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T:\14-FONDS_EUROPE\FEADER\PSN\6. SAFRAN\1. Dispositifs PSN\73.04 - preservation et restauration du pnf_MAY_V2-lw2-FD_bc2V2\73.04.03\1. Parametrage demande d'aide\"/>
    </mc:Choice>
  </mc:AlternateContent>
  <workbookProtection workbookPassword="CFCB" lockStructure="1"/>
  <bookViews>
    <workbookView xWindow="-105" yWindow="-105" windowWidth="23250" windowHeight="13890" tabRatio="857"/>
  </bookViews>
  <sheets>
    <sheet name="Notice" sheetId="22" r:id="rId1"/>
    <sheet name="Synthèse dépenses bénéficiaire" sheetId="20" r:id="rId2"/>
    <sheet name="Dépenses sur factures" sheetId="24" r:id="rId3"/>
    <sheet name="Dépenses rémunération au réel" sheetId="26" r:id="rId4"/>
    <sheet name="Dépenses forfaitaire" sheetId="28" r:id="rId5"/>
    <sheet name="Versions" sheetId="35" state="hidden" r:id="rId6"/>
    <sheet name="Synthèse dépenses SI" sheetId="21" state="hidden" r:id="rId7"/>
    <sheet name="DP_Instruction Factures" sheetId="29" state="hidden" r:id="rId8"/>
    <sheet name="DP_Instruction rémunération SI" sheetId="31" state="hidden" r:id="rId9"/>
    <sheet name="DP_Instruction Forfaitaires" sheetId="33" state="hidden" r:id="rId10"/>
    <sheet name="Listes" sheetId="2" state="hidden" r:id="rId11"/>
  </sheets>
  <externalReferences>
    <externalReference r:id="rId12"/>
  </externalReferences>
  <definedNames>
    <definedName name="Salaire_chercheur" localSheetId="5">[1]Listes!#REF!</definedName>
    <definedName name="Salaire_chercheur">Listes!#REF!</definedName>
    <definedName name="Salaire_directeur" localSheetId="5">[1]Listes!#REF!</definedName>
    <definedName name="Salaire_directeur">Listes!#REF!</definedName>
    <definedName name="Salaire_ingénieur" localSheetId="5">[1]Listes!#REF!</definedName>
    <definedName name="Salaire_ingénieur">Listes!#REF!</definedName>
    <definedName name="Salaire_technicien" localSheetId="5">[1]Listes!#REF!</definedName>
    <definedName name="Salaire_technicien">Listes!#REF!</definedName>
    <definedName name="_xlnm.Print_Area" localSheetId="1">'Synthèse dépenses bénéficiaire'!$A$1:$J$31</definedName>
    <definedName name="_xlnm.Print_Area" localSheetId="6">'Synthèse dépenses SI'!$B$1:$G$70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8" i="21" l="1"/>
  <c r="D48" i="21"/>
  <c r="K8" i="29"/>
  <c r="K9" i="29"/>
  <c r="K10" i="29"/>
  <c r="K11" i="29"/>
  <c r="K12" i="29"/>
  <c r="K13" i="29"/>
  <c r="K14" i="29"/>
  <c r="K15" i="29"/>
  <c r="K16" i="29"/>
  <c r="K17" i="29"/>
  <c r="K18" i="29"/>
  <c r="K19" i="29"/>
  <c r="K20" i="29"/>
  <c r="K21" i="29"/>
  <c r="K22" i="29"/>
  <c r="K23" i="29"/>
  <c r="K24" i="29"/>
  <c r="K25" i="29"/>
  <c r="K26" i="29"/>
  <c r="K27" i="29"/>
  <c r="K28" i="29"/>
  <c r="K29" i="29"/>
  <c r="K30" i="29"/>
  <c r="K31" i="29"/>
  <c r="K32" i="29"/>
  <c r="K33" i="29"/>
  <c r="K34" i="29"/>
  <c r="K35" i="29"/>
  <c r="K36" i="29"/>
  <c r="K37" i="29"/>
  <c r="K38" i="29"/>
  <c r="K39" i="29"/>
  <c r="K40" i="29"/>
  <c r="K41" i="29"/>
  <c r="K42" i="29"/>
  <c r="K43" i="29"/>
  <c r="K44" i="29"/>
  <c r="K45" i="29"/>
  <c r="K46" i="29"/>
  <c r="K47" i="29"/>
  <c r="K48" i="29"/>
  <c r="K49" i="29"/>
  <c r="K50" i="29"/>
  <c r="K51" i="29"/>
  <c r="K52" i="29"/>
  <c r="K53" i="29"/>
  <c r="K54" i="29"/>
  <c r="K55" i="29"/>
  <c r="K56" i="29"/>
  <c r="K57" i="29"/>
  <c r="K58" i="29"/>
  <c r="K59" i="29"/>
  <c r="K60" i="29"/>
  <c r="K61" i="29"/>
  <c r="K62" i="29"/>
  <c r="K63" i="29"/>
  <c r="K64" i="29"/>
  <c r="K65" i="29"/>
  <c r="K66" i="29"/>
  <c r="K67" i="29"/>
  <c r="K68" i="29"/>
  <c r="K69" i="29"/>
  <c r="K70" i="29"/>
  <c r="K71" i="29"/>
  <c r="K72" i="29"/>
  <c r="K73" i="29"/>
  <c r="K74" i="29"/>
  <c r="K75" i="29"/>
  <c r="K76" i="29"/>
  <c r="K77" i="29"/>
  <c r="K78" i="29"/>
  <c r="K79" i="29"/>
  <c r="K80" i="29"/>
  <c r="K81" i="29"/>
  <c r="K82" i="29"/>
  <c r="K83" i="29"/>
  <c r="K84" i="29"/>
  <c r="K85" i="29"/>
  <c r="K86" i="29"/>
  <c r="K87" i="29"/>
  <c r="K88" i="29"/>
  <c r="K89" i="29"/>
  <c r="K90" i="29"/>
  <c r="K91" i="29"/>
  <c r="K92" i="29"/>
  <c r="K93" i="29"/>
  <c r="K94" i="29"/>
  <c r="K95" i="29"/>
  <c r="K96" i="29"/>
  <c r="K97" i="29"/>
  <c r="K98" i="29"/>
  <c r="K99" i="29"/>
  <c r="K100" i="29"/>
  <c r="K101" i="29"/>
  <c r="K102" i="29"/>
  <c r="K103" i="29"/>
  <c r="K104" i="29"/>
  <c r="K105" i="29"/>
  <c r="K106" i="29"/>
  <c r="K107" i="29"/>
  <c r="K108" i="29"/>
  <c r="K109" i="29"/>
  <c r="K110" i="29"/>
  <c r="K111" i="29"/>
  <c r="K112" i="29"/>
  <c r="K113" i="29"/>
  <c r="K114" i="29"/>
  <c r="K115" i="29"/>
  <c r="K116" i="29"/>
  <c r="K117" i="29"/>
  <c r="K118" i="29"/>
  <c r="K119" i="29"/>
  <c r="K120" i="29"/>
  <c r="K121" i="29"/>
  <c r="K122" i="29"/>
  <c r="K123" i="29"/>
  <c r="K124" i="29"/>
  <c r="K125" i="29"/>
  <c r="K126" i="29"/>
  <c r="K127" i="29"/>
  <c r="K128" i="29"/>
  <c r="K129" i="29"/>
  <c r="K130" i="29"/>
  <c r="K131" i="29"/>
  <c r="K132" i="29"/>
  <c r="K133" i="29"/>
  <c r="K134" i="29"/>
  <c r="K135" i="29"/>
  <c r="K136" i="29"/>
  <c r="K137" i="29"/>
  <c r="K138" i="29"/>
  <c r="K139" i="29"/>
  <c r="K140" i="29"/>
  <c r="K141" i="29"/>
  <c r="K142" i="29"/>
  <c r="K143" i="29"/>
  <c r="K144" i="29"/>
  <c r="K145" i="29"/>
  <c r="K146" i="29"/>
  <c r="K147" i="29"/>
  <c r="K148" i="29"/>
  <c r="K149" i="29"/>
  <c r="K150" i="29"/>
  <c r="K151" i="29"/>
  <c r="K152" i="29"/>
  <c r="K153" i="29"/>
  <c r="K154" i="29"/>
  <c r="K155" i="29"/>
  <c r="K156" i="29"/>
  <c r="K157" i="29"/>
  <c r="K158" i="29"/>
  <c r="K159" i="29"/>
  <c r="K160" i="29"/>
  <c r="K161" i="29"/>
  <c r="K162" i="29"/>
  <c r="K163" i="29"/>
  <c r="K164" i="29"/>
  <c r="K165" i="29"/>
  <c r="K166" i="29"/>
  <c r="K167" i="29"/>
  <c r="K168" i="29"/>
  <c r="K169" i="29"/>
  <c r="K170" i="29"/>
  <c r="K171" i="29"/>
  <c r="K172" i="29"/>
  <c r="K173" i="29"/>
  <c r="K174" i="29"/>
  <c r="K175" i="29"/>
  <c r="K176" i="29"/>
  <c r="K177" i="29"/>
  <c r="K178" i="29"/>
  <c r="K179" i="29"/>
  <c r="K180" i="29"/>
  <c r="K181" i="29"/>
  <c r="K182" i="29"/>
  <c r="K183" i="29"/>
  <c r="K184" i="29"/>
  <c r="K185" i="29"/>
  <c r="K186" i="29"/>
  <c r="K187" i="29"/>
  <c r="K188" i="29"/>
  <c r="K189" i="29"/>
  <c r="K190" i="29"/>
  <c r="K191" i="29"/>
  <c r="K192" i="29"/>
  <c r="K193" i="29"/>
  <c r="K194" i="29"/>
  <c r="K195" i="29"/>
  <c r="K196" i="29"/>
  <c r="K197" i="29"/>
  <c r="K198" i="29"/>
  <c r="K199" i="29"/>
  <c r="K200" i="29"/>
  <c r="K201" i="29"/>
  <c r="K202" i="29"/>
  <c r="K203" i="29"/>
  <c r="K204" i="29"/>
  <c r="K205" i="29"/>
  <c r="K206" i="29"/>
  <c r="K207" i="29"/>
  <c r="K208" i="29"/>
  <c r="K209" i="29"/>
  <c r="K210" i="29"/>
  <c r="K211" i="29"/>
  <c r="K212" i="29"/>
  <c r="K213" i="29"/>
  <c r="K214" i="29"/>
  <c r="K215" i="29"/>
  <c r="K216" i="29"/>
  <c r="K217" i="29"/>
  <c r="K218" i="29"/>
  <c r="K219" i="29"/>
  <c r="K220" i="29"/>
  <c r="K221" i="29"/>
  <c r="K222" i="29"/>
  <c r="K223" i="29"/>
  <c r="K224" i="29"/>
  <c r="K225" i="29"/>
  <c r="K226" i="29"/>
  <c r="K227" i="29"/>
  <c r="K228" i="29"/>
  <c r="K229" i="29"/>
  <c r="K230" i="29"/>
  <c r="K231" i="29"/>
  <c r="K232" i="29"/>
  <c r="K233" i="29"/>
  <c r="K234" i="29"/>
  <c r="K235" i="29"/>
  <c r="K236" i="29"/>
  <c r="K237" i="29"/>
  <c r="K238" i="29"/>
  <c r="K239" i="29"/>
  <c r="K240" i="29"/>
  <c r="K241" i="29"/>
  <c r="K242" i="29"/>
  <c r="K243" i="29"/>
  <c r="K244" i="29"/>
  <c r="K245" i="29"/>
  <c r="K246" i="29"/>
  <c r="K247" i="29"/>
  <c r="K248" i="29"/>
  <c r="K249" i="29"/>
  <c r="K250" i="29"/>
  <c r="K251" i="29"/>
  <c r="K252" i="29"/>
  <c r="K253" i="29"/>
  <c r="K254" i="29"/>
  <c r="K255" i="29"/>
  <c r="K256" i="29"/>
  <c r="K257" i="29"/>
  <c r="K258" i="29"/>
  <c r="K259" i="29"/>
  <c r="K260" i="29"/>
  <c r="K261" i="29"/>
  <c r="K262" i="29"/>
  <c r="K263" i="29"/>
  <c r="K264" i="29"/>
  <c r="K265" i="29"/>
  <c r="K266" i="29"/>
  <c r="K267" i="29"/>
  <c r="K268" i="29"/>
  <c r="K269" i="29"/>
  <c r="K270" i="29"/>
  <c r="K271" i="29"/>
  <c r="K272" i="29"/>
  <c r="K273" i="29"/>
  <c r="K274" i="29"/>
  <c r="K275" i="29"/>
  <c r="K276" i="29"/>
  <c r="K277" i="29"/>
  <c r="K278" i="29"/>
  <c r="K279" i="29"/>
  <c r="K280" i="29"/>
  <c r="K281" i="29"/>
  <c r="K282" i="29"/>
  <c r="K283" i="29"/>
  <c r="K284" i="29"/>
  <c r="K285" i="29"/>
  <c r="K286" i="29"/>
  <c r="K287" i="29"/>
  <c r="K288" i="29"/>
  <c r="K289" i="29"/>
  <c r="K290" i="29"/>
  <c r="K291" i="29"/>
  <c r="K292" i="29"/>
  <c r="K293" i="29"/>
  <c r="K294" i="29"/>
  <c r="K295" i="29"/>
  <c r="K296" i="29"/>
  <c r="K297" i="29"/>
  <c r="K298" i="29"/>
  <c r="K299" i="29"/>
  <c r="K300" i="29"/>
  <c r="K301" i="29"/>
  <c r="K302" i="29"/>
  <c r="K303" i="29"/>
  <c r="K304" i="29"/>
  <c r="K305" i="29"/>
  <c r="K306" i="29"/>
  <c r="K307" i="29"/>
  <c r="K308" i="29"/>
  <c r="K309" i="29"/>
  <c r="K310" i="29"/>
  <c r="K311" i="29"/>
  <c r="K312" i="29"/>
  <c r="K313" i="29"/>
  <c r="K314" i="29"/>
  <c r="K315" i="29"/>
  <c r="K316" i="29"/>
  <c r="K317" i="29"/>
  <c r="K318" i="29"/>
  <c r="K319" i="29"/>
  <c r="K320" i="29"/>
  <c r="K321" i="29"/>
  <c r="K322" i="29"/>
  <c r="K323" i="29"/>
  <c r="K324" i="29"/>
  <c r="K325" i="29"/>
  <c r="K326" i="29"/>
  <c r="K327" i="29"/>
  <c r="K328" i="29"/>
  <c r="K329" i="29"/>
  <c r="K330" i="29"/>
  <c r="K331" i="29"/>
  <c r="K332" i="29"/>
  <c r="K333" i="29"/>
  <c r="K334" i="29"/>
  <c r="K335" i="29"/>
  <c r="K336" i="29"/>
  <c r="K337" i="29"/>
  <c r="K338" i="29"/>
  <c r="K339" i="29"/>
  <c r="K340" i="29"/>
  <c r="K341" i="29"/>
  <c r="K342" i="29"/>
  <c r="K343" i="29"/>
  <c r="K344" i="29"/>
  <c r="K345" i="29"/>
  <c r="K346" i="29"/>
  <c r="K347" i="29"/>
  <c r="K348" i="29"/>
  <c r="K349" i="29"/>
  <c r="K350" i="29"/>
  <c r="K351" i="29"/>
  <c r="K352" i="29"/>
  <c r="K353" i="29"/>
  <c r="K354" i="29"/>
  <c r="K355" i="29"/>
  <c r="K356" i="29"/>
  <c r="K357" i="29"/>
  <c r="K358" i="29"/>
  <c r="K359" i="29"/>
  <c r="K360" i="29"/>
  <c r="K361" i="29"/>
  <c r="K362" i="29"/>
  <c r="K363" i="29"/>
  <c r="K364" i="29"/>
  <c r="K365" i="29"/>
  <c r="K366" i="29"/>
  <c r="K367" i="29"/>
  <c r="K368" i="29"/>
  <c r="K369" i="29"/>
  <c r="K370" i="29"/>
  <c r="K371" i="29"/>
  <c r="K372" i="29"/>
  <c r="K373" i="29"/>
  <c r="K374" i="29"/>
  <c r="K375" i="29"/>
  <c r="K376" i="29"/>
  <c r="K377" i="29"/>
  <c r="K378" i="29"/>
  <c r="K379" i="29"/>
  <c r="K380" i="29"/>
  <c r="K381" i="29"/>
  <c r="K382" i="29"/>
  <c r="K383" i="29"/>
  <c r="K384" i="29"/>
  <c r="K385" i="29"/>
  <c r="K386" i="29"/>
  <c r="K387" i="29"/>
  <c r="K388" i="29"/>
  <c r="K389" i="29"/>
  <c r="K390" i="29"/>
  <c r="K391" i="29"/>
  <c r="K392" i="29"/>
  <c r="K393" i="29"/>
  <c r="K394" i="29"/>
  <c r="K395" i="29"/>
  <c r="K396" i="29"/>
  <c r="K397" i="29"/>
  <c r="K398" i="29"/>
  <c r="K399" i="29"/>
  <c r="K400" i="29"/>
  <c r="K401" i="29"/>
  <c r="K402" i="29"/>
  <c r="K403" i="29"/>
  <c r="K404" i="29"/>
  <c r="K405" i="29"/>
  <c r="K406" i="29"/>
  <c r="K407" i="29"/>
  <c r="K408" i="29"/>
  <c r="K409" i="29"/>
  <c r="K410" i="29"/>
  <c r="K411" i="29"/>
  <c r="K412" i="29"/>
  <c r="K413" i="29"/>
  <c r="K414" i="29"/>
  <c r="K415" i="29"/>
  <c r="K416" i="29"/>
  <c r="K417" i="29"/>
  <c r="K418" i="29"/>
  <c r="K419" i="29"/>
  <c r="K420" i="29"/>
  <c r="K421" i="29"/>
  <c r="K422" i="29"/>
  <c r="K423" i="29"/>
  <c r="K424" i="29"/>
  <c r="K425" i="29"/>
  <c r="K426" i="29"/>
  <c r="K427" i="29"/>
  <c r="K428" i="29"/>
  <c r="K429" i="29"/>
  <c r="K430" i="29"/>
  <c r="K431" i="29"/>
  <c r="K432" i="29"/>
  <c r="K433" i="29"/>
  <c r="K434" i="29"/>
  <c r="K435" i="29"/>
  <c r="K436" i="29"/>
  <c r="K437" i="29"/>
  <c r="K438" i="29"/>
  <c r="K439" i="29"/>
  <c r="K440" i="29"/>
  <c r="K441" i="29"/>
  <c r="K442" i="29"/>
  <c r="K443" i="29"/>
  <c r="K444" i="29"/>
  <c r="K445" i="29"/>
  <c r="K446" i="29"/>
  <c r="K447" i="29"/>
  <c r="K448" i="29"/>
  <c r="K449" i="29"/>
  <c r="K450" i="29"/>
  <c r="K451" i="29"/>
  <c r="K452" i="29"/>
  <c r="K453" i="29"/>
  <c r="K454" i="29"/>
  <c r="K455" i="29"/>
  <c r="K456" i="29"/>
  <c r="K457" i="29"/>
  <c r="K458" i="29"/>
  <c r="K459" i="29"/>
  <c r="K460" i="29"/>
  <c r="K461" i="29"/>
  <c r="K462" i="29"/>
  <c r="K463" i="29"/>
  <c r="K464" i="29"/>
  <c r="K465" i="29"/>
  <c r="K466" i="29"/>
  <c r="K467" i="29"/>
  <c r="K468" i="29"/>
  <c r="K469" i="29"/>
  <c r="K470" i="29"/>
  <c r="K471" i="29"/>
  <c r="K472" i="29"/>
  <c r="K473" i="29"/>
  <c r="K474" i="29"/>
  <c r="K475" i="29"/>
  <c r="K476" i="29"/>
  <c r="K477" i="29"/>
  <c r="K478" i="29"/>
  <c r="K479" i="29"/>
  <c r="K480" i="29"/>
  <c r="K481" i="29"/>
  <c r="K482" i="29"/>
  <c r="K483" i="29"/>
  <c r="K484" i="29"/>
  <c r="K485" i="29"/>
  <c r="K486" i="29"/>
  <c r="K487" i="29"/>
  <c r="K488" i="29"/>
  <c r="K489" i="29"/>
  <c r="K490" i="29"/>
  <c r="K491" i="29"/>
  <c r="K492" i="29"/>
  <c r="K493" i="29"/>
  <c r="K494" i="29"/>
  <c r="K495" i="29"/>
  <c r="K496" i="29"/>
  <c r="K497" i="29"/>
  <c r="K498" i="29"/>
  <c r="K499" i="29"/>
  <c r="K500" i="29"/>
  <c r="K501" i="29"/>
  <c r="K502" i="29"/>
  <c r="K503" i="29"/>
  <c r="K504" i="29"/>
  <c r="K505" i="29"/>
  <c r="K506" i="29"/>
  <c r="J8" i="29"/>
  <c r="J9" i="29"/>
  <c r="J10" i="29"/>
  <c r="J11" i="29"/>
  <c r="J12" i="29"/>
  <c r="J13" i="29"/>
  <c r="J14" i="29"/>
  <c r="J15" i="29"/>
  <c r="J16" i="29"/>
  <c r="J17" i="29"/>
  <c r="J18" i="29"/>
  <c r="J19" i="29"/>
  <c r="J20" i="29"/>
  <c r="J21" i="29"/>
  <c r="J22" i="29"/>
  <c r="J23" i="29"/>
  <c r="J24"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J108" i="29"/>
  <c r="J109" i="29"/>
  <c r="J110" i="29"/>
  <c r="J111" i="29"/>
  <c r="J112" i="29"/>
  <c r="J113" i="29"/>
  <c r="J114" i="29"/>
  <c r="J115" i="29"/>
  <c r="J116" i="29"/>
  <c r="J117" i="29"/>
  <c r="J118" i="29"/>
  <c r="J119" i="29"/>
  <c r="J120" i="29"/>
  <c r="J121" i="29"/>
  <c r="J122" i="29"/>
  <c r="J123" i="29"/>
  <c r="J124" i="29"/>
  <c r="J125" i="29"/>
  <c r="J126" i="29"/>
  <c r="J127" i="29"/>
  <c r="J128" i="29"/>
  <c r="J129" i="29"/>
  <c r="J130" i="29"/>
  <c r="J131" i="29"/>
  <c r="J132" i="29"/>
  <c r="J133" i="29"/>
  <c r="J134" i="29"/>
  <c r="J135" i="29"/>
  <c r="J136" i="29"/>
  <c r="J137" i="29"/>
  <c r="J138" i="29"/>
  <c r="J139" i="29"/>
  <c r="J140" i="29"/>
  <c r="J141" i="29"/>
  <c r="J142" i="29"/>
  <c r="J143" i="29"/>
  <c r="J144" i="29"/>
  <c r="J145" i="29"/>
  <c r="J146" i="29"/>
  <c r="J147" i="29"/>
  <c r="J148" i="29"/>
  <c r="J149" i="29"/>
  <c r="J150" i="29"/>
  <c r="J151" i="29"/>
  <c r="J152" i="29"/>
  <c r="J153" i="29"/>
  <c r="J154" i="29"/>
  <c r="J155" i="29"/>
  <c r="J156" i="29"/>
  <c r="J157" i="29"/>
  <c r="J158" i="29"/>
  <c r="J159" i="29"/>
  <c r="J160" i="29"/>
  <c r="J161" i="29"/>
  <c r="J162" i="29"/>
  <c r="J163" i="29"/>
  <c r="J164" i="29"/>
  <c r="J165" i="29"/>
  <c r="J166" i="29"/>
  <c r="J167" i="29"/>
  <c r="J168" i="29"/>
  <c r="J169" i="29"/>
  <c r="J170" i="29"/>
  <c r="J171" i="29"/>
  <c r="J172" i="29"/>
  <c r="J173" i="29"/>
  <c r="J174" i="29"/>
  <c r="J175" i="29"/>
  <c r="J176" i="29"/>
  <c r="J177" i="29"/>
  <c r="J178" i="29"/>
  <c r="J179" i="29"/>
  <c r="J180" i="29"/>
  <c r="J181" i="29"/>
  <c r="J182" i="29"/>
  <c r="J183" i="29"/>
  <c r="J184" i="29"/>
  <c r="J185" i="29"/>
  <c r="J186" i="29"/>
  <c r="J187" i="29"/>
  <c r="J188" i="29"/>
  <c r="J189" i="29"/>
  <c r="J190" i="29"/>
  <c r="J191" i="29"/>
  <c r="J192" i="29"/>
  <c r="J193" i="29"/>
  <c r="J194" i="29"/>
  <c r="J195" i="29"/>
  <c r="J196" i="29"/>
  <c r="J197" i="29"/>
  <c r="J198" i="29"/>
  <c r="J199" i="29"/>
  <c r="J200" i="29"/>
  <c r="J201" i="29"/>
  <c r="J202" i="29"/>
  <c r="J203" i="29"/>
  <c r="J204" i="29"/>
  <c r="J205" i="29"/>
  <c r="J206" i="29"/>
  <c r="J207" i="29"/>
  <c r="J208" i="29"/>
  <c r="J209" i="29"/>
  <c r="J210" i="29"/>
  <c r="J211" i="29"/>
  <c r="J212" i="29"/>
  <c r="J213" i="29"/>
  <c r="J214" i="29"/>
  <c r="J215" i="29"/>
  <c r="J216" i="29"/>
  <c r="J217" i="29"/>
  <c r="J218" i="29"/>
  <c r="J219" i="29"/>
  <c r="J220" i="29"/>
  <c r="J221" i="29"/>
  <c r="J222" i="29"/>
  <c r="J223" i="29"/>
  <c r="J224" i="29"/>
  <c r="J225" i="29"/>
  <c r="J226" i="29"/>
  <c r="J227" i="29"/>
  <c r="J228" i="29"/>
  <c r="J229" i="29"/>
  <c r="J230" i="29"/>
  <c r="J231" i="29"/>
  <c r="J232" i="29"/>
  <c r="J233" i="29"/>
  <c r="J234" i="29"/>
  <c r="J235" i="29"/>
  <c r="J236" i="29"/>
  <c r="J237" i="29"/>
  <c r="J238" i="29"/>
  <c r="J239" i="29"/>
  <c r="J240" i="29"/>
  <c r="J241" i="29"/>
  <c r="J242" i="29"/>
  <c r="J243" i="29"/>
  <c r="J244" i="29"/>
  <c r="J245" i="29"/>
  <c r="J246" i="29"/>
  <c r="J247" i="29"/>
  <c r="J248" i="29"/>
  <c r="J249" i="29"/>
  <c r="J250" i="29"/>
  <c r="J251" i="29"/>
  <c r="J252" i="29"/>
  <c r="J253" i="29"/>
  <c r="J254" i="29"/>
  <c r="J255" i="29"/>
  <c r="J256" i="29"/>
  <c r="J257" i="29"/>
  <c r="J258" i="29"/>
  <c r="J259" i="29"/>
  <c r="J260" i="29"/>
  <c r="J261" i="29"/>
  <c r="J262" i="29"/>
  <c r="J263" i="29"/>
  <c r="J264" i="29"/>
  <c r="J265" i="29"/>
  <c r="J266" i="29"/>
  <c r="J267" i="29"/>
  <c r="J268" i="29"/>
  <c r="J269" i="29"/>
  <c r="J270" i="29"/>
  <c r="J271" i="29"/>
  <c r="J272" i="29"/>
  <c r="J273" i="29"/>
  <c r="J274" i="29"/>
  <c r="J275" i="29"/>
  <c r="J276" i="29"/>
  <c r="J277" i="29"/>
  <c r="J278" i="29"/>
  <c r="J279" i="29"/>
  <c r="J280" i="29"/>
  <c r="J281" i="29"/>
  <c r="J282" i="29"/>
  <c r="J283" i="29"/>
  <c r="J284" i="29"/>
  <c r="J285" i="29"/>
  <c r="J286" i="29"/>
  <c r="J287" i="29"/>
  <c r="J288" i="29"/>
  <c r="J289" i="29"/>
  <c r="J290" i="29"/>
  <c r="J291" i="29"/>
  <c r="J292" i="29"/>
  <c r="J293" i="29"/>
  <c r="J294" i="29"/>
  <c r="J295" i="29"/>
  <c r="J296" i="29"/>
  <c r="J297" i="29"/>
  <c r="J298" i="29"/>
  <c r="J299" i="29"/>
  <c r="J300" i="29"/>
  <c r="J301" i="29"/>
  <c r="J302" i="29"/>
  <c r="J303" i="29"/>
  <c r="J304" i="29"/>
  <c r="J305" i="29"/>
  <c r="J306" i="29"/>
  <c r="J307" i="29"/>
  <c r="J308" i="29"/>
  <c r="J309" i="29"/>
  <c r="J310" i="29"/>
  <c r="J311" i="29"/>
  <c r="J312" i="29"/>
  <c r="J313" i="29"/>
  <c r="J314" i="29"/>
  <c r="J315" i="29"/>
  <c r="J316" i="29"/>
  <c r="J317" i="29"/>
  <c r="J318" i="29"/>
  <c r="J319" i="29"/>
  <c r="J320" i="29"/>
  <c r="J321" i="29"/>
  <c r="J322" i="29"/>
  <c r="J323" i="29"/>
  <c r="J324" i="29"/>
  <c r="J325" i="29"/>
  <c r="J326" i="29"/>
  <c r="J327" i="29"/>
  <c r="J328" i="29"/>
  <c r="J329" i="29"/>
  <c r="J330" i="29"/>
  <c r="J331" i="29"/>
  <c r="J332" i="29"/>
  <c r="J333" i="29"/>
  <c r="J334" i="29"/>
  <c r="J335" i="29"/>
  <c r="J336" i="29"/>
  <c r="J337" i="29"/>
  <c r="J338" i="29"/>
  <c r="J339" i="29"/>
  <c r="J340" i="29"/>
  <c r="J341" i="29"/>
  <c r="J342" i="29"/>
  <c r="J343" i="29"/>
  <c r="J344" i="29"/>
  <c r="J345" i="29"/>
  <c r="J346" i="29"/>
  <c r="J347" i="29"/>
  <c r="J348" i="29"/>
  <c r="J349" i="29"/>
  <c r="J350" i="29"/>
  <c r="J351" i="29"/>
  <c r="J352" i="29"/>
  <c r="J353" i="29"/>
  <c r="J354" i="29"/>
  <c r="J355" i="29"/>
  <c r="J356" i="29"/>
  <c r="J357" i="29"/>
  <c r="J358" i="29"/>
  <c r="J359" i="29"/>
  <c r="J360" i="29"/>
  <c r="J361" i="29"/>
  <c r="J362" i="29"/>
  <c r="J363" i="29"/>
  <c r="J364" i="29"/>
  <c r="J365" i="29"/>
  <c r="J366" i="29"/>
  <c r="J367" i="29"/>
  <c r="J368" i="29"/>
  <c r="J369" i="29"/>
  <c r="J370" i="29"/>
  <c r="J371" i="29"/>
  <c r="J372" i="29"/>
  <c r="J373" i="29"/>
  <c r="J374" i="29"/>
  <c r="J375" i="29"/>
  <c r="J376" i="29"/>
  <c r="J377" i="29"/>
  <c r="J378" i="29"/>
  <c r="J379" i="29"/>
  <c r="J380" i="29"/>
  <c r="J381" i="29"/>
  <c r="J382" i="29"/>
  <c r="J383" i="29"/>
  <c r="J384" i="29"/>
  <c r="J385" i="29"/>
  <c r="J386" i="29"/>
  <c r="J387" i="29"/>
  <c r="J388" i="29"/>
  <c r="J389" i="29"/>
  <c r="J390" i="29"/>
  <c r="J391" i="29"/>
  <c r="J392" i="29"/>
  <c r="J393" i="29"/>
  <c r="J394" i="29"/>
  <c r="J395" i="29"/>
  <c r="J396" i="29"/>
  <c r="J397" i="29"/>
  <c r="J398" i="29"/>
  <c r="J399" i="29"/>
  <c r="J400" i="29"/>
  <c r="J401" i="29"/>
  <c r="J402" i="29"/>
  <c r="J403" i="29"/>
  <c r="J404" i="29"/>
  <c r="J405" i="29"/>
  <c r="J406" i="29"/>
  <c r="J407" i="29"/>
  <c r="J408" i="29"/>
  <c r="J409" i="29"/>
  <c r="J410" i="29"/>
  <c r="J411" i="29"/>
  <c r="J412" i="29"/>
  <c r="J413" i="29"/>
  <c r="J414" i="29"/>
  <c r="J415" i="29"/>
  <c r="J416" i="29"/>
  <c r="J417" i="29"/>
  <c r="J418" i="29"/>
  <c r="J419" i="29"/>
  <c r="J420" i="29"/>
  <c r="J421" i="29"/>
  <c r="J422" i="29"/>
  <c r="J423" i="29"/>
  <c r="J424" i="29"/>
  <c r="J425" i="29"/>
  <c r="J426" i="29"/>
  <c r="J427" i="29"/>
  <c r="J428" i="29"/>
  <c r="J429" i="29"/>
  <c r="J430" i="29"/>
  <c r="J431" i="29"/>
  <c r="J432" i="29"/>
  <c r="J433" i="29"/>
  <c r="J434" i="29"/>
  <c r="J435" i="29"/>
  <c r="J436" i="29"/>
  <c r="J437" i="29"/>
  <c r="J438" i="29"/>
  <c r="J439" i="29"/>
  <c r="J440" i="29"/>
  <c r="J441" i="29"/>
  <c r="J442" i="29"/>
  <c r="J443" i="29"/>
  <c r="J444" i="29"/>
  <c r="J445" i="29"/>
  <c r="J446" i="29"/>
  <c r="J447" i="29"/>
  <c r="J448" i="29"/>
  <c r="J449" i="29"/>
  <c r="J450" i="29"/>
  <c r="J451" i="29"/>
  <c r="J452" i="29"/>
  <c r="J453" i="29"/>
  <c r="J454" i="29"/>
  <c r="J455" i="29"/>
  <c r="J456" i="29"/>
  <c r="J457" i="29"/>
  <c r="J458" i="29"/>
  <c r="J459" i="29"/>
  <c r="J460" i="29"/>
  <c r="J461" i="29"/>
  <c r="J462" i="29"/>
  <c r="J463" i="29"/>
  <c r="J464" i="29"/>
  <c r="J465" i="29"/>
  <c r="J466" i="29"/>
  <c r="J467" i="29"/>
  <c r="J468" i="29"/>
  <c r="J469" i="29"/>
  <c r="J470" i="29"/>
  <c r="J471" i="29"/>
  <c r="J472" i="29"/>
  <c r="J473" i="29"/>
  <c r="J474" i="29"/>
  <c r="J475" i="29"/>
  <c r="J476" i="29"/>
  <c r="J477" i="29"/>
  <c r="J478" i="29"/>
  <c r="J479" i="29"/>
  <c r="J480" i="29"/>
  <c r="J481" i="29"/>
  <c r="J482" i="29"/>
  <c r="J483" i="29"/>
  <c r="J484" i="29"/>
  <c r="J485" i="29"/>
  <c r="J486" i="29"/>
  <c r="J487" i="29"/>
  <c r="J488" i="29"/>
  <c r="J489" i="29"/>
  <c r="J490" i="29"/>
  <c r="J491" i="29"/>
  <c r="J492" i="29"/>
  <c r="J493" i="29"/>
  <c r="J494" i="29"/>
  <c r="J495" i="29"/>
  <c r="J496" i="29"/>
  <c r="J497" i="29"/>
  <c r="J498" i="29"/>
  <c r="J499" i="29"/>
  <c r="J500" i="29"/>
  <c r="J501" i="29"/>
  <c r="J502" i="29"/>
  <c r="J503" i="29"/>
  <c r="J504" i="29"/>
  <c r="J505" i="29"/>
  <c r="J506" i="29"/>
  <c r="O8" i="31"/>
  <c r="O9" i="31"/>
  <c r="O10" i="31"/>
  <c r="O11" i="31"/>
  <c r="O12" i="31"/>
  <c r="O13" i="31"/>
  <c r="O14" i="31"/>
  <c r="O15" i="31"/>
  <c r="O16" i="31"/>
  <c r="O17" i="31"/>
  <c r="O18" i="31"/>
  <c r="O19" i="31"/>
  <c r="O20" i="31"/>
  <c r="O21" i="31"/>
  <c r="O22" i="31"/>
  <c r="O23" i="31"/>
  <c r="O24" i="31"/>
  <c r="O25" i="31"/>
  <c r="O26" i="31"/>
  <c r="O27" i="31"/>
  <c r="O28" i="31"/>
  <c r="O29" i="31"/>
  <c r="O30" i="31"/>
  <c r="O31"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N8" i="31"/>
  <c r="N9" i="31"/>
  <c r="N10" i="31"/>
  <c r="N11" i="31"/>
  <c r="N12" i="31"/>
  <c r="N13" i="31"/>
  <c r="N14" i="31"/>
  <c r="N15" i="31"/>
  <c r="N16" i="31"/>
  <c r="N17" i="31"/>
  <c r="N18" i="31"/>
  <c r="N19" i="31"/>
  <c r="N20" i="31"/>
  <c r="N21" i="31"/>
  <c r="N22" i="31"/>
  <c r="N23" i="31"/>
  <c r="N24" i="31"/>
  <c r="N25" i="31"/>
  <c r="N26" i="31"/>
  <c r="N27" i="31"/>
  <c r="N28" i="31"/>
  <c r="N29" i="31"/>
  <c r="N30" i="31"/>
  <c r="N31" i="31"/>
  <c r="N32" i="31"/>
  <c r="N33" i="31"/>
  <c r="N34" i="31"/>
  <c r="N35" i="31"/>
  <c r="N36" i="31"/>
  <c r="N37" i="31"/>
  <c r="N38" i="31"/>
  <c r="N39" i="31"/>
  <c r="N40" i="31"/>
  <c r="N41" i="31"/>
  <c r="N42" i="31"/>
  <c r="N43" i="31"/>
  <c r="N44" i="31"/>
  <c r="N45" i="31"/>
  <c r="N46" i="31"/>
  <c r="N47" i="31"/>
  <c r="N48" i="31"/>
  <c r="N49" i="31"/>
  <c r="N50" i="31"/>
  <c r="N51" i="31"/>
  <c r="N52" i="31"/>
  <c r="N53" i="31"/>
  <c r="N54" i="31"/>
  <c r="N55" i="31"/>
  <c r="N56" i="31"/>
  <c r="N57" i="31"/>
  <c r="N58" i="31"/>
  <c r="N59" i="31"/>
  <c r="N60" i="31"/>
  <c r="N61" i="31"/>
  <c r="N62" i="31"/>
  <c r="N63" i="31"/>
  <c r="N64" i="31"/>
  <c r="N65" i="31"/>
  <c r="N66" i="31"/>
  <c r="N67" i="31"/>
  <c r="N68" i="31"/>
  <c r="N69" i="31"/>
  <c r="N70" i="31"/>
  <c r="N71" i="31"/>
  <c r="N72" i="31"/>
  <c r="N73" i="31"/>
  <c r="N74" i="31"/>
  <c r="N75" i="31"/>
  <c r="N76" i="31"/>
  <c r="N77" i="31"/>
  <c r="N78" i="31"/>
  <c r="N79" i="31"/>
  <c r="N80" i="31"/>
  <c r="N81" i="31"/>
  <c r="N82" i="31"/>
  <c r="N83" i="31"/>
  <c r="N84" i="31"/>
  <c r="N85" i="31"/>
  <c r="N86" i="31"/>
  <c r="N87" i="31"/>
  <c r="N88" i="31"/>
  <c r="N89" i="31"/>
  <c r="N90" i="31"/>
  <c r="N91" i="31"/>
  <c r="N92" i="31"/>
  <c r="N93" i="31"/>
  <c r="N94" i="31"/>
  <c r="N95" i="31"/>
  <c r="N96" i="31"/>
  <c r="N97" i="31"/>
  <c r="N98" i="31"/>
  <c r="N99" i="31"/>
  <c r="N100" i="31"/>
  <c r="N101" i="31"/>
  <c r="N102" i="31"/>
  <c r="N103" i="31"/>
  <c r="N104" i="31"/>
  <c r="N105" i="31"/>
  <c r="N106" i="31"/>
  <c r="N107" i="31"/>
  <c r="N108" i="31"/>
  <c r="N109" i="31"/>
  <c r="N110" i="31"/>
  <c r="N111" i="31"/>
  <c r="N112" i="31"/>
  <c r="N113" i="31"/>
  <c r="N114" i="31"/>
  <c r="N115" i="31"/>
  <c r="N116" i="31"/>
  <c r="N117" i="31"/>
  <c r="N118" i="31"/>
  <c r="N119" i="31"/>
  <c r="N120" i="31"/>
  <c r="N121" i="31"/>
  <c r="N122" i="31"/>
  <c r="N123" i="31"/>
  <c r="N124" i="31"/>
  <c r="N125" i="31"/>
  <c r="N126" i="31"/>
  <c r="N127" i="31"/>
  <c r="N128" i="31"/>
  <c r="N129" i="31"/>
  <c r="N130" i="31"/>
  <c r="N131" i="31"/>
  <c r="N132" i="31"/>
  <c r="N133" i="31"/>
  <c r="N134" i="31"/>
  <c r="N135" i="31"/>
  <c r="N136" i="31"/>
  <c r="N137" i="31"/>
  <c r="N138" i="31"/>
  <c r="N139" i="31"/>
  <c r="N140" i="31"/>
  <c r="N141" i="31"/>
  <c r="N142" i="31"/>
  <c r="N143" i="31"/>
  <c r="N144" i="31"/>
  <c r="N145" i="31"/>
  <c r="N146" i="31"/>
  <c r="N147" i="31"/>
  <c r="N148" i="31"/>
  <c r="N149" i="31"/>
  <c r="N150" i="31"/>
  <c r="N151" i="31"/>
  <c r="N152" i="31"/>
  <c r="N153" i="31"/>
  <c r="N154" i="31"/>
  <c r="N155" i="31"/>
  <c r="N156" i="31"/>
  <c r="N157" i="31"/>
  <c r="N158" i="31"/>
  <c r="N159" i="31"/>
  <c r="N160" i="31"/>
  <c r="N161" i="31"/>
  <c r="N162" i="31"/>
  <c r="N163" i="31"/>
  <c r="N164" i="31"/>
  <c r="N165" i="31"/>
  <c r="N166" i="31"/>
  <c r="N167" i="31"/>
  <c r="N168" i="31"/>
  <c r="N169" i="31"/>
  <c r="N170" i="31"/>
  <c r="N171" i="31"/>
  <c r="N172" i="31"/>
  <c r="N173" i="31"/>
  <c r="N174" i="31"/>
  <c r="N175" i="31"/>
  <c r="N176" i="31"/>
  <c r="N177" i="31"/>
  <c r="N178" i="31"/>
  <c r="N179" i="31"/>
  <c r="N180" i="31"/>
  <c r="N181" i="31"/>
  <c r="N182" i="31"/>
  <c r="N183" i="31"/>
  <c r="N184" i="31"/>
  <c r="N185" i="31"/>
  <c r="N186" i="31"/>
  <c r="N187" i="31"/>
  <c r="N188" i="31"/>
  <c r="N189" i="31"/>
  <c r="N190" i="31"/>
  <c r="N191" i="31"/>
  <c r="N192" i="31"/>
  <c r="N193" i="31"/>
  <c r="N194" i="31"/>
  <c r="N195" i="31"/>
  <c r="N196" i="31"/>
  <c r="N197" i="31"/>
  <c r="N198" i="31"/>
  <c r="N199" i="31"/>
  <c r="N200" i="31"/>
  <c r="N201" i="31"/>
  <c r="N202" i="31"/>
  <c r="N203" i="31"/>
  <c r="N204" i="31"/>
  <c r="N205" i="31"/>
  <c r="N206" i="31"/>
  <c r="N207" i="31"/>
  <c r="N208" i="31"/>
  <c r="N209" i="31"/>
  <c r="N210" i="31"/>
  <c r="N211" i="31"/>
  <c r="N212" i="31"/>
  <c r="N213" i="31"/>
  <c r="N214" i="31"/>
  <c r="N215" i="31"/>
  <c r="N216" i="31"/>
  <c r="N217" i="31"/>
  <c r="N218" i="31"/>
  <c r="N219" i="31"/>
  <c r="N220" i="31"/>
  <c r="N221" i="31"/>
  <c r="N222" i="31"/>
  <c r="N223" i="31"/>
  <c r="N224" i="31"/>
  <c r="N225" i="31"/>
  <c r="N226" i="31"/>
  <c r="N227" i="31"/>
  <c r="N228" i="31"/>
  <c r="N229" i="31"/>
  <c r="N230" i="31"/>
  <c r="N231" i="31"/>
  <c r="N232" i="31"/>
  <c r="N233" i="31"/>
  <c r="N234" i="31"/>
  <c r="N235" i="31"/>
  <c r="N236" i="31"/>
  <c r="N237" i="31"/>
  <c r="N238" i="31"/>
  <c r="N239" i="31"/>
  <c r="N240" i="31"/>
  <c r="N241" i="31"/>
  <c r="N242" i="31"/>
  <c r="N243" i="31"/>
  <c r="N244" i="31"/>
  <c r="N245" i="31"/>
  <c r="N246" i="31"/>
  <c r="N247" i="31"/>
  <c r="N248" i="31"/>
  <c r="N249" i="31"/>
  <c r="N250" i="31"/>
  <c r="N251" i="31"/>
  <c r="N252" i="31"/>
  <c r="N253" i="31"/>
  <c r="N254" i="31"/>
  <c r="N255" i="31"/>
  <c r="N256" i="31"/>
  <c r="N257" i="31"/>
  <c r="N258" i="31"/>
  <c r="N259" i="31"/>
  <c r="N260" i="31"/>
  <c r="N261" i="31"/>
  <c r="N262" i="31"/>
  <c r="N263" i="31"/>
  <c r="N264" i="31"/>
  <c r="N265" i="31"/>
  <c r="N266" i="31"/>
  <c r="N267" i="31"/>
  <c r="N268" i="31"/>
  <c r="N269" i="31"/>
  <c r="N270" i="31"/>
  <c r="N271" i="31"/>
  <c r="N272" i="31"/>
  <c r="N273" i="31"/>
  <c r="N274" i="31"/>
  <c r="N275" i="31"/>
  <c r="N276" i="31"/>
  <c r="N277" i="31"/>
  <c r="N278" i="31"/>
  <c r="N279" i="31"/>
  <c r="N280" i="31"/>
  <c r="N281" i="31"/>
  <c r="N282" i="31"/>
  <c r="N283" i="31"/>
  <c r="N284" i="31"/>
  <c r="N285" i="31"/>
  <c r="N286" i="31"/>
  <c r="N287" i="31"/>
  <c r="N288" i="31"/>
  <c r="N289" i="31"/>
  <c r="N290" i="31"/>
  <c r="N291" i="31"/>
  <c r="N292" i="31"/>
  <c r="N293" i="31"/>
  <c r="N294" i="31"/>
  <c r="N295" i="31"/>
  <c r="N296" i="31"/>
  <c r="N297" i="31"/>
  <c r="N298" i="31"/>
  <c r="N299" i="31"/>
  <c r="N300" i="31"/>
  <c r="N301" i="31"/>
  <c r="N302" i="31"/>
  <c r="N303" i="31"/>
  <c r="N304" i="31"/>
  <c r="N305" i="31"/>
  <c r="N306" i="31"/>
  <c r="N307" i="31"/>
  <c r="N308" i="31"/>
  <c r="N309" i="31"/>
  <c r="N310" i="31"/>
  <c r="N311" i="31"/>
  <c r="N312" i="31"/>
  <c r="N313" i="31"/>
  <c r="N314" i="31"/>
  <c r="N315" i="31"/>
  <c r="N316" i="31"/>
  <c r="N317" i="31"/>
  <c r="N318" i="31"/>
  <c r="N319" i="31"/>
  <c r="N320" i="31"/>
  <c r="N321" i="31"/>
  <c r="N322" i="31"/>
  <c r="N323" i="31"/>
  <c r="N324" i="31"/>
  <c r="N325" i="31"/>
  <c r="N326" i="31"/>
  <c r="N327" i="31"/>
  <c r="N328" i="31"/>
  <c r="N329" i="31"/>
  <c r="N330" i="31"/>
  <c r="N331" i="31"/>
  <c r="N332" i="31"/>
  <c r="N333" i="31"/>
  <c r="N334" i="31"/>
  <c r="N335" i="31"/>
  <c r="N336" i="31"/>
  <c r="N337" i="31"/>
  <c r="N338" i="31"/>
  <c r="N339" i="31"/>
  <c r="N340" i="31"/>
  <c r="N341" i="31"/>
  <c r="N342" i="31"/>
  <c r="N343" i="31"/>
  <c r="N344" i="31"/>
  <c r="N345" i="31"/>
  <c r="N346" i="31"/>
  <c r="N347" i="31"/>
  <c r="N348" i="31"/>
  <c r="N349" i="31"/>
  <c r="N350" i="31"/>
  <c r="N351" i="31"/>
  <c r="N352" i="31"/>
  <c r="N353" i="31"/>
  <c r="N354" i="31"/>
  <c r="N355" i="31"/>
  <c r="N356" i="31"/>
  <c r="N357" i="31"/>
  <c r="N358" i="31"/>
  <c r="N359" i="31"/>
  <c r="N360" i="31"/>
  <c r="N361" i="31"/>
  <c r="N362" i="31"/>
  <c r="N363" i="31"/>
  <c r="N364" i="31"/>
  <c r="N365" i="31"/>
  <c r="N366" i="31"/>
  <c r="N367" i="31"/>
  <c r="N368" i="31"/>
  <c r="N369" i="31"/>
  <c r="N370" i="31"/>
  <c r="N371" i="31"/>
  <c r="N372" i="31"/>
  <c r="N373" i="31"/>
  <c r="N374" i="31"/>
  <c r="N375" i="31"/>
  <c r="N376" i="31"/>
  <c r="N377" i="31"/>
  <c r="N378" i="31"/>
  <c r="N379" i="31"/>
  <c r="N380" i="31"/>
  <c r="N381" i="31"/>
  <c r="N382" i="31"/>
  <c r="N383" i="31"/>
  <c r="N384" i="31"/>
  <c r="N385" i="31"/>
  <c r="N386" i="31"/>
  <c r="N387" i="31"/>
  <c r="N388" i="31"/>
  <c r="N389" i="31"/>
  <c r="N390" i="31"/>
  <c r="N391" i="31"/>
  <c r="N392" i="31"/>
  <c r="N393" i="31"/>
  <c r="N394" i="31"/>
  <c r="N395" i="31"/>
  <c r="N396" i="31"/>
  <c r="N397" i="31"/>
  <c r="N398" i="31"/>
  <c r="N399" i="31"/>
  <c r="N400" i="31"/>
  <c r="N401" i="31"/>
  <c r="N402" i="31"/>
  <c r="N403" i="31"/>
  <c r="N404" i="31"/>
  <c r="N405" i="31"/>
  <c r="N406" i="31"/>
  <c r="N407" i="31"/>
  <c r="N408" i="31"/>
  <c r="N409" i="31"/>
  <c r="N410" i="31"/>
  <c r="N411" i="31"/>
  <c r="N412" i="31"/>
  <c r="N413" i="31"/>
  <c r="N414" i="31"/>
  <c r="N415" i="31"/>
  <c r="N416" i="31"/>
  <c r="N417" i="31"/>
  <c r="N418" i="31"/>
  <c r="N419" i="31"/>
  <c r="N420" i="31"/>
  <c r="N421" i="31"/>
  <c r="N422" i="31"/>
  <c r="N423" i="31"/>
  <c r="N424" i="31"/>
  <c r="N425" i="31"/>
  <c r="N426" i="31"/>
  <c r="N427" i="31"/>
  <c r="N428" i="31"/>
  <c r="N429" i="31"/>
  <c r="N430" i="31"/>
  <c r="N431" i="31"/>
  <c r="N432" i="31"/>
  <c r="N433" i="31"/>
  <c r="N434" i="31"/>
  <c r="N435" i="31"/>
  <c r="N436" i="31"/>
  <c r="N437" i="31"/>
  <c r="N438" i="31"/>
  <c r="N439" i="31"/>
  <c r="N440" i="31"/>
  <c r="N441" i="31"/>
  <c r="N442" i="31"/>
  <c r="N443" i="31"/>
  <c r="N444" i="31"/>
  <c r="N445" i="31"/>
  <c r="N446" i="31"/>
  <c r="N447" i="31"/>
  <c r="N448" i="31"/>
  <c r="N449" i="31"/>
  <c r="N450" i="31"/>
  <c r="N451" i="31"/>
  <c r="N452" i="31"/>
  <c r="N453" i="31"/>
  <c r="N454" i="31"/>
  <c r="N455" i="31"/>
  <c r="N456" i="31"/>
  <c r="N457" i="31"/>
  <c r="N458" i="31"/>
  <c r="N459" i="31"/>
  <c r="N460" i="31"/>
  <c r="N461" i="31"/>
  <c r="N462" i="31"/>
  <c r="N463" i="31"/>
  <c r="N464" i="31"/>
  <c r="N465" i="31"/>
  <c r="N466" i="31"/>
  <c r="N467" i="31"/>
  <c r="N468" i="31"/>
  <c r="N469" i="31"/>
  <c r="N470" i="31"/>
  <c r="N471" i="31"/>
  <c r="N472" i="31"/>
  <c r="N473" i="31"/>
  <c r="N474" i="31"/>
  <c r="N475" i="31"/>
  <c r="N476" i="31"/>
  <c r="N477" i="31"/>
  <c r="N478" i="31"/>
  <c r="N479" i="31"/>
  <c r="N480" i="31"/>
  <c r="N481" i="31"/>
  <c r="N482" i="31"/>
  <c r="N483" i="31"/>
  <c r="N484" i="31"/>
  <c r="N485" i="31"/>
  <c r="N486" i="31"/>
  <c r="N487" i="31"/>
  <c r="N488" i="31"/>
  <c r="N489" i="31"/>
  <c r="N490" i="31"/>
  <c r="N491" i="31"/>
  <c r="N492" i="31"/>
  <c r="N493" i="31"/>
  <c r="N494" i="31"/>
  <c r="N495" i="31"/>
  <c r="N496" i="31"/>
  <c r="N497" i="31"/>
  <c r="N498" i="31"/>
  <c r="N499" i="31"/>
  <c r="N500" i="31"/>
  <c r="N501" i="31"/>
  <c r="N502" i="31"/>
  <c r="N503" i="31"/>
  <c r="N504" i="31"/>
  <c r="N505" i="31"/>
  <c r="N506" i="31"/>
  <c r="I8" i="28"/>
  <c r="I9" i="28"/>
  <c r="I10" i="28"/>
  <c r="I11" i="28"/>
  <c r="I12" i="28"/>
  <c r="I13" i="28"/>
  <c r="I14" i="28"/>
  <c r="I15" i="28"/>
  <c r="I16" i="28"/>
  <c r="I17" i="28"/>
  <c r="I18" i="28"/>
  <c r="I19" i="28"/>
  <c r="I20" i="28"/>
  <c r="I21" i="28"/>
  <c r="I22" i="28"/>
  <c r="I23" i="28"/>
  <c r="I24" i="28"/>
  <c r="I25"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I71" i="28"/>
  <c r="I72" i="28"/>
  <c r="I73" i="28"/>
  <c r="I74" i="28"/>
  <c r="I75" i="28"/>
  <c r="I76" i="28"/>
  <c r="I77" i="28"/>
  <c r="I78" i="28"/>
  <c r="I79" i="28"/>
  <c r="I80" i="28"/>
  <c r="I81" i="28"/>
  <c r="I82" i="28"/>
  <c r="I83" i="28"/>
  <c r="I84" i="28"/>
  <c r="I85" i="28"/>
  <c r="I86" i="28"/>
  <c r="I87" i="28"/>
  <c r="I88" i="28"/>
  <c r="I89" i="28"/>
  <c r="I90" i="28"/>
  <c r="I91" i="28"/>
  <c r="I92" i="28"/>
  <c r="I93" i="28"/>
  <c r="I94" i="28"/>
  <c r="I95" i="28"/>
  <c r="I96"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I134" i="28"/>
  <c r="I135" i="28"/>
  <c r="I136" i="28"/>
  <c r="I137" i="28"/>
  <c r="I138" i="28"/>
  <c r="I139" i="28"/>
  <c r="I140" i="28"/>
  <c r="I141" i="28"/>
  <c r="I142" i="28"/>
  <c r="I143" i="28"/>
  <c r="I144" i="28"/>
  <c r="I145" i="28"/>
  <c r="I146" i="28"/>
  <c r="I147" i="28"/>
  <c r="I148" i="28"/>
  <c r="I149" i="28"/>
  <c r="I150" i="28"/>
  <c r="I151" i="28"/>
  <c r="I152" i="28"/>
  <c r="I153" i="28"/>
  <c r="I154" i="28"/>
  <c r="I155" i="28"/>
  <c r="I156" i="28"/>
  <c r="I157" i="28"/>
  <c r="I158" i="28"/>
  <c r="I159" i="28"/>
  <c r="I160" i="28"/>
  <c r="I161" i="28"/>
  <c r="I162" i="28"/>
  <c r="I163" i="28"/>
  <c r="I164" i="28"/>
  <c r="I165" i="28"/>
  <c r="I166" i="28"/>
  <c r="I167" i="28"/>
  <c r="I168" i="28"/>
  <c r="I169" i="28"/>
  <c r="I170" i="28"/>
  <c r="I171" i="28"/>
  <c r="I172" i="28"/>
  <c r="I173" i="28"/>
  <c r="I174" i="28"/>
  <c r="I175" i="28"/>
  <c r="I176" i="28"/>
  <c r="I177" i="28"/>
  <c r="I178" i="28"/>
  <c r="I179" i="28"/>
  <c r="I180" i="28"/>
  <c r="I181" i="28"/>
  <c r="I182" i="28"/>
  <c r="I183" i="28"/>
  <c r="I184" i="28"/>
  <c r="I185" i="28"/>
  <c r="I186" i="28"/>
  <c r="I187" i="28"/>
  <c r="I188" i="28"/>
  <c r="I189" i="28"/>
  <c r="I190" i="28"/>
  <c r="I191" i="28"/>
  <c r="I192" i="28"/>
  <c r="I193" i="28"/>
  <c r="I194" i="28"/>
  <c r="I195" i="28"/>
  <c r="I196" i="28"/>
  <c r="I197" i="28"/>
  <c r="I198" i="28"/>
  <c r="I199" i="28"/>
  <c r="I200" i="28"/>
  <c r="I201" i="28"/>
  <c r="I202" i="28"/>
  <c r="I203" i="28"/>
  <c r="I204" i="28"/>
  <c r="I205" i="28"/>
  <c r="I206" i="28"/>
  <c r="I207" i="28"/>
  <c r="I208" i="28"/>
  <c r="I209" i="28"/>
  <c r="I210" i="28"/>
  <c r="I211" i="28"/>
  <c r="I212" i="28"/>
  <c r="I213" i="28"/>
  <c r="I214" i="28"/>
  <c r="I215" i="28"/>
  <c r="I216" i="28"/>
  <c r="I217" i="28"/>
  <c r="I218" i="28"/>
  <c r="I219" i="28"/>
  <c r="I220" i="28"/>
  <c r="I221" i="28"/>
  <c r="I222" i="28"/>
  <c r="I223" i="28"/>
  <c r="I224" i="28"/>
  <c r="I225" i="28"/>
  <c r="I226" i="28"/>
  <c r="I227" i="28"/>
  <c r="I228" i="28"/>
  <c r="I229" i="28"/>
  <c r="I230" i="28"/>
  <c r="I231" i="28"/>
  <c r="I232" i="28"/>
  <c r="I233" i="28"/>
  <c r="I234" i="28"/>
  <c r="I235" i="28"/>
  <c r="I236" i="28"/>
  <c r="I237" i="28"/>
  <c r="I238" i="28"/>
  <c r="I239" i="28"/>
  <c r="I240" i="28"/>
  <c r="I241" i="28"/>
  <c r="I242" i="28"/>
  <c r="I243" i="28"/>
  <c r="I244" i="28"/>
  <c r="I245" i="28"/>
  <c r="I246" i="28"/>
  <c r="I247" i="28"/>
  <c r="I248" i="28"/>
  <c r="I249" i="28"/>
  <c r="I250" i="28"/>
  <c r="I251" i="28"/>
  <c r="I252" i="28"/>
  <c r="I253" i="28"/>
  <c r="I254" i="28"/>
  <c r="I255" i="28"/>
  <c r="I256" i="28"/>
  <c r="I257" i="28"/>
  <c r="I258" i="28"/>
  <c r="I259" i="28"/>
  <c r="I260" i="28"/>
  <c r="I261" i="28"/>
  <c r="I262" i="28"/>
  <c r="I263" i="28"/>
  <c r="I264" i="28"/>
  <c r="I265" i="28"/>
  <c r="I266" i="28"/>
  <c r="I267" i="28"/>
  <c r="I268" i="28"/>
  <c r="I269" i="28"/>
  <c r="I270" i="28"/>
  <c r="I271" i="28"/>
  <c r="I272" i="28"/>
  <c r="I273" i="28"/>
  <c r="I274" i="28"/>
  <c r="I275" i="28"/>
  <c r="I276" i="28"/>
  <c r="I277" i="28"/>
  <c r="I278" i="28"/>
  <c r="I279" i="28"/>
  <c r="I280" i="28"/>
  <c r="I281" i="28"/>
  <c r="I282" i="28"/>
  <c r="I283" i="28"/>
  <c r="I284" i="28"/>
  <c r="I285" i="28"/>
  <c r="I286" i="28"/>
  <c r="I287" i="28"/>
  <c r="I288" i="28"/>
  <c r="I289" i="28"/>
  <c r="I290" i="28"/>
  <c r="I291" i="28"/>
  <c r="I292" i="28"/>
  <c r="I293" i="28"/>
  <c r="I294" i="28"/>
  <c r="I295" i="28"/>
  <c r="I296" i="28"/>
  <c r="I297" i="28"/>
  <c r="I298" i="28"/>
  <c r="I299" i="28"/>
  <c r="I300" i="28"/>
  <c r="I301" i="28"/>
  <c r="I302" i="28"/>
  <c r="I303" i="28"/>
  <c r="I304" i="28"/>
  <c r="I305" i="28"/>
  <c r="I306" i="28"/>
  <c r="I307" i="28"/>
  <c r="I308" i="28"/>
  <c r="I309" i="28"/>
  <c r="I310" i="28"/>
  <c r="I311" i="28"/>
  <c r="I312" i="28"/>
  <c r="I313" i="28"/>
  <c r="I314" i="28"/>
  <c r="I315" i="28"/>
  <c r="I316" i="28"/>
  <c r="I317" i="28"/>
  <c r="I318" i="28"/>
  <c r="I319" i="28"/>
  <c r="I320" i="28"/>
  <c r="I321" i="28"/>
  <c r="I322" i="28"/>
  <c r="I323" i="28"/>
  <c r="I324" i="28"/>
  <c r="I325" i="28"/>
  <c r="I326" i="28"/>
  <c r="I327" i="28"/>
  <c r="I328" i="28"/>
  <c r="I329" i="28"/>
  <c r="I330" i="28"/>
  <c r="I331" i="28"/>
  <c r="I332" i="28"/>
  <c r="I333" i="28"/>
  <c r="I334" i="28"/>
  <c r="I335" i="28"/>
  <c r="I336" i="28"/>
  <c r="I337" i="28"/>
  <c r="I338" i="28"/>
  <c r="I339" i="28"/>
  <c r="I340" i="28"/>
  <c r="I341" i="28"/>
  <c r="I342" i="28"/>
  <c r="I343" i="28"/>
  <c r="I344" i="28"/>
  <c r="I345" i="28"/>
  <c r="I346" i="28"/>
  <c r="I347" i="28"/>
  <c r="I348" i="28"/>
  <c r="I349" i="28"/>
  <c r="I350" i="28"/>
  <c r="I351" i="28"/>
  <c r="I352" i="28"/>
  <c r="I353" i="28"/>
  <c r="I354" i="28"/>
  <c r="I355" i="28"/>
  <c r="I356" i="28"/>
  <c r="I357" i="28"/>
  <c r="I358" i="28"/>
  <c r="I359" i="28"/>
  <c r="I360" i="28"/>
  <c r="I361" i="28"/>
  <c r="I362" i="28"/>
  <c r="I363" i="28"/>
  <c r="I364" i="28"/>
  <c r="I365" i="28"/>
  <c r="I366" i="28"/>
  <c r="I367" i="28"/>
  <c r="I368" i="28"/>
  <c r="I369" i="28"/>
  <c r="I370" i="28"/>
  <c r="I371" i="28"/>
  <c r="I372" i="28"/>
  <c r="I373" i="28"/>
  <c r="I374" i="28"/>
  <c r="I375" i="28"/>
  <c r="I376" i="28"/>
  <c r="I377" i="28"/>
  <c r="I378" i="28"/>
  <c r="I379" i="28"/>
  <c r="I380" i="28"/>
  <c r="I381" i="28"/>
  <c r="I382" i="28"/>
  <c r="I383" i="28"/>
  <c r="I384" i="28"/>
  <c r="I385" i="28"/>
  <c r="I386" i="28"/>
  <c r="I387" i="28"/>
  <c r="I388" i="28"/>
  <c r="I389" i="28"/>
  <c r="I390" i="28"/>
  <c r="I391" i="28"/>
  <c r="I392" i="28"/>
  <c r="I393" i="28"/>
  <c r="I394" i="28"/>
  <c r="I395" i="28"/>
  <c r="I396" i="28"/>
  <c r="I397" i="28"/>
  <c r="I398" i="28"/>
  <c r="I399" i="28"/>
  <c r="I400" i="28"/>
  <c r="I401" i="28"/>
  <c r="I402" i="28"/>
  <c r="I403" i="28"/>
  <c r="I404" i="28"/>
  <c r="I405" i="28"/>
  <c r="I406" i="28"/>
  <c r="I407" i="28"/>
  <c r="I408" i="28"/>
  <c r="I409" i="28"/>
  <c r="I410" i="28"/>
  <c r="I411" i="28"/>
  <c r="I412" i="28"/>
  <c r="I413" i="28"/>
  <c r="I414" i="28"/>
  <c r="I415" i="28"/>
  <c r="I416" i="28"/>
  <c r="I417" i="28"/>
  <c r="I418" i="28"/>
  <c r="I419" i="28"/>
  <c r="I420" i="28"/>
  <c r="I421" i="28"/>
  <c r="I422" i="28"/>
  <c r="I423" i="28"/>
  <c r="I424" i="28"/>
  <c r="I425" i="28"/>
  <c r="I426" i="28"/>
  <c r="I427" i="28"/>
  <c r="I428" i="28"/>
  <c r="I429" i="28"/>
  <c r="I430" i="28"/>
  <c r="I431" i="28"/>
  <c r="I432" i="28"/>
  <c r="I433" i="28"/>
  <c r="I434" i="28"/>
  <c r="I435" i="28"/>
  <c r="I436" i="28"/>
  <c r="I437" i="28"/>
  <c r="I438" i="28"/>
  <c r="I439" i="28"/>
  <c r="I440" i="28"/>
  <c r="I441" i="28"/>
  <c r="I442" i="28"/>
  <c r="I443" i="28"/>
  <c r="I444" i="28"/>
  <c r="I445" i="28"/>
  <c r="I446" i="28"/>
  <c r="I447" i="28"/>
  <c r="I448" i="28"/>
  <c r="I449" i="28"/>
  <c r="I450" i="28"/>
  <c r="I451" i="28"/>
  <c r="I452" i="28"/>
  <c r="I453" i="28"/>
  <c r="I454" i="28"/>
  <c r="I455" i="28"/>
  <c r="I456" i="28"/>
  <c r="I457" i="28"/>
  <c r="I458" i="28"/>
  <c r="I459" i="28"/>
  <c r="I460" i="28"/>
  <c r="I461" i="28"/>
  <c r="I462" i="28"/>
  <c r="I463" i="28"/>
  <c r="I464" i="28"/>
  <c r="I465" i="28"/>
  <c r="I466" i="28"/>
  <c r="I467" i="28"/>
  <c r="I468" i="28"/>
  <c r="I469" i="28"/>
  <c r="I470" i="28"/>
  <c r="I471" i="28"/>
  <c r="I472" i="28"/>
  <c r="I473" i="28"/>
  <c r="I474" i="28"/>
  <c r="I475" i="28"/>
  <c r="I476" i="28"/>
  <c r="I477" i="28"/>
  <c r="I478" i="28"/>
  <c r="I479" i="28"/>
  <c r="I480" i="28"/>
  <c r="I481" i="28"/>
  <c r="I482" i="28"/>
  <c r="I483" i="28"/>
  <c r="I484" i="28"/>
  <c r="I485" i="28"/>
  <c r="I486" i="28"/>
  <c r="I487" i="28"/>
  <c r="I488" i="28"/>
  <c r="I489" i="28"/>
  <c r="I490" i="28"/>
  <c r="I491" i="28"/>
  <c r="I492" i="28"/>
  <c r="I493" i="28"/>
  <c r="I494" i="28"/>
  <c r="I495" i="28"/>
  <c r="I496" i="28"/>
  <c r="I497" i="28"/>
  <c r="I498" i="28"/>
  <c r="I499" i="28"/>
  <c r="I500" i="28"/>
  <c r="I501" i="28"/>
  <c r="I502" i="28"/>
  <c r="I503" i="28"/>
  <c r="I504" i="28"/>
  <c r="I505" i="28"/>
  <c r="I506" i="28"/>
  <c r="W8" i="31"/>
  <c r="W9" i="31"/>
  <c r="W11" i="31"/>
  <c r="W12" i="31"/>
  <c r="W13" i="31"/>
  <c r="W14" i="31"/>
  <c r="W15" i="31"/>
  <c r="W16" i="31"/>
  <c r="W17" i="31"/>
  <c r="W18" i="31"/>
  <c r="W19" i="31"/>
  <c r="W20" i="31"/>
  <c r="W21" i="31"/>
  <c r="W22" i="31"/>
  <c r="W23" i="31"/>
  <c r="W24" i="31"/>
  <c r="W25" i="31"/>
  <c r="W26" i="31"/>
  <c r="W27" i="31"/>
  <c r="W28" i="31"/>
  <c r="W29" i="31"/>
  <c r="W30" i="31"/>
  <c r="W31" i="31"/>
  <c r="W32" i="31"/>
  <c r="W33" i="31"/>
  <c r="W34" i="31"/>
  <c r="W35" i="31"/>
  <c r="W36" i="31"/>
  <c r="W37" i="31"/>
  <c r="W38" i="31"/>
  <c r="W39" i="31"/>
  <c r="W40" i="31"/>
  <c r="W41" i="31"/>
  <c r="W42" i="31"/>
  <c r="W43" i="31"/>
  <c r="W44" i="31"/>
  <c r="W45" i="31"/>
  <c r="W46" i="31"/>
  <c r="W47" i="31"/>
  <c r="W48" i="31"/>
  <c r="W49" i="31"/>
  <c r="W50" i="31"/>
  <c r="W51" i="31"/>
  <c r="W52" i="31"/>
  <c r="W53" i="31"/>
  <c r="W54" i="31"/>
  <c r="W55" i="31"/>
  <c r="W56" i="31"/>
  <c r="W57" i="31"/>
  <c r="W58" i="31"/>
  <c r="W59" i="31"/>
  <c r="W60" i="31"/>
  <c r="W61" i="31"/>
  <c r="W62" i="31"/>
  <c r="W63" i="31"/>
  <c r="W64" i="31"/>
  <c r="W65" i="31"/>
  <c r="W66" i="31"/>
  <c r="W67" i="31"/>
  <c r="W68" i="31"/>
  <c r="W69" i="31"/>
  <c r="W70" i="31"/>
  <c r="W71" i="31"/>
  <c r="W72" i="31"/>
  <c r="W73" i="31"/>
  <c r="W74" i="31"/>
  <c r="W75" i="31"/>
  <c r="W76" i="31"/>
  <c r="W77" i="31"/>
  <c r="W78" i="31"/>
  <c r="W79" i="31"/>
  <c r="W80" i="31"/>
  <c r="W81" i="31"/>
  <c r="W82" i="31"/>
  <c r="W83" i="31"/>
  <c r="W84" i="31"/>
  <c r="W85" i="31"/>
  <c r="W86" i="31"/>
  <c r="W87" i="31"/>
  <c r="W88" i="31"/>
  <c r="W89" i="31"/>
  <c r="W90" i="31"/>
  <c r="W91" i="31"/>
  <c r="W92" i="31"/>
  <c r="W93" i="31"/>
  <c r="W94" i="31"/>
  <c r="W95" i="31"/>
  <c r="W96" i="31"/>
  <c r="W97" i="31"/>
  <c r="W98" i="31"/>
  <c r="W99" i="31"/>
  <c r="W100" i="31"/>
  <c r="W101" i="31"/>
  <c r="W102" i="31"/>
  <c r="W103" i="31"/>
  <c r="W104" i="31"/>
  <c r="W105" i="31"/>
  <c r="W106" i="31"/>
  <c r="W107" i="31"/>
  <c r="W108" i="31"/>
  <c r="W109" i="31"/>
  <c r="W110" i="31"/>
  <c r="W111" i="31"/>
  <c r="W112" i="31"/>
  <c r="W113" i="31"/>
  <c r="W114" i="31"/>
  <c r="W115" i="31"/>
  <c r="W116" i="31"/>
  <c r="W117" i="31"/>
  <c r="W118" i="31"/>
  <c r="W119" i="31"/>
  <c r="W120" i="31"/>
  <c r="W121" i="31"/>
  <c r="W122" i="31"/>
  <c r="W123" i="31"/>
  <c r="W124" i="31"/>
  <c r="W125" i="31"/>
  <c r="W126" i="31"/>
  <c r="W127" i="31"/>
  <c r="W128" i="31"/>
  <c r="W129" i="31"/>
  <c r="W130" i="31"/>
  <c r="W131" i="31"/>
  <c r="W132" i="31"/>
  <c r="W133" i="31"/>
  <c r="W134" i="31"/>
  <c r="W135" i="31"/>
  <c r="W136" i="31"/>
  <c r="W137" i="31"/>
  <c r="W138" i="31"/>
  <c r="W139" i="31"/>
  <c r="W140" i="31"/>
  <c r="W141" i="31"/>
  <c r="W142" i="31"/>
  <c r="W143" i="31"/>
  <c r="W144" i="31"/>
  <c r="W145" i="31"/>
  <c r="W146" i="31"/>
  <c r="W147" i="31"/>
  <c r="W148" i="31"/>
  <c r="W149" i="31"/>
  <c r="W150" i="31"/>
  <c r="W151" i="31"/>
  <c r="W152" i="31"/>
  <c r="W153" i="31"/>
  <c r="W154" i="31"/>
  <c r="W155" i="31"/>
  <c r="W156" i="31"/>
  <c r="W157" i="31"/>
  <c r="W158" i="31"/>
  <c r="W159" i="31"/>
  <c r="W160" i="31"/>
  <c r="W161" i="31"/>
  <c r="W162" i="31"/>
  <c r="W163" i="31"/>
  <c r="W164" i="31"/>
  <c r="W165" i="31"/>
  <c r="W166" i="31"/>
  <c r="W167" i="31"/>
  <c r="W168" i="31"/>
  <c r="W169" i="31"/>
  <c r="W170" i="31"/>
  <c r="W171" i="31"/>
  <c r="W172" i="31"/>
  <c r="W173" i="31"/>
  <c r="W174" i="31"/>
  <c r="W175" i="31"/>
  <c r="W176" i="31"/>
  <c r="W177" i="31"/>
  <c r="W178" i="31"/>
  <c r="W179" i="31"/>
  <c r="W180" i="31"/>
  <c r="W181" i="31"/>
  <c r="W182" i="31"/>
  <c r="W183" i="31"/>
  <c r="W184" i="31"/>
  <c r="W185" i="31"/>
  <c r="W186" i="31"/>
  <c r="W187" i="31"/>
  <c r="W188" i="31"/>
  <c r="W189" i="31"/>
  <c r="W190" i="31"/>
  <c r="W191" i="31"/>
  <c r="W192" i="31"/>
  <c r="W193" i="31"/>
  <c r="W194" i="31"/>
  <c r="W195" i="31"/>
  <c r="W196" i="31"/>
  <c r="W197" i="31"/>
  <c r="W198" i="31"/>
  <c r="W199" i="31"/>
  <c r="W200" i="31"/>
  <c r="W201" i="31"/>
  <c r="W202" i="31"/>
  <c r="W203" i="31"/>
  <c r="W204" i="31"/>
  <c r="W205" i="31"/>
  <c r="W206" i="31"/>
  <c r="W207" i="31"/>
  <c r="W208" i="31"/>
  <c r="W209" i="31"/>
  <c r="W210" i="31"/>
  <c r="W211" i="31"/>
  <c r="W212" i="31"/>
  <c r="W213" i="31"/>
  <c r="W214" i="31"/>
  <c r="W215" i="31"/>
  <c r="W216" i="31"/>
  <c r="W217" i="31"/>
  <c r="W218" i="31"/>
  <c r="W219" i="31"/>
  <c r="W220" i="31"/>
  <c r="W221" i="31"/>
  <c r="W222" i="31"/>
  <c r="W223" i="31"/>
  <c r="W224" i="31"/>
  <c r="W225" i="31"/>
  <c r="W226" i="31"/>
  <c r="W227" i="31"/>
  <c r="W228" i="31"/>
  <c r="W229" i="31"/>
  <c r="W230" i="31"/>
  <c r="W231" i="31"/>
  <c r="W232" i="31"/>
  <c r="W233" i="31"/>
  <c r="W234" i="31"/>
  <c r="W235" i="31"/>
  <c r="W236" i="31"/>
  <c r="W237" i="31"/>
  <c r="W238" i="31"/>
  <c r="W239" i="31"/>
  <c r="W240" i="31"/>
  <c r="W241" i="31"/>
  <c r="W242" i="31"/>
  <c r="W243" i="31"/>
  <c r="W244" i="31"/>
  <c r="W245" i="31"/>
  <c r="W246" i="31"/>
  <c r="W247" i="31"/>
  <c r="W248" i="31"/>
  <c r="W249" i="31"/>
  <c r="W250" i="31"/>
  <c r="W251" i="31"/>
  <c r="W252" i="31"/>
  <c r="W253" i="31"/>
  <c r="W254" i="31"/>
  <c r="W255" i="31"/>
  <c r="W256" i="31"/>
  <c r="W257" i="31"/>
  <c r="W258" i="31"/>
  <c r="W259" i="31"/>
  <c r="W260" i="31"/>
  <c r="W261" i="31"/>
  <c r="W262" i="31"/>
  <c r="W263" i="31"/>
  <c r="W264" i="31"/>
  <c r="W265" i="31"/>
  <c r="W266" i="31"/>
  <c r="W267" i="31"/>
  <c r="W268" i="31"/>
  <c r="W269" i="31"/>
  <c r="W270" i="31"/>
  <c r="W271" i="31"/>
  <c r="W272" i="31"/>
  <c r="W273" i="31"/>
  <c r="W274" i="31"/>
  <c r="W275" i="31"/>
  <c r="W276" i="31"/>
  <c r="W277" i="31"/>
  <c r="W278" i="31"/>
  <c r="W279" i="31"/>
  <c r="W280" i="31"/>
  <c r="W281" i="31"/>
  <c r="W282" i="31"/>
  <c r="W283" i="31"/>
  <c r="W284" i="31"/>
  <c r="W285" i="31"/>
  <c r="W286" i="31"/>
  <c r="W287" i="31"/>
  <c r="W288" i="31"/>
  <c r="W289" i="31"/>
  <c r="W290" i="31"/>
  <c r="W291" i="31"/>
  <c r="W292" i="31"/>
  <c r="W293" i="31"/>
  <c r="W294" i="31"/>
  <c r="W295" i="31"/>
  <c r="W296" i="31"/>
  <c r="W297" i="31"/>
  <c r="W298" i="31"/>
  <c r="W299" i="31"/>
  <c r="W300" i="31"/>
  <c r="W301" i="31"/>
  <c r="W302" i="31"/>
  <c r="W303" i="31"/>
  <c r="W304" i="31"/>
  <c r="W305" i="31"/>
  <c r="W306" i="31"/>
  <c r="W307" i="31"/>
  <c r="W308" i="31"/>
  <c r="W309" i="31"/>
  <c r="W310" i="31"/>
  <c r="W311" i="31"/>
  <c r="W312" i="31"/>
  <c r="W313" i="31"/>
  <c r="W314" i="31"/>
  <c r="W315" i="31"/>
  <c r="W316" i="31"/>
  <c r="W317" i="31"/>
  <c r="W318" i="31"/>
  <c r="W319" i="31"/>
  <c r="W320" i="31"/>
  <c r="W321" i="31"/>
  <c r="W322" i="31"/>
  <c r="W323" i="31"/>
  <c r="W324" i="31"/>
  <c r="W325" i="31"/>
  <c r="W326" i="31"/>
  <c r="W327" i="31"/>
  <c r="W328" i="31"/>
  <c r="W329" i="31"/>
  <c r="W330" i="31"/>
  <c r="W331" i="31"/>
  <c r="W332" i="31"/>
  <c r="W333" i="31"/>
  <c r="W334" i="31"/>
  <c r="W335" i="31"/>
  <c r="W336" i="31"/>
  <c r="W337" i="31"/>
  <c r="W338" i="31"/>
  <c r="W339" i="31"/>
  <c r="W340" i="31"/>
  <c r="W341" i="31"/>
  <c r="W342" i="31"/>
  <c r="W343" i="31"/>
  <c r="W344" i="31"/>
  <c r="W345" i="31"/>
  <c r="W346" i="31"/>
  <c r="W347" i="31"/>
  <c r="W348" i="31"/>
  <c r="W349" i="31"/>
  <c r="W350" i="31"/>
  <c r="W351" i="31"/>
  <c r="W352" i="31"/>
  <c r="W353" i="31"/>
  <c r="W354" i="31"/>
  <c r="W355" i="31"/>
  <c r="W356" i="31"/>
  <c r="W357" i="31"/>
  <c r="W358" i="31"/>
  <c r="W359" i="31"/>
  <c r="W360" i="31"/>
  <c r="W361" i="31"/>
  <c r="W362" i="31"/>
  <c r="W363" i="31"/>
  <c r="W364" i="31"/>
  <c r="W365" i="31"/>
  <c r="W366" i="31"/>
  <c r="W367" i="31"/>
  <c r="W368" i="31"/>
  <c r="W369" i="31"/>
  <c r="W370" i="31"/>
  <c r="W371" i="31"/>
  <c r="W372" i="31"/>
  <c r="W373" i="31"/>
  <c r="W374" i="31"/>
  <c r="W375" i="31"/>
  <c r="W376" i="31"/>
  <c r="W377" i="31"/>
  <c r="W378" i="31"/>
  <c r="W379" i="31"/>
  <c r="W380" i="31"/>
  <c r="W381" i="31"/>
  <c r="W382" i="31"/>
  <c r="W383" i="31"/>
  <c r="W384" i="31"/>
  <c r="W385" i="31"/>
  <c r="W386" i="31"/>
  <c r="W387" i="31"/>
  <c r="W388" i="31"/>
  <c r="W389" i="31"/>
  <c r="W390" i="31"/>
  <c r="W391" i="31"/>
  <c r="W392" i="31"/>
  <c r="W393" i="31"/>
  <c r="W394" i="31"/>
  <c r="W395" i="31"/>
  <c r="W396" i="31"/>
  <c r="W397" i="31"/>
  <c r="W398" i="31"/>
  <c r="W399" i="31"/>
  <c r="W400" i="31"/>
  <c r="W401" i="31"/>
  <c r="W402" i="31"/>
  <c r="W403" i="31"/>
  <c r="W404" i="31"/>
  <c r="W405" i="31"/>
  <c r="W406" i="31"/>
  <c r="W407" i="31"/>
  <c r="W408" i="31"/>
  <c r="W409" i="31"/>
  <c r="W410" i="31"/>
  <c r="W411" i="31"/>
  <c r="W412" i="31"/>
  <c r="W413" i="31"/>
  <c r="W414" i="31"/>
  <c r="W415" i="31"/>
  <c r="W416" i="31"/>
  <c r="W417" i="31"/>
  <c r="W418" i="31"/>
  <c r="W419" i="31"/>
  <c r="W420" i="31"/>
  <c r="W421" i="31"/>
  <c r="W422" i="31"/>
  <c r="W423" i="31"/>
  <c r="W424" i="31"/>
  <c r="W425" i="31"/>
  <c r="W426" i="31"/>
  <c r="W427" i="31"/>
  <c r="W428" i="31"/>
  <c r="W429" i="31"/>
  <c r="W430" i="31"/>
  <c r="W431" i="31"/>
  <c r="W432" i="31"/>
  <c r="W433" i="31"/>
  <c r="W434" i="31"/>
  <c r="W435" i="31"/>
  <c r="W436" i="31"/>
  <c r="W437" i="31"/>
  <c r="W438" i="31"/>
  <c r="W439" i="31"/>
  <c r="W440" i="31"/>
  <c r="W441" i="31"/>
  <c r="W442" i="31"/>
  <c r="W443" i="31"/>
  <c r="W444" i="31"/>
  <c r="W445" i="31"/>
  <c r="W446" i="31"/>
  <c r="W447" i="31"/>
  <c r="W448" i="31"/>
  <c r="W449" i="31"/>
  <c r="W450" i="31"/>
  <c r="W451" i="31"/>
  <c r="W452" i="31"/>
  <c r="W453" i="31"/>
  <c r="W454" i="31"/>
  <c r="W455" i="31"/>
  <c r="W456" i="31"/>
  <c r="W457" i="31"/>
  <c r="W458" i="31"/>
  <c r="W459" i="31"/>
  <c r="W460" i="31"/>
  <c r="W461" i="31"/>
  <c r="W462" i="31"/>
  <c r="W463" i="31"/>
  <c r="W464" i="31"/>
  <c r="W465" i="31"/>
  <c r="W466" i="31"/>
  <c r="W467" i="31"/>
  <c r="W468" i="31"/>
  <c r="W469" i="31"/>
  <c r="W470" i="31"/>
  <c r="W471" i="31"/>
  <c r="W472" i="31"/>
  <c r="W473" i="31"/>
  <c r="W474" i="31"/>
  <c r="W475" i="31"/>
  <c r="W476" i="31"/>
  <c r="W477" i="31"/>
  <c r="W478" i="31"/>
  <c r="W479" i="31"/>
  <c r="W480" i="31"/>
  <c r="W481" i="31"/>
  <c r="W482" i="31"/>
  <c r="W483" i="31"/>
  <c r="W484" i="31"/>
  <c r="W485" i="31"/>
  <c r="W486" i="31"/>
  <c r="W487" i="31"/>
  <c r="W488" i="31"/>
  <c r="W489" i="31"/>
  <c r="W490" i="31"/>
  <c r="W491" i="31"/>
  <c r="W492" i="31"/>
  <c r="W493" i="31"/>
  <c r="W494" i="31"/>
  <c r="W495" i="31"/>
  <c r="W496" i="31"/>
  <c r="W497" i="31"/>
  <c r="W498" i="31"/>
  <c r="W499" i="31"/>
  <c r="W500" i="31"/>
  <c r="W501" i="31"/>
  <c r="W502" i="31"/>
  <c r="W503" i="31"/>
  <c r="W504" i="31"/>
  <c r="W505" i="31"/>
  <c r="W506" i="31"/>
  <c r="C48" i="21" l="1"/>
  <c r="J69" i="21" l="1"/>
  <c r="F67" i="21"/>
  <c r="E13" i="21" l="1"/>
  <c r="E12" i="21"/>
  <c r="E10" i="21"/>
  <c r="S19" i="33"/>
  <c r="S20" i="33"/>
  <c r="S21" i="33"/>
  <c r="S22" i="33"/>
  <c r="S23" i="33"/>
  <c r="S24" i="33"/>
  <c r="S25" i="33"/>
  <c r="S26" i="33"/>
  <c r="S27" i="33"/>
  <c r="S28" i="33"/>
  <c r="S29" i="33"/>
  <c r="S30" i="33"/>
  <c r="S31" i="33"/>
  <c r="S32" i="33"/>
  <c r="S33" i="33"/>
  <c r="S34" i="33"/>
  <c r="S35" i="33"/>
  <c r="S36" i="33"/>
  <c r="S37" i="33"/>
  <c r="S38" i="33"/>
  <c r="S39" i="33"/>
  <c r="S40" i="33"/>
  <c r="S41" i="33"/>
  <c r="S42" i="33"/>
  <c r="S43" i="33"/>
  <c r="S44" i="33"/>
  <c r="S45" i="33"/>
  <c r="S46" i="33"/>
  <c r="S47" i="33"/>
  <c r="S48" i="33"/>
  <c r="S49" i="33"/>
  <c r="S50" i="33"/>
  <c r="S51" i="33"/>
  <c r="S52" i="33"/>
  <c r="S53" i="33"/>
  <c r="S54" i="33"/>
  <c r="S55" i="33"/>
  <c r="S56" i="33"/>
  <c r="S57" i="33"/>
  <c r="S58" i="33"/>
  <c r="S59" i="33"/>
  <c r="S60" i="33"/>
  <c r="S61" i="33"/>
  <c r="S62" i="33"/>
  <c r="S63" i="33"/>
  <c r="S64" i="33"/>
  <c r="S65" i="33"/>
  <c r="S66" i="33"/>
  <c r="S67" i="33"/>
  <c r="S68" i="33"/>
  <c r="S69" i="33"/>
  <c r="S70" i="33"/>
  <c r="S71" i="33"/>
  <c r="S72" i="33"/>
  <c r="S73" i="33"/>
  <c r="S74" i="33"/>
  <c r="S75" i="33"/>
  <c r="S76" i="33"/>
  <c r="S77" i="33"/>
  <c r="S78" i="33"/>
  <c r="S79" i="33"/>
  <c r="S80" i="33"/>
  <c r="S81" i="33"/>
  <c r="S82" i="33"/>
  <c r="S83" i="33"/>
  <c r="S84" i="33"/>
  <c r="S85" i="33"/>
  <c r="S86" i="33"/>
  <c r="S87" i="33"/>
  <c r="S88" i="33"/>
  <c r="S89" i="33"/>
  <c r="S90" i="33"/>
  <c r="S91" i="33"/>
  <c r="S92" i="33"/>
  <c r="S93" i="33"/>
  <c r="S94" i="33"/>
  <c r="S95" i="33"/>
  <c r="S96" i="33"/>
  <c r="S97" i="33"/>
  <c r="S98" i="33"/>
  <c r="S99" i="33"/>
  <c r="S100" i="33"/>
  <c r="S101" i="33"/>
  <c r="S102" i="33"/>
  <c r="S103" i="33"/>
  <c r="S104" i="33"/>
  <c r="S105" i="33"/>
  <c r="S106" i="33"/>
  <c r="S107" i="33"/>
  <c r="S108" i="33"/>
  <c r="S109" i="33"/>
  <c r="S110" i="33"/>
  <c r="S111" i="33"/>
  <c r="S112" i="33"/>
  <c r="S113" i="33"/>
  <c r="S114" i="33"/>
  <c r="S115" i="33"/>
  <c r="S116" i="33"/>
  <c r="S117" i="33"/>
  <c r="S118" i="33"/>
  <c r="S119" i="33"/>
  <c r="S120" i="33"/>
  <c r="S121" i="33"/>
  <c r="S122" i="33"/>
  <c r="S123" i="33"/>
  <c r="S124" i="33"/>
  <c r="S125" i="33"/>
  <c r="S126" i="33"/>
  <c r="S127" i="33"/>
  <c r="S128" i="33"/>
  <c r="S129" i="33"/>
  <c r="S130" i="33"/>
  <c r="S131" i="33"/>
  <c r="S132" i="33"/>
  <c r="S133" i="33"/>
  <c r="S134" i="33"/>
  <c r="S135" i="33"/>
  <c r="S136" i="33"/>
  <c r="S137" i="33"/>
  <c r="S138" i="33"/>
  <c r="S139" i="33"/>
  <c r="S140" i="33"/>
  <c r="S141" i="33"/>
  <c r="S142" i="33"/>
  <c r="S143" i="33"/>
  <c r="S144" i="33"/>
  <c r="S145" i="33"/>
  <c r="S146" i="33"/>
  <c r="S147" i="33"/>
  <c r="S148" i="33"/>
  <c r="S149" i="33"/>
  <c r="S150" i="33"/>
  <c r="S151" i="33"/>
  <c r="S152" i="33"/>
  <c r="S153" i="33"/>
  <c r="S154" i="33"/>
  <c r="S155" i="33"/>
  <c r="S156" i="33"/>
  <c r="S157" i="33"/>
  <c r="S158" i="33"/>
  <c r="S159" i="33"/>
  <c r="S160" i="33"/>
  <c r="S161" i="33"/>
  <c r="S162" i="33"/>
  <c r="S163" i="33"/>
  <c r="S164" i="33"/>
  <c r="S165" i="33"/>
  <c r="S166" i="33"/>
  <c r="S167" i="33"/>
  <c r="S168" i="33"/>
  <c r="S169" i="33"/>
  <c r="S170" i="33"/>
  <c r="S171" i="33"/>
  <c r="S172" i="33"/>
  <c r="S173" i="33"/>
  <c r="S174" i="33"/>
  <c r="S175" i="33"/>
  <c r="S176" i="33"/>
  <c r="S177" i="33"/>
  <c r="S178" i="33"/>
  <c r="S179" i="33"/>
  <c r="S180" i="33"/>
  <c r="S181" i="33"/>
  <c r="S182" i="33"/>
  <c r="S183" i="33"/>
  <c r="S184" i="33"/>
  <c r="S185" i="33"/>
  <c r="S186" i="33"/>
  <c r="S187" i="33"/>
  <c r="S188" i="33"/>
  <c r="S189" i="33"/>
  <c r="S190" i="33"/>
  <c r="S191" i="33"/>
  <c r="S192" i="33"/>
  <c r="S193" i="33"/>
  <c r="S194" i="33"/>
  <c r="S195" i="33"/>
  <c r="S196" i="33"/>
  <c r="S197" i="33"/>
  <c r="S198" i="33"/>
  <c r="S199" i="33"/>
  <c r="S200" i="33"/>
  <c r="S201" i="33"/>
  <c r="S202" i="33"/>
  <c r="S203" i="33"/>
  <c r="S204" i="33"/>
  <c r="S205" i="33"/>
  <c r="S206" i="33"/>
  <c r="S207" i="33"/>
  <c r="S208" i="33"/>
  <c r="S209" i="33"/>
  <c r="S210" i="33"/>
  <c r="S211" i="33"/>
  <c r="S212" i="33"/>
  <c r="S213" i="33"/>
  <c r="S214" i="33"/>
  <c r="S215" i="33"/>
  <c r="S216" i="33"/>
  <c r="S217" i="33"/>
  <c r="S218" i="33"/>
  <c r="S219" i="33"/>
  <c r="S220" i="33"/>
  <c r="S221" i="33"/>
  <c r="S222" i="33"/>
  <c r="S223" i="33"/>
  <c r="S224" i="33"/>
  <c r="S225" i="33"/>
  <c r="S226" i="33"/>
  <c r="S227" i="33"/>
  <c r="S228" i="33"/>
  <c r="S229" i="33"/>
  <c r="S230" i="33"/>
  <c r="S231" i="33"/>
  <c r="S232" i="33"/>
  <c r="S233" i="33"/>
  <c r="S234" i="33"/>
  <c r="S235" i="33"/>
  <c r="S236" i="33"/>
  <c r="S237" i="33"/>
  <c r="S238" i="33"/>
  <c r="S239" i="33"/>
  <c r="S240" i="33"/>
  <c r="S241" i="33"/>
  <c r="S242" i="33"/>
  <c r="S243" i="33"/>
  <c r="S244" i="33"/>
  <c r="S245" i="33"/>
  <c r="S246" i="33"/>
  <c r="S247" i="33"/>
  <c r="S248" i="33"/>
  <c r="S249" i="33"/>
  <c r="S250" i="33"/>
  <c r="S251" i="33"/>
  <c r="S252" i="33"/>
  <c r="S253" i="33"/>
  <c r="S254" i="33"/>
  <c r="S255" i="33"/>
  <c r="S256" i="33"/>
  <c r="S257" i="33"/>
  <c r="S258" i="33"/>
  <c r="S259" i="33"/>
  <c r="S260" i="33"/>
  <c r="S261" i="33"/>
  <c r="S262" i="33"/>
  <c r="S263" i="33"/>
  <c r="S264" i="33"/>
  <c r="S265" i="33"/>
  <c r="S266" i="33"/>
  <c r="S267" i="33"/>
  <c r="S268" i="33"/>
  <c r="S269" i="33"/>
  <c r="S270" i="33"/>
  <c r="S271" i="33"/>
  <c r="S272" i="33"/>
  <c r="S273" i="33"/>
  <c r="S274" i="33"/>
  <c r="S275" i="33"/>
  <c r="S276" i="33"/>
  <c r="S277" i="33"/>
  <c r="S278" i="33"/>
  <c r="S279" i="33"/>
  <c r="S280" i="33"/>
  <c r="S281" i="33"/>
  <c r="S282" i="33"/>
  <c r="S283" i="33"/>
  <c r="S284" i="33"/>
  <c r="S285" i="33"/>
  <c r="S286" i="33"/>
  <c r="S287" i="33"/>
  <c r="S288" i="33"/>
  <c r="S289" i="33"/>
  <c r="S290" i="33"/>
  <c r="S291" i="33"/>
  <c r="S292" i="33"/>
  <c r="S293" i="33"/>
  <c r="S294" i="33"/>
  <c r="S295" i="33"/>
  <c r="S296" i="33"/>
  <c r="S297" i="33"/>
  <c r="S298" i="33"/>
  <c r="S299" i="33"/>
  <c r="S300" i="33"/>
  <c r="S301" i="33"/>
  <c r="S302" i="33"/>
  <c r="S303" i="33"/>
  <c r="S304" i="33"/>
  <c r="S305" i="33"/>
  <c r="S306" i="33"/>
  <c r="S307" i="33"/>
  <c r="S308" i="33"/>
  <c r="S309" i="33"/>
  <c r="S310" i="33"/>
  <c r="S311" i="33"/>
  <c r="S312" i="33"/>
  <c r="S313" i="33"/>
  <c r="S314" i="33"/>
  <c r="S315" i="33"/>
  <c r="S316" i="33"/>
  <c r="S317" i="33"/>
  <c r="S318" i="33"/>
  <c r="S319" i="33"/>
  <c r="S320" i="33"/>
  <c r="S321" i="33"/>
  <c r="S322" i="33"/>
  <c r="S323" i="33"/>
  <c r="S324" i="33"/>
  <c r="S325" i="33"/>
  <c r="S326" i="33"/>
  <c r="S327" i="33"/>
  <c r="S328" i="33"/>
  <c r="S329" i="33"/>
  <c r="S330" i="33"/>
  <c r="S331" i="33"/>
  <c r="S332" i="33"/>
  <c r="S333" i="33"/>
  <c r="S334" i="33"/>
  <c r="S335" i="33"/>
  <c r="S336" i="33"/>
  <c r="S337" i="33"/>
  <c r="S338" i="33"/>
  <c r="S339" i="33"/>
  <c r="S340" i="33"/>
  <c r="S341" i="33"/>
  <c r="S342" i="33"/>
  <c r="S343" i="33"/>
  <c r="S344" i="33"/>
  <c r="S345" i="33"/>
  <c r="S346" i="33"/>
  <c r="S347" i="33"/>
  <c r="S348" i="33"/>
  <c r="S349" i="33"/>
  <c r="S350" i="33"/>
  <c r="S351" i="33"/>
  <c r="S352" i="33"/>
  <c r="S353" i="33"/>
  <c r="S354" i="33"/>
  <c r="S355" i="33"/>
  <c r="S356" i="33"/>
  <c r="S357" i="33"/>
  <c r="S358" i="33"/>
  <c r="S359" i="33"/>
  <c r="S360" i="33"/>
  <c r="S361" i="33"/>
  <c r="S362" i="33"/>
  <c r="S363" i="33"/>
  <c r="S364" i="33"/>
  <c r="S365" i="33"/>
  <c r="S366" i="33"/>
  <c r="S367" i="33"/>
  <c r="S368" i="33"/>
  <c r="S369" i="33"/>
  <c r="S370" i="33"/>
  <c r="S371" i="33"/>
  <c r="S372" i="33"/>
  <c r="S373" i="33"/>
  <c r="S374" i="33"/>
  <c r="S375" i="33"/>
  <c r="S376" i="33"/>
  <c r="S377" i="33"/>
  <c r="S378" i="33"/>
  <c r="S379" i="33"/>
  <c r="S380" i="33"/>
  <c r="S381" i="33"/>
  <c r="S382" i="33"/>
  <c r="S383" i="33"/>
  <c r="S384" i="33"/>
  <c r="S385" i="33"/>
  <c r="S386" i="33"/>
  <c r="S387" i="33"/>
  <c r="S388" i="33"/>
  <c r="S389" i="33"/>
  <c r="S390" i="33"/>
  <c r="S391" i="33"/>
  <c r="S392" i="33"/>
  <c r="S393" i="33"/>
  <c r="S394" i="33"/>
  <c r="S395" i="33"/>
  <c r="S396" i="33"/>
  <c r="S397" i="33"/>
  <c r="S398" i="33"/>
  <c r="S399" i="33"/>
  <c r="S400" i="33"/>
  <c r="S401" i="33"/>
  <c r="S402" i="33"/>
  <c r="S403" i="33"/>
  <c r="S404" i="33"/>
  <c r="S405" i="33"/>
  <c r="S406" i="33"/>
  <c r="S407" i="33"/>
  <c r="S408" i="33"/>
  <c r="S409" i="33"/>
  <c r="S410" i="33"/>
  <c r="S411" i="33"/>
  <c r="S412" i="33"/>
  <c r="S413" i="33"/>
  <c r="S414" i="33"/>
  <c r="S415" i="33"/>
  <c r="S416" i="33"/>
  <c r="S417" i="33"/>
  <c r="S418" i="33"/>
  <c r="S419" i="33"/>
  <c r="S420" i="33"/>
  <c r="S421" i="33"/>
  <c r="S422" i="33"/>
  <c r="S423" i="33"/>
  <c r="S424" i="33"/>
  <c r="S425" i="33"/>
  <c r="S426" i="33"/>
  <c r="S427" i="33"/>
  <c r="S428" i="33"/>
  <c r="S429" i="33"/>
  <c r="S430" i="33"/>
  <c r="S431" i="33"/>
  <c r="S432" i="33"/>
  <c r="S433" i="33"/>
  <c r="S434" i="33"/>
  <c r="S435" i="33"/>
  <c r="S436" i="33"/>
  <c r="S437" i="33"/>
  <c r="S438" i="33"/>
  <c r="S439" i="33"/>
  <c r="S440" i="33"/>
  <c r="S441" i="33"/>
  <c r="S442" i="33"/>
  <c r="S443" i="33"/>
  <c r="S444" i="33"/>
  <c r="S445" i="33"/>
  <c r="S446" i="33"/>
  <c r="S447" i="33"/>
  <c r="S448" i="33"/>
  <c r="S449" i="33"/>
  <c r="S450" i="33"/>
  <c r="S451" i="33"/>
  <c r="S452" i="33"/>
  <c r="S453" i="33"/>
  <c r="S454" i="33"/>
  <c r="S455" i="33"/>
  <c r="S456" i="33"/>
  <c r="S457" i="33"/>
  <c r="S458" i="33"/>
  <c r="S459" i="33"/>
  <c r="S460" i="33"/>
  <c r="S461" i="33"/>
  <c r="S462" i="33"/>
  <c r="S463" i="33"/>
  <c r="S464" i="33"/>
  <c r="S465" i="33"/>
  <c r="S466" i="33"/>
  <c r="S467" i="33"/>
  <c r="S468" i="33"/>
  <c r="S469" i="33"/>
  <c r="S470" i="33"/>
  <c r="S471" i="33"/>
  <c r="S472" i="33"/>
  <c r="S473" i="33"/>
  <c r="S474" i="33"/>
  <c r="S475" i="33"/>
  <c r="S476" i="33"/>
  <c r="S477" i="33"/>
  <c r="S478" i="33"/>
  <c r="S479" i="33"/>
  <c r="S480" i="33"/>
  <c r="S481" i="33"/>
  <c r="S482" i="33"/>
  <c r="S483" i="33"/>
  <c r="S484" i="33"/>
  <c r="S485" i="33"/>
  <c r="S486" i="33"/>
  <c r="S487" i="33"/>
  <c r="S488" i="33"/>
  <c r="S489" i="33"/>
  <c r="S490" i="33"/>
  <c r="S491" i="33"/>
  <c r="S492" i="33"/>
  <c r="S493" i="33"/>
  <c r="S494" i="33"/>
  <c r="S495" i="33"/>
  <c r="S496" i="33"/>
  <c r="S497" i="33"/>
  <c r="S498" i="33"/>
  <c r="S499" i="33"/>
  <c r="S500" i="33"/>
  <c r="S501" i="33"/>
  <c r="S502" i="33"/>
  <c r="S503" i="33"/>
  <c r="S504" i="33"/>
  <c r="S505" i="33"/>
  <c r="S506" i="33"/>
  <c r="R19" i="33"/>
  <c r="R20" i="33"/>
  <c r="R21" i="33"/>
  <c r="R22" i="33"/>
  <c r="R23" i="33"/>
  <c r="R24" i="33"/>
  <c r="R25" i="33"/>
  <c r="R26" i="33"/>
  <c r="R27" i="33"/>
  <c r="R28" i="33"/>
  <c r="R29" i="33"/>
  <c r="R30" i="33"/>
  <c r="R31" i="33"/>
  <c r="R32" i="33"/>
  <c r="R33" i="33"/>
  <c r="R34" i="33"/>
  <c r="R35" i="33"/>
  <c r="R36" i="33"/>
  <c r="R37" i="33"/>
  <c r="R38" i="33"/>
  <c r="R39" i="33"/>
  <c r="R40" i="33"/>
  <c r="R41" i="33"/>
  <c r="R42" i="33"/>
  <c r="R43" i="33"/>
  <c r="R44" i="33"/>
  <c r="R45" i="33"/>
  <c r="R46" i="33"/>
  <c r="R47" i="33"/>
  <c r="R48" i="33"/>
  <c r="R49" i="33"/>
  <c r="R50" i="33"/>
  <c r="R51" i="33"/>
  <c r="R52" i="33"/>
  <c r="R53" i="33"/>
  <c r="R54" i="33"/>
  <c r="R55" i="33"/>
  <c r="R56" i="33"/>
  <c r="R57" i="33"/>
  <c r="R58" i="33"/>
  <c r="R59" i="33"/>
  <c r="R60" i="33"/>
  <c r="R61" i="33"/>
  <c r="R62" i="33"/>
  <c r="R63" i="33"/>
  <c r="R64" i="33"/>
  <c r="R65" i="33"/>
  <c r="R66" i="33"/>
  <c r="R67" i="33"/>
  <c r="R68" i="33"/>
  <c r="R69" i="33"/>
  <c r="R70" i="33"/>
  <c r="R71" i="33"/>
  <c r="R72" i="33"/>
  <c r="R73" i="33"/>
  <c r="R74" i="33"/>
  <c r="R75" i="33"/>
  <c r="R76" i="33"/>
  <c r="R77" i="33"/>
  <c r="R78" i="33"/>
  <c r="R79" i="33"/>
  <c r="R80" i="33"/>
  <c r="R81" i="33"/>
  <c r="R82" i="33"/>
  <c r="R83" i="33"/>
  <c r="R84" i="33"/>
  <c r="R85" i="33"/>
  <c r="R86" i="33"/>
  <c r="R87" i="33"/>
  <c r="R88" i="33"/>
  <c r="R89" i="33"/>
  <c r="R90" i="33"/>
  <c r="R91" i="33"/>
  <c r="R92" i="33"/>
  <c r="R93" i="33"/>
  <c r="R94" i="33"/>
  <c r="R95" i="33"/>
  <c r="R96" i="33"/>
  <c r="R97" i="33"/>
  <c r="R98" i="33"/>
  <c r="R99" i="33"/>
  <c r="R100" i="33"/>
  <c r="R101" i="33"/>
  <c r="R102" i="33"/>
  <c r="R103" i="33"/>
  <c r="R104" i="33"/>
  <c r="R105" i="33"/>
  <c r="R106" i="33"/>
  <c r="R107" i="33"/>
  <c r="R108" i="33"/>
  <c r="R109" i="33"/>
  <c r="R110" i="33"/>
  <c r="R111" i="33"/>
  <c r="R112" i="33"/>
  <c r="R113" i="33"/>
  <c r="R114" i="33"/>
  <c r="R115" i="33"/>
  <c r="R116" i="33"/>
  <c r="R117" i="33"/>
  <c r="R118" i="33"/>
  <c r="R119" i="33"/>
  <c r="R120" i="33"/>
  <c r="R121" i="33"/>
  <c r="R122" i="33"/>
  <c r="R123" i="33"/>
  <c r="R124" i="33"/>
  <c r="R125" i="33"/>
  <c r="R126" i="33"/>
  <c r="R127" i="33"/>
  <c r="R128" i="33"/>
  <c r="R129" i="33"/>
  <c r="R130" i="33"/>
  <c r="R131" i="33"/>
  <c r="R132" i="33"/>
  <c r="R133" i="33"/>
  <c r="R134" i="33"/>
  <c r="R135" i="33"/>
  <c r="R136" i="33"/>
  <c r="R137" i="33"/>
  <c r="R138" i="33"/>
  <c r="R139" i="33"/>
  <c r="R140" i="33"/>
  <c r="R141" i="33"/>
  <c r="R142" i="33"/>
  <c r="R143" i="33"/>
  <c r="R144" i="33"/>
  <c r="R145" i="33"/>
  <c r="R146" i="33"/>
  <c r="R147" i="33"/>
  <c r="R148" i="33"/>
  <c r="R149" i="33"/>
  <c r="R150" i="33"/>
  <c r="R151" i="33"/>
  <c r="R152" i="33"/>
  <c r="R153" i="33"/>
  <c r="R154" i="33"/>
  <c r="R155" i="33"/>
  <c r="R156" i="33"/>
  <c r="R157" i="33"/>
  <c r="R158" i="33"/>
  <c r="R159" i="33"/>
  <c r="R160" i="33"/>
  <c r="R161" i="33"/>
  <c r="R162" i="33"/>
  <c r="R163" i="33"/>
  <c r="R164" i="33"/>
  <c r="R165" i="33"/>
  <c r="R166" i="33"/>
  <c r="R167" i="33"/>
  <c r="R168" i="33"/>
  <c r="R169" i="33"/>
  <c r="R170" i="33"/>
  <c r="R171" i="33"/>
  <c r="R172" i="33"/>
  <c r="R173" i="33"/>
  <c r="R174" i="33"/>
  <c r="R175" i="33"/>
  <c r="R176" i="33"/>
  <c r="R177" i="33"/>
  <c r="R178" i="33"/>
  <c r="R179" i="33"/>
  <c r="R180" i="33"/>
  <c r="R181" i="33"/>
  <c r="R182" i="33"/>
  <c r="R183" i="33"/>
  <c r="R184" i="33"/>
  <c r="R185" i="33"/>
  <c r="R186" i="33"/>
  <c r="R187" i="33"/>
  <c r="R188" i="33"/>
  <c r="R189" i="33"/>
  <c r="R190" i="33"/>
  <c r="R191" i="33"/>
  <c r="R192" i="33"/>
  <c r="R193" i="33"/>
  <c r="R194" i="33"/>
  <c r="R195" i="33"/>
  <c r="R196" i="33"/>
  <c r="R197" i="33"/>
  <c r="R198" i="33"/>
  <c r="R199" i="33"/>
  <c r="R200" i="33"/>
  <c r="R201" i="33"/>
  <c r="R202" i="33"/>
  <c r="R203" i="33"/>
  <c r="R204" i="33"/>
  <c r="R205" i="33"/>
  <c r="R206" i="33"/>
  <c r="R207" i="33"/>
  <c r="R208" i="33"/>
  <c r="R209" i="33"/>
  <c r="R210" i="33"/>
  <c r="R211" i="33"/>
  <c r="R212" i="33"/>
  <c r="R213" i="33"/>
  <c r="R214" i="33"/>
  <c r="R215" i="33"/>
  <c r="R216" i="33"/>
  <c r="R217" i="33"/>
  <c r="R218" i="33"/>
  <c r="R219" i="33"/>
  <c r="R220" i="33"/>
  <c r="R221" i="33"/>
  <c r="R222" i="33"/>
  <c r="R223" i="33"/>
  <c r="R224" i="33"/>
  <c r="R225" i="33"/>
  <c r="R226" i="33"/>
  <c r="R227" i="33"/>
  <c r="R228" i="33"/>
  <c r="R229" i="33"/>
  <c r="R230" i="33"/>
  <c r="R231" i="33"/>
  <c r="R232" i="33"/>
  <c r="R233" i="33"/>
  <c r="R234" i="33"/>
  <c r="R235" i="33"/>
  <c r="R236" i="33"/>
  <c r="R237" i="33"/>
  <c r="R238" i="33"/>
  <c r="R239" i="33"/>
  <c r="R240" i="33"/>
  <c r="R241" i="33"/>
  <c r="R242" i="33"/>
  <c r="R243" i="33"/>
  <c r="R244" i="33"/>
  <c r="R245" i="33"/>
  <c r="R246" i="33"/>
  <c r="R247" i="33"/>
  <c r="R248" i="33"/>
  <c r="R249" i="33"/>
  <c r="R250" i="33"/>
  <c r="R251" i="33"/>
  <c r="R252" i="33"/>
  <c r="R253" i="33"/>
  <c r="R254" i="33"/>
  <c r="R255" i="33"/>
  <c r="R256" i="33"/>
  <c r="R257" i="33"/>
  <c r="R258" i="33"/>
  <c r="R259" i="33"/>
  <c r="R260" i="33"/>
  <c r="R261" i="33"/>
  <c r="R262" i="33"/>
  <c r="R263" i="33"/>
  <c r="R264" i="33"/>
  <c r="R265" i="33"/>
  <c r="R266" i="33"/>
  <c r="R267" i="33"/>
  <c r="R268" i="33"/>
  <c r="R269" i="33"/>
  <c r="R270" i="33"/>
  <c r="R271" i="33"/>
  <c r="R272" i="33"/>
  <c r="R273" i="33"/>
  <c r="R274" i="33"/>
  <c r="R275" i="33"/>
  <c r="R276" i="33"/>
  <c r="R277" i="33"/>
  <c r="R278" i="33"/>
  <c r="R279" i="33"/>
  <c r="R280" i="33"/>
  <c r="R281" i="33"/>
  <c r="R282" i="33"/>
  <c r="R283" i="33"/>
  <c r="R284" i="33"/>
  <c r="R285" i="33"/>
  <c r="R286" i="33"/>
  <c r="R287" i="33"/>
  <c r="R288" i="33"/>
  <c r="R289" i="33"/>
  <c r="R290" i="33"/>
  <c r="R291" i="33"/>
  <c r="R292" i="33"/>
  <c r="R293" i="33"/>
  <c r="R294" i="33"/>
  <c r="R295" i="33"/>
  <c r="R296" i="33"/>
  <c r="R297" i="33"/>
  <c r="R298" i="33"/>
  <c r="R299" i="33"/>
  <c r="R300" i="33"/>
  <c r="R301" i="33"/>
  <c r="R302" i="33"/>
  <c r="R303" i="33"/>
  <c r="R304" i="33"/>
  <c r="R305" i="33"/>
  <c r="R306" i="33"/>
  <c r="R307" i="33"/>
  <c r="R308" i="33"/>
  <c r="R309" i="33"/>
  <c r="R310" i="33"/>
  <c r="R311" i="33"/>
  <c r="R312" i="33"/>
  <c r="R313" i="33"/>
  <c r="R314" i="33"/>
  <c r="R315" i="33"/>
  <c r="R316" i="33"/>
  <c r="R317" i="33"/>
  <c r="R318" i="33"/>
  <c r="R319" i="33"/>
  <c r="R320" i="33"/>
  <c r="R321" i="33"/>
  <c r="R322" i="33"/>
  <c r="R323" i="33"/>
  <c r="R324" i="33"/>
  <c r="R325" i="33"/>
  <c r="R326" i="33"/>
  <c r="R327" i="33"/>
  <c r="R328" i="33"/>
  <c r="R329" i="33"/>
  <c r="R330" i="33"/>
  <c r="R331" i="33"/>
  <c r="R332" i="33"/>
  <c r="R333" i="33"/>
  <c r="R334" i="33"/>
  <c r="R335" i="33"/>
  <c r="R336" i="33"/>
  <c r="R337" i="33"/>
  <c r="R338" i="33"/>
  <c r="R339" i="33"/>
  <c r="R340" i="33"/>
  <c r="R341" i="33"/>
  <c r="R342" i="33"/>
  <c r="R343" i="33"/>
  <c r="R344" i="33"/>
  <c r="R345" i="33"/>
  <c r="R346" i="33"/>
  <c r="R347" i="33"/>
  <c r="R348" i="33"/>
  <c r="R349" i="33"/>
  <c r="R350" i="33"/>
  <c r="R351" i="33"/>
  <c r="R352" i="33"/>
  <c r="R353" i="33"/>
  <c r="R354" i="33"/>
  <c r="R355" i="33"/>
  <c r="R356" i="33"/>
  <c r="R357" i="33"/>
  <c r="R358" i="33"/>
  <c r="R359" i="33"/>
  <c r="R360" i="33"/>
  <c r="R361" i="33"/>
  <c r="R362" i="33"/>
  <c r="R363" i="33"/>
  <c r="R364" i="33"/>
  <c r="R365" i="33"/>
  <c r="R366" i="33"/>
  <c r="R367" i="33"/>
  <c r="R368" i="33"/>
  <c r="R369" i="33"/>
  <c r="R370" i="33"/>
  <c r="R371" i="33"/>
  <c r="R372" i="33"/>
  <c r="R373" i="33"/>
  <c r="R374" i="33"/>
  <c r="R375" i="33"/>
  <c r="R376" i="33"/>
  <c r="R377" i="33"/>
  <c r="R378" i="33"/>
  <c r="R379" i="33"/>
  <c r="R380" i="33"/>
  <c r="R381" i="33"/>
  <c r="R382" i="33"/>
  <c r="R383" i="33"/>
  <c r="R384" i="33"/>
  <c r="R385" i="33"/>
  <c r="R386" i="33"/>
  <c r="R387" i="33"/>
  <c r="R388" i="33"/>
  <c r="R389" i="33"/>
  <c r="R390" i="33"/>
  <c r="R391" i="33"/>
  <c r="R392" i="33"/>
  <c r="R393" i="33"/>
  <c r="R394" i="33"/>
  <c r="R395" i="33"/>
  <c r="R396" i="33"/>
  <c r="R397" i="33"/>
  <c r="R398" i="33"/>
  <c r="R399" i="33"/>
  <c r="R400" i="33"/>
  <c r="R401" i="33"/>
  <c r="R402" i="33"/>
  <c r="R403" i="33"/>
  <c r="R404" i="33"/>
  <c r="R405" i="33"/>
  <c r="R406" i="33"/>
  <c r="R407" i="33"/>
  <c r="R408" i="33"/>
  <c r="R409" i="33"/>
  <c r="R410" i="33"/>
  <c r="R411" i="33"/>
  <c r="R412" i="33"/>
  <c r="R413" i="33"/>
  <c r="R414" i="33"/>
  <c r="R415" i="33"/>
  <c r="R416" i="33"/>
  <c r="R417" i="33"/>
  <c r="R418" i="33"/>
  <c r="R419" i="33"/>
  <c r="R420" i="33"/>
  <c r="R421" i="33"/>
  <c r="R422" i="33"/>
  <c r="R423" i="33"/>
  <c r="R424" i="33"/>
  <c r="R425" i="33"/>
  <c r="R426" i="33"/>
  <c r="R427" i="33"/>
  <c r="R428" i="33"/>
  <c r="R429" i="33"/>
  <c r="R430" i="33"/>
  <c r="R431" i="33"/>
  <c r="R432" i="33"/>
  <c r="R433" i="33"/>
  <c r="R434" i="33"/>
  <c r="R435" i="33"/>
  <c r="R436" i="33"/>
  <c r="R437" i="33"/>
  <c r="R438" i="33"/>
  <c r="R439" i="33"/>
  <c r="R440" i="33"/>
  <c r="R441" i="33"/>
  <c r="R442" i="33"/>
  <c r="R443" i="33"/>
  <c r="R444" i="33"/>
  <c r="R445" i="33"/>
  <c r="R446" i="33"/>
  <c r="R447" i="33"/>
  <c r="R448" i="33"/>
  <c r="R449" i="33"/>
  <c r="R450" i="33"/>
  <c r="R451" i="33"/>
  <c r="R452" i="33"/>
  <c r="R453" i="33"/>
  <c r="R454" i="33"/>
  <c r="R455" i="33"/>
  <c r="R456" i="33"/>
  <c r="R457" i="33"/>
  <c r="R458" i="33"/>
  <c r="R459" i="33"/>
  <c r="R460" i="33"/>
  <c r="R461" i="33"/>
  <c r="R462" i="33"/>
  <c r="R463" i="33"/>
  <c r="R464" i="33"/>
  <c r="R465" i="33"/>
  <c r="R466" i="33"/>
  <c r="R467" i="33"/>
  <c r="R468" i="33"/>
  <c r="R469" i="33"/>
  <c r="R470" i="33"/>
  <c r="R471" i="33"/>
  <c r="R472" i="33"/>
  <c r="R473" i="33"/>
  <c r="R474" i="33"/>
  <c r="R475" i="33"/>
  <c r="R476" i="33"/>
  <c r="R477" i="33"/>
  <c r="R478" i="33"/>
  <c r="R479" i="33"/>
  <c r="R480" i="33"/>
  <c r="R481" i="33"/>
  <c r="R482" i="33"/>
  <c r="R483" i="33"/>
  <c r="R484" i="33"/>
  <c r="R485" i="33"/>
  <c r="R486" i="33"/>
  <c r="R487" i="33"/>
  <c r="R488" i="33"/>
  <c r="R489" i="33"/>
  <c r="R490" i="33"/>
  <c r="R491" i="33"/>
  <c r="R492" i="33"/>
  <c r="R493" i="33"/>
  <c r="R494" i="33"/>
  <c r="R495" i="33"/>
  <c r="R496" i="33"/>
  <c r="R497" i="33"/>
  <c r="R498" i="33"/>
  <c r="R499" i="33"/>
  <c r="R500" i="33"/>
  <c r="R501" i="33"/>
  <c r="R502" i="33"/>
  <c r="R503" i="33"/>
  <c r="R504" i="33"/>
  <c r="R505" i="33"/>
  <c r="R506" i="33"/>
  <c r="K8" i="33"/>
  <c r="S8" i="33" s="1"/>
  <c r="K9" i="33"/>
  <c r="S9" i="33" s="1"/>
  <c r="K10" i="33"/>
  <c r="S10" i="33" s="1"/>
  <c r="K11" i="33"/>
  <c r="S11" i="33" s="1"/>
  <c r="K12" i="33"/>
  <c r="S12" i="33" s="1"/>
  <c r="K13" i="33"/>
  <c r="S13" i="33" s="1"/>
  <c r="K14" i="33"/>
  <c r="S14" i="33" s="1"/>
  <c r="K15" i="33"/>
  <c r="S15" i="33" s="1"/>
  <c r="K16" i="33"/>
  <c r="S16" i="33" s="1"/>
  <c r="K17" i="33"/>
  <c r="S17" i="33" s="1"/>
  <c r="K18" i="33"/>
  <c r="S18" i="33" s="1"/>
  <c r="K19" i="33"/>
  <c r="K20" i="33"/>
  <c r="K21" i="33"/>
  <c r="K22" i="33"/>
  <c r="K23" i="33"/>
  <c r="K24" i="33"/>
  <c r="K25" i="33"/>
  <c r="K26" i="33"/>
  <c r="K27" i="33"/>
  <c r="K28" i="33"/>
  <c r="K29" i="33"/>
  <c r="K30" i="33"/>
  <c r="K31" i="33"/>
  <c r="K32" i="33"/>
  <c r="K33" i="33"/>
  <c r="K34" i="33"/>
  <c r="K35" i="33"/>
  <c r="K36" i="33"/>
  <c r="K37" i="33"/>
  <c r="K38" i="33"/>
  <c r="K39" i="33"/>
  <c r="K40" i="33"/>
  <c r="K41" i="33"/>
  <c r="K42" i="33"/>
  <c r="K43" i="33"/>
  <c r="K44" i="33"/>
  <c r="K45" i="33"/>
  <c r="K46" i="33"/>
  <c r="K47" i="33"/>
  <c r="K48" i="33"/>
  <c r="K49" i="33"/>
  <c r="K50" i="33"/>
  <c r="K51" i="33"/>
  <c r="K52" i="33"/>
  <c r="K53" i="33"/>
  <c r="K54" i="33"/>
  <c r="K55" i="33"/>
  <c r="K56" i="33"/>
  <c r="K57" i="33"/>
  <c r="K58" i="33"/>
  <c r="K59" i="33"/>
  <c r="K60" i="33"/>
  <c r="K61" i="33"/>
  <c r="K62" i="33"/>
  <c r="K63" i="33"/>
  <c r="K64" i="33"/>
  <c r="K65" i="33"/>
  <c r="K66" i="33"/>
  <c r="K67" i="33"/>
  <c r="K68" i="33"/>
  <c r="K69" i="33"/>
  <c r="K70" i="33"/>
  <c r="K71" i="33"/>
  <c r="K72" i="33"/>
  <c r="K73" i="33"/>
  <c r="K74" i="33"/>
  <c r="K75" i="33"/>
  <c r="K76" i="33"/>
  <c r="K77" i="33"/>
  <c r="K78" i="33"/>
  <c r="K79" i="33"/>
  <c r="K80" i="33"/>
  <c r="K81" i="33"/>
  <c r="K82" i="33"/>
  <c r="K83" i="33"/>
  <c r="K84" i="33"/>
  <c r="K85" i="33"/>
  <c r="K86" i="33"/>
  <c r="K87" i="33"/>
  <c r="K88" i="33"/>
  <c r="K89" i="33"/>
  <c r="K90" i="33"/>
  <c r="K91" i="33"/>
  <c r="K92" i="33"/>
  <c r="K93" i="33"/>
  <c r="K94" i="33"/>
  <c r="K95" i="33"/>
  <c r="K96" i="33"/>
  <c r="K97" i="33"/>
  <c r="K98" i="33"/>
  <c r="K99" i="33"/>
  <c r="K100" i="33"/>
  <c r="K101" i="33"/>
  <c r="K102" i="33"/>
  <c r="K103" i="33"/>
  <c r="K104" i="33"/>
  <c r="K105" i="33"/>
  <c r="K106" i="33"/>
  <c r="K107" i="33"/>
  <c r="K108" i="33"/>
  <c r="K109" i="33"/>
  <c r="K110" i="33"/>
  <c r="K111" i="33"/>
  <c r="K112" i="33"/>
  <c r="K113" i="33"/>
  <c r="K114" i="33"/>
  <c r="K115" i="33"/>
  <c r="K116" i="33"/>
  <c r="K117" i="33"/>
  <c r="K118" i="33"/>
  <c r="K119" i="33"/>
  <c r="K120" i="33"/>
  <c r="K121" i="33"/>
  <c r="K122" i="33"/>
  <c r="K123" i="33"/>
  <c r="K124" i="33"/>
  <c r="K125" i="33"/>
  <c r="K126" i="33"/>
  <c r="K127" i="33"/>
  <c r="K128" i="33"/>
  <c r="K129" i="33"/>
  <c r="K130" i="33"/>
  <c r="K131" i="33"/>
  <c r="K132" i="33"/>
  <c r="K133" i="33"/>
  <c r="K134" i="33"/>
  <c r="K135" i="33"/>
  <c r="K136" i="33"/>
  <c r="K137" i="33"/>
  <c r="K138" i="33"/>
  <c r="K139" i="33"/>
  <c r="K140" i="33"/>
  <c r="K141" i="33"/>
  <c r="K142" i="33"/>
  <c r="K143" i="33"/>
  <c r="K144" i="33"/>
  <c r="K145" i="33"/>
  <c r="K146" i="33"/>
  <c r="K147" i="33"/>
  <c r="K148" i="33"/>
  <c r="K149" i="33"/>
  <c r="K150" i="33"/>
  <c r="K151" i="33"/>
  <c r="K152" i="33"/>
  <c r="K153" i="33"/>
  <c r="K154" i="33"/>
  <c r="K155" i="33"/>
  <c r="K156" i="33"/>
  <c r="K157" i="33"/>
  <c r="K158" i="33"/>
  <c r="K159" i="33"/>
  <c r="K160" i="33"/>
  <c r="K161" i="33"/>
  <c r="K162" i="33"/>
  <c r="K163" i="33"/>
  <c r="K164" i="33"/>
  <c r="K165" i="33"/>
  <c r="K166" i="33"/>
  <c r="K167" i="33"/>
  <c r="K168" i="33"/>
  <c r="K169" i="33"/>
  <c r="K170" i="33"/>
  <c r="K171" i="33"/>
  <c r="K172" i="33"/>
  <c r="K173" i="33"/>
  <c r="K174" i="33"/>
  <c r="K175" i="33"/>
  <c r="K176" i="33"/>
  <c r="K177" i="33"/>
  <c r="K178" i="33"/>
  <c r="K179" i="33"/>
  <c r="K180" i="33"/>
  <c r="K181" i="33"/>
  <c r="K182" i="33"/>
  <c r="K183" i="33"/>
  <c r="K184" i="33"/>
  <c r="K185" i="33"/>
  <c r="K186" i="33"/>
  <c r="K187" i="33"/>
  <c r="K188" i="33"/>
  <c r="K189" i="33"/>
  <c r="K190" i="33"/>
  <c r="K191" i="33"/>
  <c r="K192" i="33"/>
  <c r="K193" i="33"/>
  <c r="K194" i="33"/>
  <c r="K195" i="33"/>
  <c r="K196" i="33"/>
  <c r="K197" i="33"/>
  <c r="K198" i="33"/>
  <c r="K199" i="33"/>
  <c r="K200" i="33"/>
  <c r="K201" i="33"/>
  <c r="K202" i="33"/>
  <c r="K203" i="33"/>
  <c r="K204" i="33"/>
  <c r="K205" i="33"/>
  <c r="K206" i="33"/>
  <c r="K207" i="33"/>
  <c r="K208" i="33"/>
  <c r="K209" i="33"/>
  <c r="K210" i="33"/>
  <c r="K211" i="33"/>
  <c r="K212" i="33"/>
  <c r="K213" i="33"/>
  <c r="K214" i="33"/>
  <c r="K215" i="33"/>
  <c r="K216" i="33"/>
  <c r="K217" i="33"/>
  <c r="K218" i="33"/>
  <c r="K219" i="33"/>
  <c r="K220" i="33"/>
  <c r="K221" i="33"/>
  <c r="K222" i="33"/>
  <c r="K223" i="33"/>
  <c r="K224" i="33"/>
  <c r="K225" i="33"/>
  <c r="K226" i="33"/>
  <c r="K227" i="33"/>
  <c r="K228" i="33"/>
  <c r="K229" i="33"/>
  <c r="K230" i="33"/>
  <c r="K231" i="33"/>
  <c r="K232" i="33"/>
  <c r="K233" i="33"/>
  <c r="K234" i="33"/>
  <c r="K235" i="33"/>
  <c r="K236" i="33"/>
  <c r="K237" i="33"/>
  <c r="K238" i="33"/>
  <c r="K239" i="33"/>
  <c r="K240" i="33"/>
  <c r="K241" i="33"/>
  <c r="K242" i="33"/>
  <c r="K243" i="33"/>
  <c r="K244" i="33"/>
  <c r="K245" i="33"/>
  <c r="K246" i="33"/>
  <c r="K247" i="33"/>
  <c r="K248" i="33"/>
  <c r="K249" i="33"/>
  <c r="K250" i="33"/>
  <c r="K251" i="33"/>
  <c r="K252" i="33"/>
  <c r="K253" i="33"/>
  <c r="K254" i="33"/>
  <c r="K255" i="33"/>
  <c r="K256" i="33"/>
  <c r="K257" i="33"/>
  <c r="K258" i="33"/>
  <c r="K259" i="33"/>
  <c r="K260" i="33"/>
  <c r="K261" i="33"/>
  <c r="K262" i="33"/>
  <c r="K263" i="33"/>
  <c r="K264" i="33"/>
  <c r="K265" i="33"/>
  <c r="K266" i="33"/>
  <c r="K267" i="33"/>
  <c r="K268" i="33"/>
  <c r="K269" i="33"/>
  <c r="K270" i="33"/>
  <c r="K271" i="33"/>
  <c r="K272" i="33"/>
  <c r="K273" i="33"/>
  <c r="K274" i="33"/>
  <c r="K275" i="33"/>
  <c r="K276" i="33"/>
  <c r="K277" i="33"/>
  <c r="K278" i="33"/>
  <c r="K279" i="33"/>
  <c r="K280" i="33"/>
  <c r="K281" i="33"/>
  <c r="K282" i="33"/>
  <c r="K283" i="33"/>
  <c r="K284" i="33"/>
  <c r="K285" i="33"/>
  <c r="K286" i="33"/>
  <c r="K287" i="33"/>
  <c r="K288" i="33"/>
  <c r="K289" i="33"/>
  <c r="K290" i="33"/>
  <c r="K291" i="33"/>
  <c r="K292" i="33"/>
  <c r="K293" i="33"/>
  <c r="K294" i="33"/>
  <c r="K295" i="33"/>
  <c r="K296" i="33"/>
  <c r="K297" i="33"/>
  <c r="K298" i="33"/>
  <c r="K299" i="33"/>
  <c r="K300" i="33"/>
  <c r="K301" i="33"/>
  <c r="K302" i="33"/>
  <c r="K303" i="33"/>
  <c r="K304" i="33"/>
  <c r="K305" i="33"/>
  <c r="K306" i="33"/>
  <c r="K307" i="33"/>
  <c r="K308" i="33"/>
  <c r="K309" i="33"/>
  <c r="K310" i="33"/>
  <c r="K311" i="33"/>
  <c r="K312" i="33"/>
  <c r="K313" i="33"/>
  <c r="K314" i="33"/>
  <c r="K315" i="33"/>
  <c r="K316" i="33"/>
  <c r="K317" i="33"/>
  <c r="K318" i="33"/>
  <c r="K319" i="33"/>
  <c r="K320" i="33"/>
  <c r="K321" i="33"/>
  <c r="K322" i="33"/>
  <c r="K323" i="33"/>
  <c r="K324" i="33"/>
  <c r="K325" i="33"/>
  <c r="K326" i="33"/>
  <c r="K327" i="33"/>
  <c r="K328" i="33"/>
  <c r="K329" i="33"/>
  <c r="K330" i="33"/>
  <c r="K331" i="33"/>
  <c r="K332" i="33"/>
  <c r="K333" i="33"/>
  <c r="K334" i="33"/>
  <c r="K335" i="33"/>
  <c r="K336" i="33"/>
  <c r="K337" i="33"/>
  <c r="K338" i="33"/>
  <c r="K339" i="33"/>
  <c r="K340" i="33"/>
  <c r="K341" i="33"/>
  <c r="K342" i="33"/>
  <c r="K343" i="33"/>
  <c r="K344" i="33"/>
  <c r="K345" i="33"/>
  <c r="K346" i="33"/>
  <c r="K347" i="33"/>
  <c r="K348" i="33"/>
  <c r="K349" i="33"/>
  <c r="K350" i="33"/>
  <c r="K351" i="33"/>
  <c r="K352" i="33"/>
  <c r="K353" i="33"/>
  <c r="K354" i="33"/>
  <c r="K355" i="33"/>
  <c r="K356" i="33"/>
  <c r="K357" i="33"/>
  <c r="K358" i="33"/>
  <c r="K359" i="33"/>
  <c r="K360" i="33"/>
  <c r="K361" i="33"/>
  <c r="K362" i="33"/>
  <c r="K363" i="33"/>
  <c r="K364" i="33"/>
  <c r="K365" i="33"/>
  <c r="K366" i="33"/>
  <c r="K367" i="33"/>
  <c r="K368" i="33"/>
  <c r="K369" i="33"/>
  <c r="K370" i="33"/>
  <c r="K371" i="33"/>
  <c r="K372" i="33"/>
  <c r="K373" i="33"/>
  <c r="K374" i="33"/>
  <c r="K375" i="33"/>
  <c r="K376" i="33"/>
  <c r="K377" i="33"/>
  <c r="K378" i="33"/>
  <c r="K379" i="33"/>
  <c r="K380" i="33"/>
  <c r="K381" i="33"/>
  <c r="K382" i="33"/>
  <c r="K383" i="33"/>
  <c r="K384" i="33"/>
  <c r="K385" i="33"/>
  <c r="K386" i="33"/>
  <c r="K387" i="33"/>
  <c r="K388" i="33"/>
  <c r="K389" i="33"/>
  <c r="K390" i="33"/>
  <c r="K391" i="33"/>
  <c r="K392" i="33"/>
  <c r="K393" i="33"/>
  <c r="K394" i="33"/>
  <c r="K395" i="33"/>
  <c r="K396" i="33"/>
  <c r="K397" i="33"/>
  <c r="K398" i="33"/>
  <c r="K399" i="33"/>
  <c r="K400" i="33"/>
  <c r="K401" i="33"/>
  <c r="K402" i="33"/>
  <c r="K403" i="33"/>
  <c r="K404" i="33"/>
  <c r="K405" i="33"/>
  <c r="K406" i="33"/>
  <c r="K407" i="33"/>
  <c r="K408" i="33"/>
  <c r="K409" i="33"/>
  <c r="K410" i="33"/>
  <c r="K411" i="33"/>
  <c r="K412" i="33"/>
  <c r="K413" i="33"/>
  <c r="K414" i="33"/>
  <c r="K415" i="33"/>
  <c r="K416" i="33"/>
  <c r="K417" i="33"/>
  <c r="K418" i="33"/>
  <c r="K419" i="33"/>
  <c r="K420" i="33"/>
  <c r="K421" i="33"/>
  <c r="K422" i="33"/>
  <c r="K423" i="33"/>
  <c r="K424" i="33"/>
  <c r="K425" i="33"/>
  <c r="K426" i="33"/>
  <c r="K427" i="33"/>
  <c r="K428" i="33"/>
  <c r="K429" i="33"/>
  <c r="K430" i="33"/>
  <c r="K431" i="33"/>
  <c r="K432" i="33"/>
  <c r="K433" i="33"/>
  <c r="K434" i="33"/>
  <c r="K435" i="33"/>
  <c r="K436" i="33"/>
  <c r="K437" i="33"/>
  <c r="K438" i="33"/>
  <c r="K439" i="33"/>
  <c r="K440" i="33"/>
  <c r="K441" i="33"/>
  <c r="K442" i="33"/>
  <c r="K443" i="33"/>
  <c r="K444" i="33"/>
  <c r="K445" i="33"/>
  <c r="K446" i="33"/>
  <c r="K447" i="33"/>
  <c r="K448" i="33"/>
  <c r="K449" i="33"/>
  <c r="K450" i="33"/>
  <c r="K451" i="33"/>
  <c r="K452" i="33"/>
  <c r="K453" i="33"/>
  <c r="K454" i="33"/>
  <c r="K455" i="33"/>
  <c r="K456" i="33"/>
  <c r="K457" i="33"/>
  <c r="K458" i="33"/>
  <c r="K459" i="33"/>
  <c r="K460" i="33"/>
  <c r="K461" i="33"/>
  <c r="K462" i="33"/>
  <c r="K463" i="33"/>
  <c r="K464" i="33"/>
  <c r="K465" i="33"/>
  <c r="K466" i="33"/>
  <c r="K467" i="33"/>
  <c r="K468" i="33"/>
  <c r="K469" i="33"/>
  <c r="K470" i="33"/>
  <c r="K471" i="33"/>
  <c r="K472" i="33"/>
  <c r="K473" i="33"/>
  <c r="K474" i="33"/>
  <c r="K475" i="33"/>
  <c r="K476" i="33"/>
  <c r="K477" i="33"/>
  <c r="K478" i="33"/>
  <c r="K479" i="33"/>
  <c r="K480" i="33"/>
  <c r="K481" i="33"/>
  <c r="K482" i="33"/>
  <c r="K483" i="33"/>
  <c r="K484" i="33"/>
  <c r="K485" i="33"/>
  <c r="K486" i="33"/>
  <c r="K487" i="33"/>
  <c r="K488" i="33"/>
  <c r="K489" i="33"/>
  <c r="K490" i="33"/>
  <c r="K491" i="33"/>
  <c r="K492" i="33"/>
  <c r="K493" i="33"/>
  <c r="K494" i="33"/>
  <c r="K495" i="33"/>
  <c r="K496" i="33"/>
  <c r="K497" i="33"/>
  <c r="K498" i="33"/>
  <c r="K499" i="33"/>
  <c r="K500" i="33"/>
  <c r="K501" i="33"/>
  <c r="K502" i="33"/>
  <c r="K503" i="33"/>
  <c r="K504" i="33"/>
  <c r="K505" i="33"/>
  <c r="K506" i="33"/>
  <c r="J8" i="33"/>
  <c r="R8" i="33" s="1"/>
  <c r="J9" i="33"/>
  <c r="R9" i="33" s="1"/>
  <c r="J10" i="33"/>
  <c r="R10" i="33" s="1"/>
  <c r="J11" i="33"/>
  <c r="R11" i="33" s="1"/>
  <c r="J12" i="33"/>
  <c r="R12" i="33" s="1"/>
  <c r="J13" i="33"/>
  <c r="R13" i="33" s="1"/>
  <c r="J14" i="33"/>
  <c r="R14" i="33" s="1"/>
  <c r="J15" i="33"/>
  <c r="R15" i="33" s="1"/>
  <c r="J16" i="33"/>
  <c r="R16" i="33" s="1"/>
  <c r="J17" i="33"/>
  <c r="R17" i="33" s="1"/>
  <c r="J18" i="33"/>
  <c r="R18" i="33" s="1"/>
  <c r="J19" i="33"/>
  <c r="J20" i="33"/>
  <c r="J21" i="33"/>
  <c r="J22" i="33"/>
  <c r="J23" i="33"/>
  <c r="J24" i="33"/>
  <c r="J25" i="33"/>
  <c r="J26" i="33"/>
  <c r="J27" i="33"/>
  <c r="J28" i="33"/>
  <c r="J29" i="33"/>
  <c r="J30" i="33"/>
  <c r="J31" i="33"/>
  <c r="J32" i="33"/>
  <c r="J33" i="33"/>
  <c r="J34" i="33"/>
  <c r="J35" i="33"/>
  <c r="J36" i="33"/>
  <c r="J37" i="33"/>
  <c r="J38" i="33"/>
  <c r="J39" i="33"/>
  <c r="J40" i="33"/>
  <c r="J41" i="33"/>
  <c r="J42" i="33"/>
  <c r="J43" i="33"/>
  <c r="J44" i="33"/>
  <c r="J45" i="33"/>
  <c r="J46" i="33"/>
  <c r="J47" i="33"/>
  <c r="J48" i="33"/>
  <c r="J49" i="33"/>
  <c r="J50" i="33"/>
  <c r="J51" i="33"/>
  <c r="J52" i="33"/>
  <c r="J53" i="33"/>
  <c r="J54" i="33"/>
  <c r="J55" i="33"/>
  <c r="J56" i="33"/>
  <c r="J57" i="33"/>
  <c r="J58" i="33"/>
  <c r="J59" i="33"/>
  <c r="J60" i="33"/>
  <c r="J61" i="33"/>
  <c r="J62" i="33"/>
  <c r="J63" i="33"/>
  <c r="J64" i="33"/>
  <c r="J65" i="33"/>
  <c r="J66" i="33"/>
  <c r="J67" i="33"/>
  <c r="J68" i="33"/>
  <c r="J69" i="33"/>
  <c r="J70" i="33"/>
  <c r="J71" i="33"/>
  <c r="J72" i="33"/>
  <c r="J73" i="33"/>
  <c r="J74" i="33"/>
  <c r="J75" i="33"/>
  <c r="J76" i="33"/>
  <c r="J77" i="33"/>
  <c r="J78" i="33"/>
  <c r="J79" i="33"/>
  <c r="J80" i="33"/>
  <c r="J81" i="33"/>
  <c r="J82" i="33"/>
  <c r="J83" i="33"/>
  <c r="J84" i="33"/>
  <c r="J85" i="33"/>
  <c r="J86" i="33"/>
  <c r="J87" i="33"/>
  <c r="J88" i="33"/>
  <c r="J89" i="33"/>
  <c r="J90" i="33"/>
  <c r="J91" i="33"/>
  <c r="J92" i="33"/>
  <c r="J93" i="33"/>
  <c r="J94" i="33"/>
  <c r="J95" i="33"/>
  <c r="J96" i="33"/>
  <c r="J97" i="33"/>
  <c r="J98" i="33"/>
  <c r="J99" i="33"/>
  <c r="J100" i="33"/>
  <c r="J101" i="33"/>
  <c r="J102" i="33"/>
  <c r="J103" i="33"/>
  <c r="J104" i="33"/>
  <c r="J105" i="33"/>
  <c r="J106" i="33"/>
  <c r="J107" i="33"/>
  <c r="J108" i="33"/>
  <c r="J109" i="33"/>
  <c r="J110" i="33"/>
  <c r="J111" i="33"/>
  <c r="J112" i="33"/>
  <c r="J113" i="33"/>
  <c r="J114" i="33"/>
  <c r="J115" i="33"/>
  <c r="J116" i="33"/>
  <c r="J117" i="33"/>
  <c r="J118" i="33"/>
  <c r="J119" i="33"/>
  <c r="J120" i="33"/>
  <c r="J121" i="33"/>
  <c r="J122" i="33"/>
  <c r="J123" i="33"/>
  <c r="J124" i="33"/>
  <c r="J125" i="33"/>
  <c r="J126" i="33"/>
  <c r="J127" i="33"/>
  <c r="J128" i="33"/>
  <c r="J129" i="33"/>
  <c r="J130" i="33"/>
  <c r="J131" i="33"/>
  <c r="J132" i="33"/>
  <c r="J133" i="33"/>
  <c r="J134" i="33"/>
  <c r="J135" i="33"/>
  <c r="J136" i="33"/>
  <c r="J137" i="33"/>
  <c r="J138" i="33"/>
  <c r="J139" i="33"/>
  <c r="J140" i="33"/>
  <c r="J141" i="33"/>
  <c r="J142" i="33"/>
  <c r="J143" i="33"/>
  <c r="J144" i="33"/>
  <c r="J145" i="33"/>
  <c r="J146" i="33"/>
  <c r="J147" i="33"/>
  <c r="J148" i="33"/>
  <c r="J149" i="33"/>
  <c r="J150" i="33"/>
  <c r="J151" i="33"/>
  <c r="J152" i="33"/>
  <c r="J153" i="33"/>
  <c r="J154" i="33"/>
  <c r="J155" i="33"/>
  <c r="J156" i="33"/>
  <c r="J157" i="33"/>
  <c r="J158" i="33"/>
  <c r="J159" i="33"/>
  <c r="J160" i="33"/>
  <c r="J161" i="33"/>
  <c r="J162" i="33"/>
  <c r="J163" i="33"/>
  <c r="J164" i="33"/>
  <c r="J165" i="33"/>
  <c r="J166" i="33"/>
  <c r="J167" i="33"/>
  <c r="J168" i="33"/>
  <c r="J169" i="33"/>
  <c r="J170" i="33"/>
  <c r="J171" i="33"/>
  <c r="J172" i="33"/>
  <c r="J173" i="33"/>
  <c r="J174" i="33"/>
  <c r="J175" i="33"/>
  <c r="J176" i="33"/>
  <c r="J177" i="33"/>
  <c r="J178" i="33"/>
  <c r="J179" i="33"/>
  <c r="J180" i="33"/>
  <c r="J181" i="33"/>
  <c r="J182" i="33"/>
  <c r="J183" i="33"/>
  <c r="J184" i="33"/>
  <c r="J185" i="33"/>
  <c r="J186" i="33"/>
  <c r="J187" i="33"/>
  <c r="J188" i="33"/>
  <c r="J189" i="33"/>
  <c r="J190" i="33"/>
  <c r="J191" i="33"/>
  <c r="J192" i="33"/>
  <c r="J193" i="33"/>
  <c r="J194" i="33"/>
  <c r="J195" i="33"/>
  <c r="J196" i="33"/>
  <c r="J197" i="33"/>
  <c r="J198" i="33"/>
  <c r="J199" i="33"/>
  <c r="J200" i="33"/>
  <c r="J201" i="33"/>
  <c r="J202" i="33"/>
  <c r="J203" i="33"/>
  <c r="J204" i="33"/>
  <c r="J205" i="33"/>
  <c r="J206" i="33"/>
  <c r="J207" i="33"/>
  <c r="J208" i="33"/>
  <c r="J209" i="33"/>
  <c r="J210" i="33"/>
  <c r="J211" i="33"/>
  <c r="J212" i="33"/>
  <c r="J213" i="33"/>
  <c r="J214" i="33"/>
  <c r="J215" i="33"/>
  <c r="J216" i="33"/>
  <c r="J217" i="33"/>
  <c r="J218" i="33"/>
  <c r="J219" i="33"/>
  <c r="J220" i="33"/>
  <c r="J221" i="33"/>
  <c r="J222" i="33"/>
  <c r="J223" i="33"/>
  <c r="J224" i="33"/>
  <c r="J225" i="33"/>
  <c r="J226" i="33"/>
  <c r="J227" i="33"/>
  <c r="J228" i="33"/>
  <c r="J229" i="33"/>
  <c r="J230" i="33"/>
  <c r="J231" i="33"/>
  <c r="J232" i="33"/>
  <c r="J233" i="33"/>
  <c r="J234" i="33"/>
  <c r="J235" i="33"/>
  <c r="J236" i="33"/>
  <c r="J237" i="33"/>
  <c r="J238" i="33"/>
  <c r="J239" i="33"/>
  <c r="J240" i="33"/>
  <c r="J241" i="33"/>
  <c r="J242" i="33"/>
  <c r="J243" i="33"/>
  <c r="J244" i="33"/>
  <c r="J245" i="33"/>
  <c r="J246" i="33"/>
  <c r="J247" i="33"/>
  <c r="J248" i="33"/>
  <c r="J249" i="33"/>
  <c r="J250" i="33"/>
  <c r="J251" i="33"/>
  <c r="J252" i="33"/>
  <c r="J253" i="33"/>
  <c r="J254" i="33"/>
  <c r="J255" i="33"/>
  <c r="J256" i="33"/>
  <c r="J257" i="33"/>
  <c r="J258" i="33"/>
  <c r="J259" i="33"/>
  <c r="J260" i="33"/>
  <c r="J261" i="33"/>
  <c r="J262" i="33"/>
  <c r="J263" i="33"/>
  <c r="J264" i="33"/>
  <c r="J265" i="33"/>
  <c r="J266" i="33"/>
  <c r="J267" i="33"/>
  <c r="J268" i="33"/>
  <c r="J269" i="33"/>
  <c r="J270" i="33"/>
  <c r="J271" i="33"/>
  <c r="J272" i="33"/>
  <c r="J273" i="33"/>
  <c r="J274" i="33"/>
  <c r="J275" i="33"/>
  <c r="J276" i="33"/>
  <c r="J277" i="33"/>
  <c r="J278" i="33"/>
  <c r="J279" i="33"/>
  <c r="J280" i="33"/>
  <c r="J281" i="33"/>
  <c r="J282" i="33"/>
  <c r="J283" i="33"/>
  <c r="J284" i="33"/>
  <c r="J285" i="33"/>
  <c r="J286" i="33"/>
  <c r="J287" i="33"/>
  <c r="J288" i="33"/>
  <c r="J289" i="33"/>
  <c r="J290" i="33"/>
  <c r="J291" i="33"/>
  <c r="J292" i="33"/>
  <c r="J293" i="33"/>
  <c r="J294" i="33"/>
  <c r="J295" i="33"/>
  <c r="J296" i="33"/>
  <c r="J297" i="33"/>
  <c r="J298" i="33"/>
  <c r="J299" i="33"/>
  <c r="J300" i="33"/>
  <c r="J301" i="33"/>
  <c r="J302" i="33"/>
  <c r="J303" i="33"/>
  <c r="J304" i="33"/>
  <c r="J305" i="33"/>
  <c r="J306" i="33"/>
  <c r="J307" i="33"/>
  <c r="J308" i="33"/>
  <c r="J309" i="33"/>
  <c r="J310" i="33"/>
  <c r="J311" i="33"/>
  <c r="J312" i="33"/>
  <c r="J313" i="33"/>
  <c r="J314" i="33"/>
  <c r="J315" i="33"/>
  <c r="J316" i="33"/>
  <c r="J317" i="33"/>
  <c r="J318" i="33"/>
  <c r="J319" i="33"/>
  <c r="J320" i="33"/>
  <c r="J321" i="33"/>
  <c r="J322" i="33"/>
  <c r="J323" i="33"/>
  <c r="J324" i="33"/>
  <c r="J325" i="33"/>
  <c r="J326" i="33"/>
  <c r="J327" i="33"/>
  <c r="J328" i="33"/>
  <c r="J329" i="33"/>
  <c r="J330" i="33"/>
  <c r="J331" i="33"/>
  <c r="J332" i="33"/>
  <c r="J333" i="33"/>
  <c r="J334" i="33"/>
  <c r="J335" i="33"/>
  <c r="J336" i="33"/>
  <c r="J337" i="33"/>
  <c r="J338" i="33"/>
  <c r="J339" i="33"/>
  <c r="J340" i="33"/>
  <c r="J341" i="33"/>
  <c r="J342" i="33"/>
  <c r="J343" i="33"/>
  <c r="J344" i="33"/>
  <c r="J345" i="33"/>
  <c r="J346" i="33"/>
  <c r="J347" i="33"/>
  <c r="J348" i="33"/>
  <c r="J349" i="33"/>
  <c r="J350" i="33"/>
  <c r="J351" i="33"/>
  <c r="J352" i="33"/>
  <c r="J353" i="33"/>
  <c r="J354" i="33"/>
  <c r="J355" i="33"/>
  <c r="J356" i="33"/>
  <c r="J357" i="33"/>
  <c r="J358" i="33"/>
  <c r="J359" i="33"/>
  <c r="J360" i="33"/>
  <c r="J361" i="33"/>
  <c r="J362" i="33"/>
  <c r="J363" i="33"/>
  <c r="J364" i="33"/>
  <c r="J365" i="33"/>
  <c r="J366" i="33"/>
  <c r="J367" i="33"/>
  <c r="J368" i="33"/>
  <c r="J369" i="33"/>
  <c r="J370" i="33"/>
  <c r="J371" i="33"/>
  <c r="J372" i="33"/>
  <c r="J373" i="33"/>
  <c r="J374" i="33"/>
  <c r="J375" i="33"/>
  <c r="J376" i="33"/>
  <c r="J377" i="33"/>
  <c r="J378" i="33"/>
  <c r="J379" i="33"/>
  <c r="J380" i="33"/>
  <c r="J381" i="33"/>
  <c r="J382" i="33"/>
  <c r="J383" i="33"/>
  <c r="J384" i="33"/>
  <c r="J385" i="33"/>
  <c r="J386" i="33"/>
  <c r="J387" i="33"/>
  <c r="J388" i="33"/>
  <c r="J389" i="33"/>
  <c r="J390" i="33"/>
  <c r="J391" i="33"/>
  <c r="J392" i="33"/>
  <c r="J393" i="33"/>
  <c r="J394" i="33"/>
  <c r="J395" i="33"/>
  <c r="J396" i="33"/>
  <c r="J397" i="33"/>
  <c r="J398" i="33"/>
  <c r="J399" i="33"/>
  <c r="J400" i="33"/>
  <c r="J401" i="33"/>
  <c r="J402" i="33"/>
  <c r="J403" i="33"/>
  <c r="J404" i="33"/>
  <c r="J405" i="33"/>
  <c r="J406" i="33"/>
  <c r="J407" i="33"/>
  <c r="J408" i="33"/>
  <c r="J409" i="33"/>
  <c r="J410" i="33"/>
  <c r="J411" i="33"/>
  <c r="J412" i="33"/>
  <c r="J413" i="33"/>
  <c r="J414" i="33"/>
  <c r="J415" i="33"/>
  <c r="J416" i="33"/>
  <c r="J417" i="33"/>
  <c r="J418" i="33"/>
  <c r="J419" i="33"/>
  <c r="J420" i="33"/>
  <c r="J421" i="33"/>
  <c r="J422" i="33"/>
  <c r="J423" i="33"/>
  <c r="J424" i="33"/>
  <c r="J425" i="33"/>
  <c r="J426" i="33"/>
  <c r="J427" i="33"/>
  <c r="J428" i="33"/>
  <c r="J429" i="33"/>
  <c r="J430" i="33"/>
  <c r="J431" i="33"/>
  <c r="J432" i="33"/>
  <c r="J433" i="33"/>
  <c r="J434" i="33"/>
  <c r="J435" i="33"/>
  <c r="J436" i="33"/>
  <c r="J437" i="33"/>
  <c r="J438" i="33"/>
  <c r="J439" i="33"/>
  <c r="J440" i="33"/>
  <c r="J441" i="33"/>
  <c r="J442" i="33"/>
  <c r="J443" i="33"/>
  <c r="J444" i="33"/>
  <c r="J445" i="33"/>
  <c r="J446" i="33"/>
  <c r="J447" i="33"/>
  <c r="J448" i="33"/>
  <c r="J449" i="33"/>
  <c r="J450" i="33"/>
  <c r="J451" i="33"/>
  <c r="J452" i="33"/>
  <c r="J453" i="33"/>
  <c r="J454" i="33"/>
  <c r="J455" i="33"/>
  <c r="J456" i="33"/>
  <c r="J457" i="33"/>
  <c r="J458" i="33"/>
  <c r="J459" i="33"/>
  <c r="J460" i="33"/>
  <c r="J461" i="33"/>
  <c r="J462" i="33"/>
  <c r="J463" i="33"/>
  <c r="J464" i="33"/>
  <c r="J465" i="33"/>
  <c r="J466" i="33"/>
  <c r="J467" i="33"/>
  <c r="J468" i="33"/>
  <c r="J469" i="33"/>
  <c r="J470" i="33"/>
  <c r="J471" i="33"/>
  <c r="J472" i="33"/>
  <c r="J473" i="33"/>
  <c r="J474" i="33"/>
  <c r="J475" i="33"/>
  <c r="J476" i="33"/>
  <c r="J477" i="33"/>
  <c r="J478" i="33"/>
  <c r="J479" i="33"/>
  <c r="J480" i="33"/>
  <c r="J481" i="33"/>
  <c r="J482" i="33"/>
  <c r="J483" i="33"/>
  <c r="J484" i="33"/>
  <c r="J485" i="33"/>
  <c r="J486" i="33"/>
  <c r="J487" i="33"/>
  <c r="J488" i="33"/>
  <c r="J489" i="33"/>
  <c r="J490" i="33"/>
  <c r="J491" i="33"/>
  <c r="J492" i="33"/>
  <c r="J493" i="33"/>
  <c r="J494" i="33"/>
  <c r="J495" i="33"/>
  <c r="J496" i="33"/>
  <c r="J497" i="33"/>
  <c r="J498" i="33"/>
  <c r="J499" i="33"/>
  <c r="J500" i="33"/>
  <c r="J501" i="33"/>
  <c r="J502" i="33"/>
  <c r="J503" i="33"/>
  <c r="J504" i="33"/>
  <c r="J505" i="33"/>
  <c r="J506" i="33"/>
  <c r="K7" i="33"/>
  <c r="S7" i="33" s="1"/>
  <c r="J7" i="33"/>
  <c r="R7" i="33" s="1"/>
  <c r="H8" i="31"/>
  <c r="H9" i="31"/>
  <c r="H10" i="31"/>
  <c r="H11" i="31"/>
  <c r="H1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H94" i="31"/>
  <c r="H95" i="31"/>
  <c r="H96" i="31"/>
  <c r="H97" i="31"/>
  <c r="H98" i="31"/>
  <c r="H99" i="31"/>
  <c r="H100" i="31"/>
  <c r="H101" i="31"/>
  <c r="H102" i="31"/>
  <c r="H103" i="31"/>
  <c r="H104" i="31"/>
  <c r="H105" i="31"/>
  <c r="H106" i="31"/>
  <c r="H107" i="31"/>
  <c r="H108" i="31"/>
  <c r="H109" i="31"/>
  <c r="H110" i="31"/>
  <c r="H111" i="31"/>
  <c r="H112" i="31"/>
  <c r="H113" i="31"/>
  <c r="H114" i="31"/>
  <c r="H115" i="31"/>
  <c r="H116" i="31"/>
  <c r="H117" i="31"/>
  <c r="H118" i="31"/>
  <c r="H119" i="31"/>
  <c r="H120" i="31"/>
  <c r="H121" i="31"/>
  <c r="H122" i="31"/>
  <c r="H123" i="31"/>
  <c r="H124" i="31"/>
  <c r="H125" i="31"/>
  <c r="H126" i="31"/>
  <c r="H127" i="31"/>
  <c r="H128" i="31"/>
  <c r="H129" i="31"/>
  <c r="H130" i="31"/>
  <c r="H131" i="31"/>
  <c r="H132" i="31"/>
  <c r="H133" i="31"/>
  <c r="H134" i="31"/>
  <c r="H135" i="31"/>
  <c r="H136" i="31"/>
  <c r="H137" i="31"/>
  <c r="H138" i="31"/>
  <c r="H139" i="31"/>
  <c r="H140" i="31"/>
  <c r="H141" i="31"/>
  <c r="H142" i="31"/>
  <c r="H143" i="31"/>
  <c r="H144" i="31"/>
  <c r="H145" i="31"/>
  <c r="H146" i="31"/>
  <c r="H147" i="31"/>
  <c r="H148" i="31"/>
  <c r="H149" i="31"/>
  <c r="H150" i="31"/>
  <c r="H151" i="31"/>
  <c r="H152" i="31"/>
  <c r="H153" i="31"/>
  <c r="H154" i="31"/>
  <c r="H155" i="31"/>
  <c r="H156" i="31"/>
  <c r="H157" i="31"/>
  <c r="H158" i="31"/>
  <c r="H159" i="31"/>
  <c r="H160" i="31"/>
  <c r="H161" i="31"/>
  <c r="H162" i="31"/>
  <c r="H163" i="31"/>
  <c r="H164" i="31"/>
  <c r="H165" i="31"/>
  <c r="H166" i="31"/>
  <c r="H167" i="31"/>
  <c r="H168" i="31"/>
  <c r="H169" i="31"/>
  <c r="H170" i="31"/>
  <c r="H171" i="31"/>
  <c r="H172" i="31"/>
  <c r="H173" i="31"/>
  <c r="H174" i="31"/>
  <c r="H175" i="31"/>
  <c r="H176" i="31"/>
  <c r="H177" i="31"/>
  <c r="H178" i="31"/>
  <c r="H179" i="31"/>
  <c r="H180" i="31"/>
  <c r="H181" i="31"/>
  <c r="H182" i="31"/>
  <c r="H183" i="31"/>
  <c r="H184" i="31"/>
  <c r="H185" i="31"/>
  <c r="H186" i="31"/>
  <c r="H187" i="31"/>
  <c r="H188" i="31"/>
  <c r="H189" i="31"/>
  <c r="H190" i="31"/>
  <c r="H191" i="31"/>
  <c r="H192" i="31"/>
  <c r="H193" i="31"/>
  <c r="H194" i="31"/>
  <c r="H195" i="31"/>
  <c r="H196" i="31"/>
  <c r="H197" i="31"/>
  <c r="H198" i="31"/>
  <c r="H199" i="31"/>
  <c r="H200" i="31"/>
  <c r="H201" i="31"/>
  <c r="H202" i="31"/>
  <c r="H203" i="31"/>
  <c r="H204" i="31"/>
  <c r="H205" i="31"/>
  <c r="H206" i="31"/>
  <c r="H207" i="31"/>
  <c r="H208" i="31"/>
  <c r="H209" i="31"/>
  <c r="H210" i="31"/>
  <c r="H211" i="31"/>
  <c r="H212" i="31"/>
  <c r="H213" i="31"/>
  <c r="H214" i="31"/>
  <c r="H215" i="31"/>
  <c r="H216" i="31"/>
  <c r="H217" i="31"/>
  <c r="H218" i="31"/>
  <c r="H219" i="31"/>
  <c r="H220" i="31"/>
  <c r="H221" i="31"/>
  <c r="H222" i="31"/>
  <c r="H223" i="31"/>
  <c r="H224" i="31"/>
  <c r="H225" i="31"/>
  <c r="H226" i="31"/>
  <c r="H227" i="31"/>
  <c r="H228" i="31"/>
  <c r="H229" i="31"/>
  <c r="H230" i="31"/>
  <c r="H231" i="31"/>
  <c r="H232" i="31"/>
  <c r="H233" i="31"/>
  <c r="H234" i="31"/>
  <c r="H235" i="31"/>
  <c r="H236" i="31"/>
  <c r="H237" i="31"/>
  <c r="H238" i="31"/>
  <c r="H239" i="31"/>
  <c r="H240" i="31"/>
  <c r="H241" i="31"/>
  <c r="H242" i="31"/>
  <c r="H243" i="31"/>
  <c r="H244" i="31"/>
  <c r="H245" i="31"/>
  <c r="H246" i="31"/>
  <c r="H247" i="31"/>
  <c r="H248" i="31"/>
  <c r="H249" i="31"/>
  <c r="H250" i="31"/>
  <c r="H251" i="31"/>
  <c r="H252" i="31"/>
  <c r="H253" i="31"/>
  <c r="H254" i="31"/>
  <c r="H255" i="31"/>
  <c r="H256" i="31"/>
  <c r="H257" i="31"/>
  <c r="H258" i="31"/>
  <c r="H259" i="31"/>
  <c r="H260" i="31"/>
  <c r="H261" i="31"/>
  <c r="H262" i="31"/>
  <c r="H263" i="31"/>
  <c r="H264" i="31"/>
  <c r="H265" i="31"/>
  <c r="H266" i="31"/>
  <c r="H267" i="31"/>
  <c r="H268" i="31"/>
  <c r="H269" i="31"/>
  <c r="H270" i="31"/>
  <c r="H271" i="31"/>
  <c r="H272" i="31"/>
  <c r="H273" i="31"/>
  <c r="H274" i="31"/>
  <c r="H275" i="31"/>
  <c r="H276" i="31"/>
  <c r="H277" i="31"/>
  <c r="H278" i="31"/>
  <c r="H279" i="31"/>
  <c r="H280" i="31"/>
  <c r="H281" i="31"/>
  <c r="H282" i="31"/>
  <c r="H283" i="31"/>
  <c r="H284" i="31"/>
  <c r="H285" i="31"/>
  <c r="H286" i="31"/>
  <c r="H287" i="31"/>
  <c r="H288" i="31"/>
  <c r="H289" i="31"/>
  <c r="H290" i="31"/>
  <c r="H291" i="31"/>
  <c r="H292" i="31"/>
  <c r="H293" i="31"/>
  <c r="H294" i="31"/>
  <c r="H295" i="31"/>
  <c r="H296" i="31"/>
  <c r="H297" i="31"/>
  <c r="H298" i="31"/>
  <c r="H299" i="31"/>
  <c r="H300" i="31"/>
  <c r="H301" i="31"/>
  <c r="H302" i="31"/>
  <c r="H303" i="31"/>
  <c r="H304" i="31"/>
  <c r="H305" i="31"/>
  <c r="H306" i="31"/>
  <c r="H307" i="31"/>
  <c r="H308" i="31"/>
  <c r="H309" i="31"/>
  <c r="H310" i="31"/>
  <c r="H311" i="31"/>
  <c r="H312" i="31"/>
  <c r="H313" i="31"/>
  <c r="H314" i="31"/>
  <c r="H315" i="31"/>
  <c r="H316" i="31"/>
  <c r="H317" i="31"/>
  <c r="H318" i="31"/>
  <c r="H319" i="31"/>
  <c r="H320" i="31"/>
  <c r="H321" i="31"/>
  <c r="H322" i="31"/>
  <c r="H323" i="31"/>
  <c r="H324" i="31"/>
  <c r="H325" i="31"/>
  <c r="H326" i="31"/>
  <c r="H327" i="31"/>
  <c r="H328" i="31"/>
  <c r="H329" i="31"/>
  <c r="H330" i="31"/>
  <c r="H331" i="31"/>
  <c r="H332" i="31"/>
  <c r="H333" i="31"/>
  <c r="H334" i="31"/>
  <c r="H335" i="31"/>
  <c r="H336" i="31"/>
  <c r="H337" i="31"/>
  <c r="H338" i="31"/>
  <c r="H339" i="31"/>
  <c r="H340" i="31"/>
  <c r="H341" i="31"/>
  <c r="H342" i="31"/>
  <c r="H343" i="31"/>
  <c r="H344" i="31"/>
  <c r="H345" i="31"/>
  <c r="H346" i="31"/>
  <c r="H347" i="31"/>
  <c r="H348" i="31"/>
  <c r="H349" i="31"/>
  <c r="H350" i="31"/>
  <c r="H351" i="31"/>
  <c r="H352" i="31"/>
  <c r="H353" i="31"/>
  <c r="H354" i="31"/>
  <c r="H355" i="31"/>
  <c r="H356" i="31"/>
  <c r="H357" i="31"/>
  <c r="H358" i="31"/>
  <c r="H359" i="31"/>
  <c r="H360" i="31"/>
  <c r="H361" i="31"/>
  <c r="H362" i="31"/>
  <c r="H363" i="31"/>
  <c r="H364" i="31"/>
  <c r="H365" i="31"/>
  <c r="H366" i="31"/>
  <c r="H367" i="31"/>
  <c r="H368" i="31"/>
  <c r="H369" i="31"/>
  <c r="H370" i="31"/>
  <c r="H371" i="31"/>
  <c r="H372" i="31"/>
  <c r="H373" i="31"/>
  <c r="H374" i="31"/>
  <c r="H375" i="31"/>
  <c r="H376" i="31"/>
  <c r="H377" i="31"/>
  <c r="H378" i="31"/>
  <c r="H379" i="31"/>
  <c r="H380" i="31"/>
  <c r="H381" i="31"/>
  <c r="H382" i="31"/>
  <c r="H383" i="31"/>
  <c r="H384" i="31"/>
  <c r="H385" i="31"/>
  <c r="H386" i="31"/>
  <c r="H387" i="31"/>
  <c r="H388" i="31"/>
  <c r="H389" i="31"/>
  <c r="H390" i="31"/>
  <c r="H391" i="31"/>
  <c r="H392" i="31"/>
  <c r="H393" i="31"/>
  <c r="H394" i="31"/>
  <c r="H395" i="31"/>
  <c r="H396" i="31"/>
  <c r="H397" i="31"/>
  <c r="H398" i="31"/>
  <c r="H399" i="31"/>
  <c r="H400" i="31"/>
  <c r="H401" i="31"/>
  <c r="H402" i="31"/>
  <c r="H403" i="31"/>
  <c r="H404" i="31"/>
  <c r="H405" i="31"/>
  <c r="H406" i="31"/>
  <c r="H407" i="31"/>
  <c r="H408" i="31"/>
  <c r="H409" i="31"/>
  <c r="H410" i="31"/>
  <c r="H411" i="31"/>
  <c r="H412" i="31"/>
  <c r="H413" i="31"/>
  <c r="H414" i="31"/>
  <c r="H415" i="31"/>
  <c r="H416" i="31"/>
  <c r="H417" i="31"/>
  <c r="H418" i="31"/>
  <c r="H419" i="31"/>
  <c r="H420" i="31"/>
  <c r="H421" i="31"/>
  <c r="H422" i="31"/>
  <c r="H423" i="31"/>
  <c r="H424" i="31"/>
  <c r="H425" i="31"/>
  <c r="H426" i="31"/>
  <c r="H427" i="31"/>
  <c r="H428" i="31"/>
  <c r="H429" i="31"/>
  <c r="H430" i="31"/>
  <c r="H431" i="31"/>
  <c r="H432" i="31"/>
  <c r="H433" i="31"/>
  <c r="H434" i="31"/>
  <c r="H435" i="31"/>
  <c r="H436" i="31"/>
  <c r="H437" i="31"/>
  <c r="H438" i="31"/>
  <c r="H439" i="31"/>
  <c r="H440" i="31"/>
  <c r="H441" i="31"/>
  <c r="H442" i="31"/>
  <c r="H443" i="31"/>
  <c r="H444" i="31"/>
  <c r="H445" i="31"/>
  <c r="H446" i="31"/>
  <c r="H447" i="31"/>
  <c r="H448" i="31"/>
  <c r="H449" i="31"/>
  <c r="H450" i="31"/>
  <c r="H451" i="31"/>
  <c r="H452" i="31"/>
  <c r="H453" i="31"/>
  <c r="H454" i="31"/>
  <c r="H455" i="31"/>
  <c r="H456" i="31"/>
  <c r="H457" i="31"/>
  <c r="H458" i="31"/>
  <c r="H459" i="31"/>
  <c r="H460" i="31"/>
  <c r="H461" i="31"/>
  <c r="H462" i="31"/>
  <c r="H463" i="31"/>
  <c r="H464" i="31"/>
  <c r="H465" i="31"/>
  <c r="H466" i="31"/>
  <c r="H467" i="31"/>
  <c r="H468" i="31"/>
  <c r="H469" i="31"/>
  <c r="H470" i="31"/>
  <c r="H471" i="31"/>
  <c r="H472" i="31"/>
  <c r="H473" i="31"/>
  <c r="H474" i="31"/>
  <c r="H475" i="31"/>
  <c r="H476" i="31"/>
  <c r="H477" i="31"/>
  <c r="H478" i="31"/>
  <c r="H479" i="31"/>
  <c r="H480" i="31"/>
  <c r="H481" i="31"/>
  <c r="H482" i="31"/>
  <c r="H483" i="31"/>
  <c r="H484" i="31"/>
  <c r="H485" i="31"/>
  <c r="H486" i="31"/>
  <c r="H487" i="31"/>
  <c r="H488" i="31"/>
  <c r="H489" i="31"/>
  <c r="H490" i="31"/>
  <c r="H491" i="31"/>
  <c r="H492" i="31"/>
  <c r="H493" i="31"/>
  <c r="H494" i="31"/>
  <c r="H495" i="31"/>
  <c r="H496" i="31"/>
  <c r="H497" i="31"/>
  <c r="H498" i="31"/>
  <c r="H499" i="31"/>
  <c r="H500" i="31"/>
  <c r="H501" i="31"/>
  <c r="H502" i="31"/>
  <c r="H503" i="31"/>
  <c r="H504" i="31"/>
  <c r="H505" i="31"/>
  <c r="H506" i="31"/>
  <c r="H7" i="31"/>
  <c r="O7" i="31" s="1"/>
  <c r="G8" i="31"/>
  <c r="G9" i="31"/>
  <c r="G10" i="31"/>
  <c r="G11" i="31"/>
  <c r="G12" i="31"/>
  <c r="G13" i="31"/>
  <c r="G14" i="31"/>
  <c r="G15" i="31"/>
  <c r="G16" i="31"/>
  <c r="G17" i="31"/>
  <c r="G18" i="31"/>
  <c r="G19" i="31"/>
  <c r="G20" i="31"/>
  <c r="G21" i="31"/>
  <c r="G22" i="31"/>
  <c r="G23" i="31"/>
  <c r="G24" i="31"/>
  <c r="G25" i="31"/>
  <c r="G26" i="31"/>
  <c r="G27" i="31"/>
  <c r="G28" i="31"/>
  <c r="G29" i="31"/>
  <c r="G30" i="31"/>
  <c r="G31"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7" i="31"/>
  <c r="N7" i="31" s="1"/>
  <c r="F8" i="31"/>
  <c r="F9" i="31"/>
  <c r="F10" i="31"/>
  <c r="F11" i="31"/>
  <c r="F12" i="31"/>
  <c r="F13" i="31"/>
  <c r="F14" i="31"/>
  <c r="F15" i="31"/>
  <c r="F16" i="31"/>
  <c r="F17" i="31"/>
  <c r="F18" i="31"/>
  <c r="F19" i="31"/>
  <c r="F20" i="31"/>
  <c r="F21" i="31"/>
  <c r="F22" i="31"/>
  <c r="F23" i="31"/>
  <c r="F24" i="31"/>
  <c r="F25" i="31"/>
  <c r="F26" i="31"/>
  <c r="F27" i="31"/>
  <c r="F28" i="31"/>
  <c r="F29" i="31"/>
  <c r="F30" i="31"/>
  <c r="F31" i="31"/>
  <c r="F32" i="31"/>
  <c r="F33" i="31"/>
  <c r="F34" i="31"/>
  <c r="F35" i="31"/>
  <c r="F36" i="31"/>
  <c r="F37" i="31"/>
  <c r="F38" i="31"/>
  <c r="F39" i="31"/>
  <c r="F40" i="31"/>
  <c r="F41" i="31"/>
  <c r="F42" i="31"/>
  <c r="F43" i="31"/>
  <c r="F44" i="31"/>
  <c r="F45" i="31"/>
  <c r="F46" i="31"/>
  <c r="F47" i="31"/>
  <c r="F48" i="31"/>
  <c r="F49" i="31"/>
  <c r="F50" i="31"/>
  <c r="F51" i="31"/>
  <c r="F52" i="31"/>
  <c r="F53" i="31"/>
  <c r="F54" i="31"/>
  <c r="F55" i="31"/>
  <c r="F56" i="31"/>
  <c r="F57" i="31"/>
  <c r="F58" i="31"/>
  <c r="F59" i="31"/>
  <c r="F60" i="31"/>
  <c r="F61" i="31"/>
  <c r="F62" i="31"/>
  <c r="F63" i="31"/>
  <c r="F64" i="31"/>
  <c r="F65" i="31"/>
  <c r="F66" i="31"/>
  <c r="F67" i="31"/>
  <c r="F68" i="31"/>
  <c r="F69" i="31"/>
  <c r="F70" i="31"/>
  <c r="F71" i="31"/>
  <c r="F72" i="31"/>
  <c r="F73" i="31"/>
  <c r="F74" i="31"/>
  <c r="F75" i="31"/>
  <c r="F76" i="31"/>
  <c r="F77" i="31"/>
  <c r="F78" i="31"/>
  <c r="F79" i="31"/>
  <c r="F80" i="31"/>
  <c r="F81" i="31"/>
  <c r="F82" i="31"/>
  <c r="F83" i="31"/>
  <c r="F84" i="31"/>
  <c r="F85" i="31"/>
  <c r="F86" i="31"/>
  <c r="F87" i="31"/>
  <c r="F88" i="31"/>
  <c r="F89" i="31"/>
  <c r="F90" i="31"/>
  <c r="F91" i="31"/>
  <c r="F92" i="31"/>
  <c r="F93" i="31"/>
  <c r="F94" i="31"/>
  <c r="F95" i="31"/>
  <c r="F96" i="31"/>
  <c r="F97" i="31"/>
  <c r="F98" i="31"/>
  <c r="F99" i="31"/>
  <c r="F100" i="31"/>
  <c r="F101" i="31"/>
  <c r="F102" i="31"/>
  <c r="F103" i="31"/>
  <c r="F104" i="31"/>
  <c r="F105" i="31"/>
  <c r="F106" i="31"/>
  <c r="F107" i="31"/>
  <c r="F108" i="31"/>
  <c r="F109" i="31"/>
  <c r="F110" i="31"/>
  <c r="F111" i="31"/>
  <c r="F112" i="31"/>
  <c r="F113" i="31"/>
  <c r="F114" i="31"/>
  <c r="F115" i="31"/>
  <c r="F116" i="31"/>
  <c r="F117" i="31"/>
  <c r="F118" i="31"/>
  <c r="F119" i="31"/>
  <c r="F120" i="31"/>
  <c r="F121" i="31"/>
  <c r="F122" i="31"/>
  <c r="F123" i="31"/>
  <c r="F124" i="31"/>
  <c r="F125" i="31"/>
  <c r="F126" i="31"/>
  <c r="F127" i="31"/>
  <c r="F128" i="31"/>
  <c r="F129" i="31"/>
  <c r="F130" i="31"/>
  <c r="F131" i="31"/>
  <c r="F132" i="31"/>
  <c r="F133" i="31"/>
  <c r="F134" i="31"/>
  <c r="F135" i="31"/>
  <c r="F136" i="31"/>
  <c r="F137" i="31"/>
  <c r="F138" i="31"/>
  <c r="F139" i="31"/>
  <c r="F140" i="31"/>
  <c r="F141" i="31"/>
  <c r="F142" i="31"/>
  <c r="F143" i="31"/>
  <c r="F144" i="31"/>
  <c r="F145" i="31"/>
  <c r="F146" i="31"/>
  <c r="F147" i="31"/>
  <c r="F148" i="31"/>
  <c r="F149" i="31"/>
  <c r="F150" i="31"/>
  <c r="F151" i="31"/>
  <c r="F152" i="31"/>
  <c r="F153" i="31"/>
  <c r="F154" i="31"/>
  <c r="F155" i="31"/>
  <c r="F156" i="31"/>
  <c r="F157" i="31"/>
  <c r="F158" i="31"/>
  <c r="F159" i="31"/>
  <c r="F160" i="31"/>
  <c r="F161" i="31"/>
  <c r="F162" i="31"/>
  <c r="F163" i="31"/>
  <c r="F164" i="31"/>
  <c r="F165" i="31"/>
  <c r="F166" i="31"/>
  <c r="F167" i="31"/>
  <c r="F168" i="31"/>
  <c r="F169" i="31"/>
  <c r="F170" i="31"/>
  <c r="F171" i="31"/>
  <c r="F172" i="31"/>
  <c r="F173" i="31"/>
  <c r="F174" i="31"/>
  <c r="F175" i="31"/>
  <c r="F176" i="31"/>
  <c r="F177" i="31"/>
  <c r="F178" i="31"/>
  <c r="F179" i="31"/>
  <c r="F180" i="31"/>
  <c r="F181" i="31"/>
  <c r="F182" i="31"/>
  <c r="F183" i="31"/>
  <c r="F184" i="31"/>
  <c r="F185" i="31"/>
  <c r="F186" i="31"/>
  <c r="F187" i="31"/>
  <c r="F188" i="31"/>
  <c r="F189" i="31"/>
  <c r="F190" i="31"/>
  <c r="F191" i="31"/>
  <c r="F192" i="31"/>
  <c r="F193" i="31"/>
  <c r="F194" i="31"/>
  <c r="F195" i="31"/>
  <c r="F196" i="31"/>
  <c r="F197" i="31"/>
  <c r="F198" i="31"/>
  <c r="F199" i="31"/>
  <c r="F200" i="31"/>
  <c r="F201" i="31"/>
  <c r="F202" i="31"/>
  <c r="F203" i="31"/>
  <c r="F204" i="31"/>
  <c r="F205" i="31"/>
  <c r="F206" i="31"/>
  <c r="F207" i="31"/>
  <c r="F208" i="31"/>
  <c r="F209" i="31"/>
  <c r="F210" i="31"/>
  <c r="F211" i="31"/>
  <c r="F212" i="31"/>
  <c r="F213" i="31"/>
  <c r="F214" i="31"/>
  <c r="F215" i="31"/>
  <c r="F216" i="31"/>
  <c r="F217" i="31"/>
  <c r="F218" i="31"/>
  <c r="F219" i="31"/>
  <c r="F220" i="31"/>
  <c r="F221" i="31"/>
  <c r="F222" i="31"/>
  <c r="F223" i="31"/>
  <c r="F224" i="31"/>
  <c r="F225" i="31"/>
  <c r="F226" i="31"/>
  <c r="F227" i="31"/>
  <c r="F228" i="31"/>
  <c r="F229" i="31"/>
  <c r="F230" i="31"/>
  <c r="F231" i="31"/>
  <c r="F232" i="31"/>
  <c r="F233" i="31"/>
  <c r="F234" i="31"/>
  <c r="F235" i="31"/>
  <c r="F236" i="31"/>
  <c r="F237" i="31"/>
  <c r="F238" i="31"/>
  <c r="F239" i="31"/>
  <c r="F240" i="31"/>
  <c r="F241" i="31"/>
  <c r="F242" i="31"/>
  <c r="F243" i="31"/>
  <c r="F244" i="31"/>
  <c r="F245" i="31"/>
  <c r="F246" i="31"/>
  <c r="F247" i="31"/>
  <c r="F248" i="31"/>
  <c r="F249" i="31"/>
  <c r="F250" i="31"/>
  <c r="F251" i="31"/>
  <c r="F252" i="31"/>
  <c r="F253" i="31"/>
  <c r="F254" i="31"/>
  <c r="F255" i="31"/>
  <c r="F256" i="31"/>
  <c r="F257" i="31"/>
  <c r="F258" i="31"/>
  <c r="F259" i="31"/>
  <c r="F260" i="31"/>
  <c r="F261" i="31"/>
  <c r="F262" i="31"/>
  <c r="F263" i="31"/>
  <c r="F264" i="31"/>
  <c r="F265" i="31"/>
  <c r="F266" i="31"/>
  <c r="F267" i="31"/>
  <c r="F268" i="31"/>
  <c r="F269" i="31"/>
  <c r="F270" i="31"/>
  <c r="F271" i="31"/>
  <c r="F272" i="31"/>
  <c r="F273" i="31"/>
  <c r="F274" i="31"/>
  <c r="F275" i="31"/>
  <c r="F276" i="31"/>
  <c r="F277" i="31"/>
  <c r="F278" i="31"/>
  <c r="F279" i="31"/>
  <c r="F280" i="31"/>
  <c r="F281" i="31"/>
  <c r="F282" i="31"/>
  <c r="F283" i="31"/>
  <c r="F284" i="31"/>
  <c r="F285" i="31"/>
  <c r="F286" i="31"/>
  <c r="F287" i="31"/>
  <c r="F288" i="31"/>
  <c r="F289" i="31"/>
  <c r="F290" i="31"/>
  <c r="F291" i="31"/>
  <c r="F292" i="31"/>
  <c r="F293" i="31"/>
  <c r="F294" i="31"/>
  <c r="F295" i="31"/>
  <c r="F296" i="31"/>
  <c r="F297" i="31"/>
  <c r="F298" i="31"/>
  <c r="F299" i="31"/>
  <c r="F300" i="31"/>
  <c r="F301" i="31"/>
  <c r="F302" i="31"/>
  <c r="F303" i="31"/>
  <c r="F304" i="31"/>
  <c r="F305" i="31"/>
  <c r="F306" i="31"/>
  <c r="F307" i="31"/>
  <c r="F308" i="31"/>
  <c r="F309" i="31"/>
  <c r="F310" i="31"/>
  <c r="F311" i="31"/>
  <c r="F312" i="31"/>
  <c r="F313" i="31"/>
  <c r="F314" i="31"/>
  <c r="F315" i="31"/>
  <c r="F316" i="31"/>
  <c r="F317" i="31"/>
  <c r="F318" i="31"/>
  <c r="F319" i="31"/>
  <c r="F320" i="31"/>
  <c r="F321" i="31"/>
  <c r="F322" i="31"/>
  <c r="F323" i="31"/>
  <c r="F324" i="31"/>
  <c r="F325" i="31"/>
  <c r="F326" i="31"/>
  <c r="F327" i="31"/>
  <c r="F328" i="31"/>
  <c r="F329" i="31"/>
  <c r="F330" i="31"/>
  <c r="F331" i="31"/>
  <c r="F332" i="31"/>
  <c r="F333" i="31"/>
  <c r="F334" i="31"/>
  <c r="F335" i="31"/>
  <c r="F336" i="31"/>
  <c r="F337" i="31"/>
  <c r="F338" i="31"/>
  <c r="F339" i="31"/>
  <c r="F340" i="31"/>
  <c r="F341" i="31"/>
  <c r="F342" i="31"/>
  <c r="F343" i="31"/>
  <c r="F344" i="31"/>
  <c r="F345" i="31"/>
  <c r="F346" i="31"/>
  <c r="F347" i="31"/>
  <c r="F348" i="31"/>
  <c r="F349" i="31"/>
  <c r="F350" i="31"/>
  <c r="F351" i="31"/>
  <c r="F352" i="31"/>
  <c r="F353" i="31"/>
  <c r="F354" i="31"/>
  <c r="F355" i="31"/>
  <c r="F356" i="31"/>
  <c r="F357" i="31"/>
  <c r="F358" i="31"/>
  <c r="F359" i="31"/>
  <c r="F360" i="31"/>
  <c r="F361" i="31"/>
  <c r="F362" i="31"/>
  <c r="F363" i="31"/>
  <c r="F364" i="31"/>
  <c r="F365" i="31"/>
  <c r="F366" i="31"/>
  <c r="F367" i="31"/>
  <c r="F368" i="31"/>
  <c r="F369" i="31"/>
  <c r="F370" i="31"/>
  <c r="F371" i="31"/>
  <c r="F372" i="31"/>
  <c r="F373" i="31"/>
  <c r="F374" i="31"/>
  <c r="F375" i="31"/>
  <c r="F376" i="31"/>
  <c r="F377" i="31"/>
  <c r="F378" i="31"/>
  <c r="F379" i="31"/>
  <c r="F380" i="31"/>
  <c r="F381" i="31"/>
  <c r="F382" i="31"/>
  <c r="F383" i="31"/>
  <c r="F384" i="31"/>
  <c r="F385" i="31"/>
  <c r="F386" i="31"/>
  <c r="F387" i="31"/>
  <c r="F388" i="31"/>
  <c r="F389" i="31"/>
  <c r="F390" i="31"/>
  <c r="F391" i="31"/>
  <c r="F392" i="31"/>
  <c r="F393" i="31"/>
  <c r="F394" i="31"/>
  <c r="F395" i="31"/>
  <c r="F396" i="31"/>
  <c r="F397" i="31"/>
  <c r="F398" i="31"/>
  <c r="F399" i="31"/>
  <c r="F400" i="31"/>
  <c r="F401" i="31"/>
  <c r="F402" i="31"/>
  <c r="F403" i="31"/>
  <c r="F404" i="31"/>
  <c r="F405" i="31"/>
  <c r="F406" i="31"/>
  <c r="F407" i="31"/>
  <c r="F408" i="31"/>
  <c r="F409" i="31"/>
  <c r="F410" i="31"/>
  <c r="F411" i="31"/>
  <c r="F412" i="31"/>
  <c r="F413" i="31"/>
  <c r="F414" i="31"/>
  <c r="F415" i="31"/>
  <c r="F416" i="31"/>
  <c r="F417" i="31"/>
  <c r="F418" i="31"/>
  <c r="F419" i="31"/>
  <c r="F420" i="31"/>
  <c r="F421" i="31"/>
  <c r="F422" i="31"/>
  <c r="F423" i="31"/>
  <c r="F424" i="31"/>
  <c r="F425" i="31"/>
  <c r="F426" i="31"/>
  <c r="F427" i="31"/>
  <c r="F428" i="31"/>
  <c r="F429" i="31"/>
  <c r="F430" i="31"/>
  <c r="F431" i="31"/>
  <c r="F432" i="31"/>
  <c r="F433" i="31"/>
  <c r="F434" i="31"/>
  <c r="F435" i="31"/>
  <c r="F436" i="31"/>
  <c r="F437" i="31"/>
  <c r="F438" i="31"/>
  <c r="F439" i="31"/>
  <c r="F440" i="31"/>
  <c r="F441" i="31"/>
  <c r="F442" i="31"/>
  <c r="F443" i="31"/>
  <c r="F444" i="31"/>
  <c r="F445" i="31"/>
  <c r="F446" i="31"/>
  <c r="F447" i="31"/>
  <c r="F448" i="31"/>
  <c r="F449" i="31"/>
  <c r="F450" i="31"/>
  <c r="F451" i="31"/>
  <c r="F452" i="31"/>
  <c r="F453" i="31"/>
  <c r="F454" i="31"/>
  <c r="F455" i="31"/>
  <c r="F456" i="31"/>
  <c r="F457" i="31"/>
  <c r="F458" i="31"/>
  <c r="F459" i="31"/>
  <c r="F460" i="31"/>
  <c r="F461" i="31"/>
  <c r="F462" i="31"/>
  <c r="F463" i="31"/>
  <c r="F464" i="31"/>
  <c r="F465" i="31"/>
  <c r="F466" i="31"/>
  <c r="F467" i="31"/>
  <c r="F468" i="31"/>
  <c r="F469" i="31"/>
  <c r="F470" i="31"/>
  <c r="F471" i="31"/>
  <c r="F472" i="31"/>
  <c r="F473" i="31"/>
  <c r="F474" i="31"/>
  <c r="F475" i="31"/>
  <c r="F476" i="31"/>
  <c r="F477" i="31"/>
  <c r="F478" i="31"/>
  <c r="F479" i="31"/>
  <c r="F480" i="31"/>
  <c r="F481" i="31"/>
  <c r="F482" i="31"/>
  <c r="F483" i="31"/>
  <c r="F484" i="31"/>
  <c r="F485" i="31"/>
  <c r="F486" i="31"/>
  <c r="F487" i="31"/>
  <c r="F488" i="31"/>
  <c r="F489" i="31"/>
  <c r="F490" i="31"/>
  <c r="F491" i="31"/>
  <c r="F492" i="31"/>
  <c r="F493" i="31"/>
  <c r="F494" i="31"/>
  <c r="F495" i="31"/>
  <c r="F496" i="31"/>
  <c r="F497" i="31"/>
  <c r="F498" i="31"/>
  <c r="F499" i="31"/>
  <c r="F500" i="31"/>
  <c r="F501" i="31"/>
  <c r="F502" i="31"/>
  <c r="F503" i="31"/>
  <c r="F504" i="31"/>
  <c r="F505" i="31"/>
  <c r="F506" i="31"/>
  <c r="F7" i="31"/>
  <c r="L6" i="29" l="1"/>
  <c r="L507" i="29"/>
  <c r="G22" i="20" l="1"/>
  <c r="G18" i="20"/>
  <c r="G21" i="20"/>
  <c r="G19" i="20"/>
  <c r="H507" i="24"/>
  <c r="H6" i="24"/>
  <c r="G20" i="20" l="1"/>
  <c r="G17" i="20"/>
  <c r="H8" i="28"/>
  <c r="H9" i="28"/>
  <c r="H10" i="28"/>
  <c r="H11" i="28"/>
  <c r="O11" i="28" s="1"/>
  <c r="H12" i="28"/>
  <c r="H13" i="28"/>
  <c r="H14" i="28"/>
  <c r="H15" i="28"/>
  <c r="H16"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H46" i="28"/>
  <c r="H47" i="28"/>
  <c r="H48" i="28"/>
  <c r="H49" i="28"/>
  <c r="H50" i="28"/>
  <c r="H51" i="28"/>
  <c r="H52" i="28"/>
  <c r="H53" i="28"/>
  <c r="H54" i="28"/>
  <c r="H55" i="28"/>
  <c r="H56" i="28"/>
  <c r="H57" i="28"/>
  <c r="H58" i="28"/>
  <c r="H59" i="28"/>
  <c r="H60" i="28"/>
  <c r="H61" i="28"/>
  <c r="H62" i="28"/>
  <c r="H63" i="28"/>
  <c r="H64" i="28"/>
  <c r="H65" i="28"/>
  <c r="H66" i="28"/>
  <c r="H67" i="28"/>
  <c r="H68" i="28"/>
  <c r="H69" i="28"/>
  <c r="H70" i="28"/>
  <c r="H71" i="28"/>
  <c r="H72"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H98" i="28"/>
  <c r="H99" i="28"/>
  <c r="H100" i="28"/>
  <c r="H101" i="28"/>
  <c r="H102" i="28"/>
  <c r="H103" i="28"/>
  <c r="H104" i="28"/>
  <c r="H105" i="28"/>
  <c r="H106" i="28"/>
  <c r="H107" i="28"/>
  <c r="H108" i="28"/>
  <c r="H109" i="28"/>
  <c r="H110" i="28"/>
  <c r="H111" i="28"/>
  <c r="H112" i="28"/>
  <c r="H113" i="28"/>
  <c r="H114" i="28"/>
  <c r="H115" i="28"/>
  <c r="H116" i="28"/>
  <c r="H117" i="28"/>
  <c r="H118" i="28"/>
  <c r="H119" i="28"/>
  <c r="H120" i="28"/>
  <c r="H121" i="28"/>
  <c r="H122" i="28"/>
  <c r="H123" i="28"/>
  <c r="H124" i="28"/>
  <c r="H125" i="28"/>
  <c r="H126" i="28"/>
  <c r="H127" i="28"/>
  <c r="H128" i="28"/>
  <c r="H129" i="28"/>
  <c r="H130" i="28"/>
  <c r="H131" i="28"/>
  <c r="H132" i="28"/>
  <c r="H133" i="28"/>
  <c r="H134" i="28"/>
  <c r="H135" i="28"/>
  <c r="H136" i="28"/>
  <c r="H137" i="28"/>
  <c r="H138" i="28"/>
  <c r="H139" i="28"/>
  <c r="H140" i="28"/>
  <c r="H141" i="28"/>
  <c r="H142" i="28"/>
  <c r="H143" i="28"/>
  <c r="H144" i="28"/>
  <c r="H145" i="28"/>
  <c r="H146" i="28"/>
  <c r="H147" i="28"/>
  <c r="H148" i="28"/>
  <c r="H149" i="28"/>
  <c r="H150" i="28"/>
  <c r="H151" i="28"/>
  <c r="H152" i="28"/>
  <c r="H153" i="28"/>
  <c r="H154" i="28"/>
  <c r="H155" i="28"/>
  <c r="H156" i="28"/>
  <c r="H157" i="28"/>
  <c r="H158" i="28"/>
  <c r="H159" i="28"/>
  <c r="H160" i="28"/>
  <c r="H161" i="28"/>
  <c r="H162" i="28"/>
  <c r="H163" i="28"/>
  <c r="H164" i="28"/>
  <c r="H165" i="28"/>
  <c r="H166" i="28"/>
  <c r="H167" i="28"/>
  <c r="H168" i="28"/>
  <c r="H169" i="28"/>
  <c r="H170" i="28"/>
  <c r="H171" i="28"/>
  <c r="H172" i="28"/>
  <c r="H173" i="28"/>
  <c r="H174" i="28"/>
  <c r="H175" i="28"/>
  <c r="H176" i="28"/>
  <c r="H177" i="28"/>
  <c r="H178" i="28"/>
  <c r="H179" i="28"/>
  <c r="H180" i="28"/>
  <c r="H181" i="28"/>
  <c r="H182" i="28"/>
  <c r="H183" i="28"/>
  <c r="H184" i="28"/>
  <c r="H185" i="28"/>
  <c r="H186" i="28"/>
  <c r="H187" i="28"/>
  <c r="H188" i="28"/>
  <c r="H189" i="28"/>
  <c r="H190" i="28"/>
  <c r="H191" i="28"/>
  <c r="H192" i="28"/>
  <c r="H193" i="28"/>
  <c r="H194" i="28"/>
  <c r="H195" i="28"/>
  <c r="H196" i="28"/>
  <c r="H197" i="28"/>
  <c r="H198" i="28"/>
  <c r="H199" i="28"/>
  <c r="H200" i="28"/>
  <c r="H201" i="28"/>
  <c r="H202" i="28"/>
  <c r="H203" i="28"/>
  <c r="H204" i="28"/>
  <c r="H205" i="28"/>
  <c r="H206" i="28"/>
  <c r="H207" i="28"/>
  <c r="H208" i="28"/>
  <c r="H209" i="28"/>
  <c r="H210" i="28"/>
  <c r="H211" i="28"/>
  <c r="H212" i="28"/>
  <c r="H213" i="28"/>
  <c r="H214" i="28"/>
  <c r="H215" i="28"/>
  <c r="H216" i="28"/>
  <c r="H217" i="28"/>
  <c r="H218" i="28"/>
  <c r="H219" i="28"/>
  <c r="H220" i="28"/>
  <c r="H221" i="28"/>
  <c r="H222" i="28"/>
  <c r="H223" i="28"/>
  <c r="H224" i="28"/>
  <c r="H225" i="28"/>
  <c r="H226" i="28"/>
  <c r="H227" i="28"/>
  <c r="H228" i="28"/>
  <c r="H229" i="28"/>
  <c r="H230" i="28"/>
  <c r="H231" i="28"/>
  <c r="H232" i="28"/>
  <c r="H233" i="28"/>
  <c r="H234" i="28"/>
  <c r="H235" i="28"/>
  <c r="H236" i="28"/>
  <c r="H237" i="28"/>
  <c r="H238" i="28"/>
  <c r="H239" i="28"/>
  <c r="H240" i="28"/>
  <c r="H241" i="28"/>
  <c r="H242" i="28"/>
  <c r="H243" i="28"/>
  <c r="H244" i="28"/>
  <c r="H245" i="28"/>
  <c r="H246" i="28"/>
  <c r="H247" i="28"/>
  <c r="H248" i="28"/>
  <c r="H249" i="28"/>
  <c r="H250" i="28"/>
  <c r="H251" i="28"/>
  <c r="H252" i="28"/>
  <c r="H253" i="28"/>
  <c r="H254" i="28"/>
  <c r="H255" i="28"/>
  <c r="H256" i="28"/>
  <c r="H257" i="28"/>
  <c r="H258" i="28"/>
  <c r="H259" i="28"/>
  <c r="H260" i="28"/>
  <c r="H261" i="28"/>
  <c r="H262" i="28"/>
  <c r="H263" i="28"/>
  <c r="H264" i="28"/>
  <c r="H265" i="28"/>
  <c r="H266" i="28"/>
  <c r="H267" i="28"/>
  <c r="H268" i="28"/>
  <c r="H269" i="28"/>
  <c r="H270" i="28"/>
  <c r="H271" i="28"/>
  <c r="H272" i="28"/>
  <c r="H273" i="28"/>
  <c r="H274" i="28"/>
  <c r="H275" i="28"/>
  <c r="H276" i="28"/>
  <c r="H277" i="28"/>
  <c r="H278" i="28"/>
  <c r="H279" i="28"/>
  <c r="H280" i="28"/>
  <c r="H281" i="28"/>
  <c r="H282" i="28"/>
  <c r="H283" i="28"/>
  <c r="H284" i="28"/>
  <c r="H285" i="28"/>
  <c r="H286" i="28"/>
  <c r="H287" i="28"/>
  <c r="H288" i="28"/>
  <c r="H289" i="28"/>
  <c r="H290" i="28"/>
  <c r="H291" i="28"/>
  <c r="H292" i="28"/>
  <c r="H293" i="28"/>
  <c r="H294" i="28"/>
  <c r="H295" i="28"/>
  <c r="H296" i="28"/>
  <c r="H297" i="28"/>
  <c r="H298" i="28"/>
  <c r="H299" i="28"/>
  <c r="H300" i="28"/>
  <c r="H301" i="28"/>
  <c r="H302" i="28"/>
  <c r="H303" i="28"/>
  <c r="H304" i="28"/>
  <c r="H305" i="28"/>
  <c r="H306" i="28"/>
  <c r="H307" i="28"/>
  <c r="H308" i="28"/>
  <c r="H309" i="28"/>
  <c r="H310" i="28"/>
  <c r="H311" i="28"/>
  <c r="H312" i="28"/>
  <c r="H313" i="28"/>
  <c r="H314" i="28"/>
  <c r="H315" i="28"/>
  <c r="H316" i="28"/>
  <c r="H317" i="28"/>
  <c r="H318" i="28"/>
  <c r="H319" i="28"/>
  <c r="H320" i="28"/>
  <c r="H321" i="28"/>
  <c r="H322" i="28"/>
  <c r="H323" i="28"/>
  <c r="H324" i="28"/>
  <c r="H325" i="28"/>
  <c r="H326" i="28"/>
  <c r="H327" i="28"/>
  <c r="H328" i="28"/>
  <c r="H329" i="28"/>
  <c r="H330" i="28"/>
  <c r="H331" i="28"/>
  <c r="H332" i="28"/>
  <c r="H333" i="28"/>
  <c r="H334" i="28"/>
  <c r="H335" i="28"/>
  <c r="H336" i="28"/>
  <c r="H337" i="28"/>
  <c r="H338" i="28"/>
  <c r="H339" i="28"/>
  <c r="H340" i="28"/>
  <c r="H341" i="28"/>
  <c r="H342" i="28"/>
  <c r="H343" i="28"/>
  <c r="H344" i="28"/>
  <c r="H345" i="28"/>
  <c r="H346" i="28"/>
  <c r="H347" i="28"/>
  <c r="H348" i="28"/>
  <c r="H349" i="28"/>
  <c r="H350" i="28"/>
  <c r="H351" i="28"/>
  <c r="H352" i="28"/>
  <c r="H353" i="28"/>
  <c r="H354" i="28"/>
  <c r="H355" i="28"/>
  <c r="H356" i="28"/>
  <c r="H357" i="28"/>
  <c r="H358" i="28"/>
  <c r="H359" i="28"/>
  <c r="H360" i="28"/>
  <c r="H361" i="28"/>
  <c r="H362" i="28"/>
  <c r="H363" i="28"/>
  <c r="H364" i="28"/>
  <c r="H365" i="28"/>
  <c r="H366" i="28"/>
  <c r="H367" i="28"/>
  <c r="H368" i="28"/>
  <c r="H369" i="28"/>
  <c r="H370" i="28"/>
  <c r="H371" i="28"/>
  <c r="H372" i="28"/>
  <c r="H373" i="28"/>
  <c r="H374" i="28"/>
  <c r="H375" i="28"/>
  <c r="H376" i="28"/>
  <c r="H377" i="28"/>
  <c r="H378" i="28"/>
  <c r="H379" i="28"/>
  <c r="H380" i="28"/>
  <c r="H381" i="28"/>
  <c r="H382" i="28"/>
  <c r="H383" i="28"/>
  <c r="H384" i="28"/>
  <c r="H385" i="28"/>
  <c r="H386" i="28"/>
  <c r="H387" i="28"/>
  <c r="H388" i="28"/>
  <c r="H389" i="28"/>
  <c r="H390" i="28"/>
  <c r="H391" i="28"/>
  <c r="H392" i="28"/>
  <c r="H393" i="28"/>
  <c r="H394" i="28"/>
  <c r="H395" i="28"/>
  <c r="H396" i="28"/>
  <c r="H397" i="28"/>
  <c r="H398" i="28"/>
  <c r="H399" i="28"/>
  <c r="H400" i="28"/>
  <c r="H401" i="28"/>
  <c r="H402" i="28"/>
  <c r="H403" i="28"/>
  <c r="H404" i="28"/>
  <c r="H405" i="28"/>
  <c r="H406" i="28"/>
  <c r="H407" i="28"/>
  <c r="H408" i="28"/>
  <c r="H409" i="28"/>
  <c r="H410" i="28"/>
  <c r="H411" i="28"/>
  <c r="H412" i="28"/>
  <c r="H413" i="28"/>
  <c r="H414" i="28"/>
  <c r="H415" i="28"/>
  <c r="H416" i="28"/>
  <c r="H417" i="28"/>
  <c r="H418" i="28"/>
  <c r="H419" i="28"/>
  <c r="H420" i="28"/>
  <c r="H421" i="28"/>
  <c r="H422" i="28"/>
  <c r="H423" i="28"/>
  <c r="H424" i="28"/>
  <c r="H425" i="28"/>
  <c r="H426" i="28"/>
  <c r="H427" i="28"/>
  <c r="H428" i="28"/>
  <c r="H429" i="28"/>
  <c r="H430" i="28"/>
  <c r="H431" i="28"/>
  <c r="H432" i="28"/>
  <c r="H433" i="28"/>
  <c r="H434" i="28"/>
  <c r="H435" i="28"/>
  <c r="H436" i="28"/>
  <c r="H437" i="28"/>
  <c r="H438" i="28"/>
  <c r="H439" i="28"/>
  <c r="H440" i="28"/>
  <c r="H441" i="28"/>
  <c r="H442" i="28"/>
  <c r="H443" i="28"/>
  <c r="H444" i="28"/>
  <c r="H445" i="28"/>
  <c r="H446" i="28"/>
  <c r="H447" i="28"/>
  <c r="H448" i="28"/>
  <c r="H449" i="28"/>
  <c r="H450" i="28"/>
  <c r="H451" i="28"/>
  <c r="H452" i="28"/>
  <c r="H453" i="28"/>
  <c r="H454" i="28"/>
  <c r="H455" i="28"/>
  <c r="H456" i="28"/>
  <c r="H457" i="28"/>
  <c r="H458" i="28"/>
  <c r="H459" i="28"/>
  <c r="H460" i="28"/>
  <c r="H461" i="28"/>
  <c r="H462" i="28"/>
  <c r="H463" i="28"/>
  <c r="H464" i="28"/>
  <c r="H465" i="28"/>
  <c r="H466" i="28"/>
  <c r="H467" i="28"/>
  <c r="H468" i="28"/>
  <c r="H469" i="28"/>
  <c r="H470" i="28"/>
  <c r="H471" i="28"/>
  <c r="H472" i="28"/>
  <c r="H473" i="28"/>
  <c r="H474" i="28"/>
  <c r="H475" i="28"/>
  <c r="H476" i="28"/>
  <c r="H477" i="28"/>
  <c r="H478" i="28"/>
  <c r="H479" i="28"/>
  <c r="H480" i="28"/>
  <c r="H481" i="28"/>
  <c r="H482" i="28"/>
  <c r="H483" i="28"/>
  <c r="H484" i="28"/>
  <c r="H485" i="28"/>
  <c r="H486" i="28"/>
  <c r="H487" i="28"/>
  <c r="H488" i="28"/>
  <c r="H489" i="28"/>
  <c r="H490" i="28"/>
  <c r="H491" i="28"/>
  <c r="H492" i="28"/>
  <c r="H493" i="28"/>
  <c r="H494" i="28"/>
  <c r="H495" i="28"/>
  <c r="H496" i="28"/>
  <c r="H497" i="28"/>
  <c r="H498" i="28"/>
  <c r="H499" i="28"/>
  <c r="H500" i="28"/>
  <c r="H501" i="28"/>
  <c r="H502" i="28"/>
  <c r="H503" i="28"/>
  <c r="H504" i="28"/>
  <c r="H505" i="28"/>
  <c r="H506" i="28"/>
  <c r="B8" i="29"/>
  <c r="Q8" i="29" s="1"/>
  <c r="C8" i="29"/>
  <c r="D8" i="29"/>
  <c r="E8" i="29"/>
  <c r="F8" i="29"/>
  <c r="G8" i="29"/>
  <c r="H8" i="29"/>
  <c r="B9" i="29"/>
  <c r="Q9" i="29" s="1"/>
  <c r="C9" i="29"/>
  <c r="D9" i="29"/>
  <c r="E9" i="29"/>
  <c r="F9" i="29"/>
  <c r="G9" i="29"/>
  <c r="H9" i="29"/>
  <c r="B10" i="29"/>
  <c r="Q10" i="29" s="1"/>
  <c r="C10" i="29"/>
  <c r="D10" i="29"/>
  <c r="E10" i="29"/>
  <c r="F10" i="29"/>
  <c r="G10" i="29"/>
  <c r="H10" i="29"/>
  <c r="B11" i="29"/>
  <c r="Q11" i="29" s="1"/>
  <c r="C11" i="29"/>
  <c r="D11" i="29"/>
  <c r="E11" i="29"/>
  <c r="F11" i="29"/>
  <c r="G11" i="29"/>
  <c r="H11" i="29"/>
  <c r="B12" i="29"/>
  <c r="Q12" i="29" s="1"/>
  <c r="C12" i="29"/>
  <c r="D12" i="29"/>
  <c r="E12" i="29"/>
  <c r="F12" i="29"/>
  <c r="G12" i="29"/>
  <c r="H12" i="29"/>
  <c r="B13" i="29"/>
  <c r="Q13" i="29" s="1"/>
  <c r="C13" i="29"/>
  <c r="D13" i="29"/>
  <c r="E13" i="29"/>
  <c r="F13" i="29"/>
  <c r="G13" i="29"/>
  <c r="H13" i="29"/>
  <c r="O13" i="29" s="1"/>
  <c r="B14" i="29"/>
  <c r="Q14" i="29" s="1"/>
  <c r="C14" i="29"/>
  <c r="D14" i="29"/>
  <c r="E14" i="29"/>
  <c r="F14" i="29"/>
  <c r="G14" i="29"/>
  <c r="H14" i="29"/>
  <c r="O14" i="29" s="1"/>
  <c r="B15" i="29"/>
  <c r="Q15" i="29" s="1"/>
  <c r="C15" i="29"/>
  <c r="D15" i="29"/>
  <c r="E15" i="29"/>
  <c r="F15" i="29"/>
  <c r="G15" i="29"/>
  <c r="H15" i="29"/>
  <c r="O15" i="29" s="1"/>
  <c r="B16" i="29"/>
  <c r="Q16" i="29" s="1"/>
  <c r="C16" i="29"/>
  <c r="D16" i="29"/>
  <c r="E16" i="29"/>
  <c r="F16" i="29"/>
  <c r="G16" i="29"/>
  <c r="H16" i="29"/>
  <c r="O16" i="29" s="1"/>
  <c r="B17" i="29"/>
  <c r="Q17" i="29" s="1"/>
  <c r="C17" i="29"/>
  <c r="D17" i="29"/>
  <c r="E17" i="29"/>
  <c r="F17" i="29"/>
  <c r="G17" i="29"/>
  <c r="H17" i="29"/>
  <c r="O17" i="29" s="1"/>
  <c r="B18" i="29"/>
  <c r="Q18" i="29" s="1"/>
  <c r="C18" i="29"/>
  <c r="D18" i="29"/>
  <c r="E18" i="29"/>
  <c r="F18" i="29"/>
  <c r="G18" i="29"/>
  <c r="H18" i="29"/>
  <c r="O18" i="29" s="1"/>
  <c r="B19" i="29"/>
  <c r="Q19" i="29" s="1"/>
  <c r="C19" i="29"/>
  <c r="D19" i="29"/>
  <c r="E19" i="29"/>
  <c r="F19" i="29"/>
  <c r="G19" i="29"/>
  <c r="H19" i="29"/>
  <c r="B20" i="29"/>
  <c r="Q20" i="29" s="1"/>
  <c r="C20" i="29"/>
  <c r="D20" i="29"/>
  <c r="E20" i="29"/>
  <c r="F20" i="29"/>
  <c r="G20" i="29"/>
  <c r="H20" i="29"/>
  <c r="O20" i="29" s="1"/>
  <c r="B21" i="29"/>
  <c r="Q21" i="29" s="1"/>
  <c r="C21" i="29"/>
  <c r="D21" i="29"/>
  <c r="E21" i="29"/>
  <c r="F21" i="29"/>
  <c r="G21" i="29"/>
  <c r="H21" i="29"/>
  <c r="O21" i="29" s="1"/>
  <c r="B22" i="29"/>
  <c r="Q22" i="29" s="1"/>
  <c r="C22" i="29"/>
  <c r="D22" i="29"/>
  <c r="E22" i="29"/>
  <c r="F22" i="29"/>
  <c r="G22" i="29"/>
  <c r="H22" i="29"/>
  <c r="O22" i="29" s="1"/>
  <c r="B23" i="29"/>
  <c r="Q23" i="29" s="1"/>
  <c r="C23" i="29"/>
  <c r="D23" i="29"/>
  <c r="E23" i="29"/>
  <c r="F23" i="29"/>
  <c r="G23" i="29"/>
  <c r="H23" i="29"/>
  <c r="O23" i="29" s="1"/>
  <c r="B24" i="29"/>
  <c r="Q24" i="29" s="1"/>
  <c r="C24" i="29"/>
  <c r="D24" i="29"/>
  <c r="E24" i="29"/>
  <c r="F24" i="29"/>
  <c r="G24" i="29"/>
  <c r="H24" i="29"/>
  <c r="O24" i="29" s="1"/>
  <c r="B25" i="29"/>
  <c r="Q25" i="29" s="1"/>
  <c r="C25" i="29"/>
  <c r="D25" i="29"/>
  <c r="E25" i="29"/>
  <c r="F25" i="29"/>
  <c r="G25" i="29"/>
  <c r="H25" i="29"/>
  <c r="O25" i="29" s="1"/>
  <c r="B26" i="29"/>
  <c r="Q26" i="29" s="1"/>
  <c r="C26" i="29"/>
  <c r="D26" i="29"/>
  <c r="E26" i="29"/>
  <c r="F26" i="29"/>
  <c r="G26" i="29"/>
  <c r="H26" i="29"/>
  <c r="O26" i="29" s="1"/>
  <c r="B27" i="29"/>
  <c r="Q27" i="29" s="1"/>
  <c r="C27" i="29"/>
  <c r="D27" i="29"/>
  <c r="E27" i="29"/>
  <c r="F27" i="29"/>
  <c r="G27" i="29"/>
  <c r="H27" i="29"/>
  <c r="O27" i="29" s="1"/>
  <c r="B28" i="29"/>
  <c r="Q28" i="29" s="1"/>
  <c r="C28" i="29"/>
  <c r="D28" i="29"/>
  <c r="E28" i="29"/>
  <c r="F28" i="29"/>
  <c r="G28" i="29"/>
  <c r="H28" i="29"/>
  <c r="O28" i="29" s="1"/>
  <c r="B29" i="29"/>
  <c r="Q29" i="29" s="1"/>
  <c r="C29" i="29"/>
  <c r="D29" i="29"/>
  <c r="E29" i="29"/>
  <c r="F29" i="29"/>
  <c r="G29" i="29"/>
  <c r="H29" i="29"/>
  <c r="O29" i="29" s="1"/>
  <c r="B30" i="29"/>
  <c r="Q30" i="29" s="1"/>
  <c r="C30" i="29"/>
  <c r="D30" i="29"/>
  <c r="E30" i="29"/>
  <c r="F30" i="29"/>
  <c r="G30" i="29"/>
  <c r="H30" i="29"/>
  <c r="O30" i="29" s="1"/>
  <c r="B31" i="29"/>
  <c r="Q31" i="29" s="1"/>
  <c r="C31" i="29"/>
  <c r="D31" i="29"/>
  <c r="E31" i="29"/>
  <c r="F31" i="29"/>
  <c r="G31" i="29"/>
  <c r="H31" i="29"/>
  <c r="O31" i="29" s="1"/>
  <c r="B32" i="29"/>
  <c r="Q32" i="29" s="1"/>
  <c r="C32" i="29"/>
  <c r="D32" i="29"/>
  <c r="E32" i="29"/>
  <c r="F32" i="29"/>
  <c r="G32" i="29"/>
  <c r="H32" i="29"/>
  <c r="O32" i="29" s="1"/>
  <c r="B33" i="29"/>
  <c r="Q33" i="29" s="1"/>
  <c r="C33" i="29"/>
  <c r="D33" i="29"/>
  <c r="E33" i="29"/>
  <c r="F33" i="29"/>
  <c r="G33" i="29"/>
  <c r="H33" i="29"/>
  <c r="O33" i="29" s="1"/>
  <c r="B34" i="29"/>
  <c r="Q34" i="29" s="1"/>
  <c r="C34" i="29"/>
  <c r="D34" i="29"/>
  <c r="E34" i="29"/>
  <c r="F34" i="29"/>
  <c r="G34" i="29"/>
  <c r="H34" i="29"/>
  <c r="O34" i="29" s="1"/>
  <c r="B35" i="29"/>
  <c r="Q35" i="29" s="1"/>
  <c r="C35" i="29"/>
  <c r="D35" i="29"/>
  <c r="E35" i="29"/>
  <c r="F35" i="29"/>
  <c r="G35" i="29"/>
  <c r="H35" i="29"/>
  <c r="O35" i="29" s="1"/>
  <c r="B36" i="29"/>
  <c r="Q36" i="29" s="1"/>
  <c r="C36" i="29"/>
  <c r="D36" i="29"/>
  <c r="E36" i="29"/>
  <c r="F36" i="29"/>
  <c r="G36" i="29"/>
  <c r="H36" i="29"/>
  <c r="O36" i="29" s="1"/>
  <c r="B37" i="29"/>
  <c r="Q37" i="29" s="1"/>
  <c r="C37" i="29"/>
  <c r="D37" i="29"/>
  <c r="E37" i="29"/>
  <c r="F37" i="29"/>
  <c r="G37" i="29"/>
  <c r="H37" i="29"/>
  <c r="O37" i="29" s="1"/>
  <c r="B38" i="29"/>
  <c r="Q38" i="29" s="1"/>
  <c r="C38" i="29"/>
  <c r="D38" i="29"/>
  <c r="E38" i="29"/>
  <c r="F38" i="29"/>
  <c r="G38" i="29"/>
  <c r="H38" i="29"/>
  <c r="O38" i="29" s="1"/>
  <c r="B39" i="29"/>
  <c r="Q39" i="29" s="1"/>
  <c r="C39" i="29"/>
  <c r="D39" i="29"/>
  <c r="E39" i="29"/>
  <c r="F39" i="29"/>
  <c r="G39" i="29"/>
  <c r="H39" i="29"/>
  <c r="O39" i="29" s="1"/>
  <c r="B40" i="29"/>
  <c r="Q40" i="29" s="1"/>
  <c r="C40" i="29"/>
  <c r="D40" i="29"/>
  <c r="E40" i="29"/>
  <c r="F40" i="29"/>
  <c r="G40" i="29"/>
  <c r="H40" i="29"/>
  <c r="O40" i="29" s="1"/>
  <c r="B41" i="29"/>
  <c r="Q41" i="29" s="1"/>
  <c r="C41" i="29"/>
  <c r="D41" i="29"/>
  <c r="E41" i="29"/>
  <c r="F41" i="29"/>
  <c r="G41" i="29"/>
  <c r="H41" i="29"/>
  <c r="O41" i="29" s="1"/>
  <c r="B42" i="29"/>
  <c r="Q42" i="29" s="1"/>
  <c r="C42" i="29"/>
  <c r="D42" i="29"/>
  <c r="E42" i="29"/>
  <c r="F42" i="29"/>
  <c r="G42" i="29"/>
  <c r="H42" i="29"/>
  <c r="O42" i="29" s="1"/>
  <c r="B43" i="29"/>
  <c r="Q43" i="29" s="1"/>
  <c r="C43" i="29"/>
  <c r="D43" i="29"/>
  <c r="E43" i="29"/>
  <c r="F43" i="29"/>
  <c r="G43" i="29"/>
  <c r="H43" i="29"/>
  <c r="O43" i="29" s="1"/>
  <c r="B44" i="29"/>
  <c r="Q44" i="29" s="1"/>
  <c r="C44" i="29"/>
  <c r="D44" i="29"/>
  <c r="E44" i="29"/>
  <c r="F44" i="29"/>
  <c r="G44" i="29"/>
  <c r="H44" i="29"/>
  <c r="O44" i="29" s="1"/>
  <c r="B45" i="29"/>
  <c r="Q45" i="29" s="1"/>
  <c r="C45" i="29"/>
  <c r="D45" i="29"/>
  <c r="E45" i="29"/>
  <c r="F45" i="29"/>
  <c r="G45" i="29"/>
  <c r="H45" i="29"/>
  <c r="O45" i="29" s="1"/>
  <c r="B46" i="29"/>
  <c r="Q46" i="29" s="1"/>
  <c r="C46" i="29"/>
  <c r="D46" i="29"/>
  <c r="E46" i="29"/>
  <c r="F46" i="29"/>
  <c r="G46" i="29"/>
  <c r="H46" i="29"/>
  <c r="O46" i="29" s="1"/>
  <c r="B47" i="29"/>
  <c r="Q47" i="29" s="1"/>
  <c r="C47" i="29"/>
  <c r="D47" i="29"/>
  <c r="E47" i="29"/>
  <c r="F47" i="29"/>
  <c r="G47" i="29"/>
  <c r="H47" i="29"/>
  <c r="O47" i="29" s="1"/>
  <c r="B48" i="29"/>
  <c r="Q48" i="29" s="1"/>
  <c r="C48" i="29"/>
  <c r="D48" i="29"/>
  <c r="E48" i="29"/>
  <c r="F48" i="29"/>
  <c r="G48" i="29"/>
  <c r="H48" i="29"/>
  <c r="O48" i="29" s="1"/>
  <c r="B49" i="29"/>
  <c r="Q49" i="29" s="1"/>
  <c r="C49" i="29"/>
  <c r="D49" i="29"/>
  <c r="E49" i="29"/>
  <c r="F49" i="29"/>
  <c r="G49" i="29"/>
  <c r="H49" i="29"/>
  <c r="O49" i="29" s="1"/>
  <c r="B50" i="29"/>
  <c r="Q50" i="29" s="1"/>
  <c r="C50" i="29"/>
  <c r="D50" i="29"/>
  <c r="E50" i="29"/>
  <c r="F50" i="29"/>
  <c r="G50" i="29"/>
  <c r="H50" i="29"/>
  <c r="O50" i="29" s="1"/>
  <c r="B51" i="29"/>
  <c r="Q51" i="29" s="1"/>
  <c r="C51" i="29"/>
  <c r="D51" i="29"/>
  <c r="E51" i="29"/>
  <c r="F51" i="29"/>
  <c r="G51" i="29"/>
  <c r="H51" i="29"/>
  <c r="O51" i="29" s="1"/>
  <c r="B52" i="29"/>
  <c r="Q52" i="29" s="1"/>
  <c r="C52" i="29"/>
  <c r="D52" i="29"/>
  <c r="E52" i="29"/>
  <c r="F52" i="29"/>
  <c r="G52" i="29"/>
  <c r="H52" i="29"/>
  <c r="O52" i="29" s="1"/>
  <c r="B53" i="29"/>
  <c r="Q53" i="29" s="1"/>
  <c r="C53" i="29"/>
  <c r="D53" i="29"/>
  <c r="E53" i="29"/>
  <c r="F53" i="29"/>
  <c r="G53" i="29"/>
  <c r="H53" i="29"/>
  <c r="O53" i="29" s="1"/>
  <c r="B54" i="29"/>
  <c r="Q54" i="29" s="1"/>
  <c r="C54" i="29"/>
  <c r="D54" i="29"/>
  <c r="E54" i="29"/>
  <c r="F54" i="29"/>
  <c r="G54" i="29"/>
  <c r="H54" i="29"/>
  <c r="O54" i="29" s="1"/>
  <c r="B55" i="29"/>
  <c r="Q55" i="29" s="1"/>
  <c r="C55" i="29"/>
  <c r="D55" i="29"/>
  <c r="E55" i="29"/>
  <c r="F55" i="29"/>
  <c r="G55" i="29"/>
  <c r="H55" i="29"/>
  <c r="O55" i="29" s="1"/>
  <c r="B56" i="29"/>
  <c r="Q56" i="29" s="1"/>
  <c r="C56" i="29"/>
  <c r="D56" i="29"/>
  <c r="E56" i="29"/>
  <c r="F56" i="29"/>
  <c r="G56" i="29"/>
  <c r="H56" i="29"/>
  <c r="O56" i="29" s="1"/>
  <c r="B57" i="29"/>
  <c r="Q57" i="29" s="1"/>
  <c r="C57" i="29"/>
  <c r="D57" i="29"/>
  <c r="E57" i="29"/>
  <c r="F57" i="29"/>
  <c r="G57" i="29"/>
  <c r="H57" i="29"/>
  <c r="O57" i="29" s="1"/>
  <c r="B58" i="29"/>
  <c r="Q58" i="29" s="1"/>
  <c r="C58" i="29"/>
  <c r="D58" i="29"/>
  <c r="E58" i="29"/>
  <c r="F58" i="29"/>
  <c r="G58" i="29"/>
  <c r="H58" i="29"/>
  <c r="O58" i="29" s="1"/>
  <c r="B59" i="29"/>
  <c r="Q59" i="29" s="1"/>
  <c r="C59" i="29"/>
  <c r="D59" i="29"/>
  <c r="E59" i="29"/>
  <c r="F59" i="29"/>
  <c r="G59" i="29"/>
  <c r="H59" i="29"/>
  <c r="O59" i="29" s="1"/>
  <c r="B60" i="29"/>
  <c r="Q60" i="29" s="1"/>
  <c r="C60" i="29"/>
  <c r="D60" i="29"/>
  <c r="E60" i="29"/>
  <c r="F60" i="29"/>
  <c r="G60" i="29"/>
  <c r="H60" i="29"/>
  <c r="O60" i="29" s="1"/>
  <c r="B61" i="29"/>
  <c r="Q61" i="29" s="1"/>
  <c r="C61" i="29"/>
  <c r="D61" i="29"/>
  <c r="E61" i="29"/>
  <c r="F61" i="29"/>
  <c r="G61" i="29"/>
  <c r="H61" i="29"/>
  <c r="O61" i="29" s="1"/>
  <c r="B62" i="29"/>
  <c r="Q62" i="29" s="1"/>
  <c r="C62" i="29"/>
  <c r="D62" i="29"/>
  <c r="E62" i="29"/>
  <c r="F62" i="29"/>
  <c r="G62" i="29"/>
  <c r="H62" i="29"/>
  <c r="O62" i="29" s="1"/>
  <c r="B63" i="29"/>
  <c r="Q63" i="29" s="1"/>
  <c r="C63" i="29"/>
  <c r="D63" i="29"/>
  <c r="E63" i="29"/>
  <c r="F63" i="29"/>
  <c r="G63" i="29"/>
  <c r="H63" i="29"/>
  <c r="O63" i="29" s="1"/>
  <c r="B64" i="29"/>
  <c r="Q64" i="29" s="1"/>
  <c r="C64" i="29"/>
  <c r="D64" i="29"/>
  <c r="E64" i="29"/>
  <c r="F64" i="29"/>
  <c r="G64" i="29"/>
  <c r="H64" i="29"/>
  <c r="O64" i="29" s="1"/>
  <c r="B65" i="29"/>
  <c r="Q65" i="29" s="1"/>
  <c r="C65" i="29"/>
  <c r="D65" i="29"/>
  <c r="E65" i="29"/>
  <c r="F65" i="29"/>
  <c r="G65" i="29"/>
  <c r="H65" i="29"/>
  <c r="O65" i="29" s="1"/>
  <c r="B66" i="29"/>
  <c r="Q66" i="29" s="1"/>
  <c r="C66" i="29"/>
  <c r="D66" i="29"/>
  <c r="E66" i="29"/>
  <c r="F66" i="29"/>
  <c r="G66" i="29"/>
  <c r="H66" i="29"/>
  <c r="O66" i="29" s="1"/>
  <c r="B67" i="29"/>
  <c r="Q67" i="29" s="1"/>
  <c r="C67" i="29"/>
  <c r="D67" i="29"/>
  <c r="E67" i="29"/>
  <c r="F67" i="29"/>
  <c r="G67" i="29"/>
  <c r="H67" i="29"/>
  <c r="O67" i="29" s="1"/>
  <c r="B68" i="29"/>
  <c r="Q68" i="29" s="1"/>
  <c r="C68" i="29"/>
  <c r="D68" i="29"/>
  <c r="E68" i="29"/>
  <c r="F68" i="29"/>
  <c r="G68" i="29"/>
  <c r="H68" i="29"/>
  <c r="O68" i="29" s="1"/>
  <c r="B69" i="29"/>
  <c r="Q69" i="29" s="1"/>
  <c r="C69" i="29"/>
  <c r="D69" i="29"/>
  <c r="E69" i="29"/>
  <c r="F69" i="29"/>
  <c r="G69" i="29"/>
  <c r="H69" i="29"/>
  <c r="O69" i="29" s="1"/>
  <c r="B70" i="29"/>
  <c r="Q70" i="29" s="1"/>
  <c r="C70" i="29"/>
  <c r="D70" i="29"/>
  <c r="E70" i="29"/>
  <c r="F70" i="29"/>
  <c r="G70" i="29"/>
  <c r="H70" i="29"/>
  <c r="O70" i="29" s="1"/>
  <c r="B71" i="29"/>
  <c r="Q71" i="29" s="1"/>
  <c r="C71" i="29"/>
  <c r="D71" i="29"/>
  <c r="E71" i="29"/>
  <c r="F71" i="29"/>
  <c r="G71" i="29"/>
  <c r="H71" i="29"/>
  <c r="O71" i="29" s="1"/>
  <c r="B72" i="29"/>
  <c r="Q72" i="29" s="1"/>
  <c r="C72" i="29"/>
  <c r="D72" i="29"/>
  <c r="E72" i="29"/>
  <c r="F72" i="29"/>
  <c r="G72" i="29"/>
  <c r="H72" i="29"/>
  <c r="O72" i="29" s="1"/>
  <c r="B73" i="29"/>
  <c r="Q73" i="29" s="1"/>
  <c r="C73" i="29"/>
  <c r="D73" i="29"/>
  <c r="E73" i="29"/>
  <c r="F73" i="29"/>
  <c r="G73" i="29"/>
  <c r="H73" i="29"/>
  <c r="O73" i="29" s="1"/>
  <c r="B74" i="29"/>
  <c r="Q74" i="29" s="1"/>
  <c r="C74" i="29"/>
  <c r="D74" i="29"/>
  <c r="E74" i="29"/>
  <c r="F74" i="29"/>
  <c r="G74" i="29"/>
  <c r="H74" i="29"/>
  <c r="O74" i="29" s="1"/>
  <c r="B75" i="29"/>
  <c r="Q75" i="29" s="1"/>
  <c r="C75" i="29"/>
  <c r="D75" i="29"/>
  <c r="E75" i="29"/>
  <c r="F75" i="29"/>
  <c r="G75" i="29"/>
  <c r="H75" i="29"/>
  <c r="O75" i="29" s="1"/>
  <c r="B76" i="29"/>
  <c r="Q76" i="29" s="1"/>
  <c r="C76" i="29"/>
  <c r="D76" i="29"/>
  <c r="E76" i="29"/>
  <c r="F76" i="29"/>
  <c r="G76" i="29"/>
  <c r="H76" i="29"/>
  <c r="O76" i="29" s="1"/>
  <c r="B77" i="29"/>
  <c r="Q77" i="29" s="1"/>
  <c r="C77" i="29"/>
  <c r="D77" i="29"/>
  <c r="E77" i="29"/>
  <c r="F77" i="29"/>
  <c r="G77" i="29"/>
  <c r="H77" i="29"/>
  <c r="O77" i="29" s="1"/>
  <c r="B78" i="29"/>
  <c r="Q78" i="29" s="1"/>
  <c r="C78" i="29"/>
  <c r="D78" i="29"/>
  <c r="E78" i="29"/>
  <c r="F78" i="29"/>
  <c r="G78" i="29"/>
  <c r="H78" i="29"/>
  <c r="O78" i="29" s="1"/>
  <c r="B79" i="29"/>
  <c r="Q79" i="29" s="1"/>
  <c r="C79" i="29"/>
  <c r="D79" i="29"/>
  <c r="E79" i="29"/>
  <c r="F79" i="29"/>
  <c r="G79" i="29"/>
  <c r="H79" i="29"/>
  <c r="O79" i="29" s="1"/>
  <c r="B80" i="29"/>
  <c r="Q80" i="29" s="1"/>
  <c r="C80" i="29"/>
  <c r="D80" i="29"/>
  <c r="E80" i="29"/>
  <c r="F80" i="29"/>
  <c r="G80" i="29"/>
  <c r="H80" i="29"/>
  <c r="O80" i="29" s="1"/>
  <c r="B81" i="29"/>
  <c r="Q81" i="29" s="1"/>
  <c r="C81" i="29"/>
  <c r="D81" i="29"/>
  <c r="E81" i="29"/>
  <c r="F81" i="29"/>
  <c r="G81" i="29"/>
  <c r="H81" i="29"/>
  <c r="O81" i="29" s="1"/>
  <c r="B82" i="29"/>
  <c r="Q82" i="29" s="1"/>
  <c r="C82" i="29"/>
  <c r="D82" i="29"/>
  <c r="E82" i="29"/>
  <c r="F82" i="29"/>
  <c r="G82" i="29"/>
  <c r="H82" i="29"/>
  <c r="O82" i="29" s="1"/>
  <c r="B83" i="29"/>
  <c r="Q83" i="29" s="1"/>
  <c r="C83" i="29"/>
  <c r="D83" i="29"/>
  <c r="E83" i="29"/>
  <c r="F83" i="29"/>
  <c r="G83" i="29"/>
  <c r="H83" i="29"/>
  <c r="O83" i="29" s="1"/>
  <c r="B84" i="29"/>
  <c r="Q84" i="29" s="1"/>
  <c r="C84" i="29"/>
  <c r="D84" i="29"/>
  <c r="E84" i="29"/>
  <c r="F84" i="29"/>
  <c r="G84" i="29"/>
  <c r="H84" i="29"/>
  <c r="O84" i="29" s="1"/>
  <c r="B85" i="29"/>
  <c r="Q85" i="29" s="1"/>
  <c r="C85" i="29"/>
  <c r="D85" i="29"/>
  <c r="E85" i="29"/>
  <c r="F85" i="29"/>
  <c r="G85" i="29"/>
  <c r="H85" i="29"/>
  <c r="O85" i="29" s="1"/>
  <c r="B86" i="29"/>
  <c r="Q86" i="29" s="1"/>
  <c r="C86" i="29"/>
  <c r="D86" i="29"/>
  <c r="E86" i="29"/>
  <c r="F86" i="29"/>
  <c r="G86" i="29"/>
  <c r="H86" i="29"/>
  <c r="O86" i="29" s="1"/>
  <c r="B87" i="29"/>
  <c r="Q87" i="29" s="1"/>
  <c r="C87" i="29"/>
  <c r="D87" i="29"/>
  <c r="E87" i="29"/>
  <c r="F87" i="29"/>
  <c r="G87" i="29"/>
  <c r="H87" i="29"/>
  <c r="O87" i="29" s="1"/>
  <c r="B88" i="29"/>
  <c r="Q88" i="29" s="1"/>
  <c r="C88" i="29"/>
  <c r="D88" i="29"/>
  <c r="E88" i="29"/>
  <c r="F88" i="29"/>
  <c r="G88" i="29"/>
  <c r="H88" i="29"/>
  <c r="O88" i="29" s="1"/>
  <c r="B89" i="29"/>
  <c r="Q89" i="29" s="1"/>
  <c r="C89" i="29"/>
  <c r="D89" i="29"/>
  <c r="E89" i="29"/>
  <c r="F89" i="29"/>
  <c r="G89" i="29"/>
  <c r="H89" i="29"/>
  <c r="O89" i="29" s="1"/>
  <c r="B90" i="29"/>
  <c r="Q90" i="29" s="1"/>
  <c r="C90" i="29"/>
  <c r="D90" i="29"/>
  <c r="E90" i="29"/>
  <c r="F90" i="29"/>
  <c r="G90" i="29"/>
  <c r="H90" i="29"/>
  <c r="O90" i="29" s="1"/>
  <c r="B91" i="29"/>
  <c r="Q91" i="29" s="1"/>
  <c r="C91" i="29"/>
  <c r="D91" i="29"/>
  <c r="E91" i="29"/>
  <c r="F91" i="29"/>
  <c r="G91" i="29"/>
  <c r="H91" i="29"/>
  <c r="O91" i="29" s="1"/>
  <c r="B92" i="29"/>
  <c r="Q92" i="29" s="1"/>
  <c r="C92" i="29"/>
  <c r="D92" i="29"/>
  <c r="E92" i="29"/>
  <c r="F92" i="29"/>
  <c r="G92" i="29"/>
  <c r="H92" i="29"/>
  <c r="O92" i="29" s="1"/>
  <c r="B93" i="29"/>
  <c r="Q93" i="29" s="1"/>
  <c r="C93" i="29"/>
  <c r="D93" i="29"/>
  <c r="E93" i="29"/>
  <c r="F93" i="29"/>
  <c r="G93" i="29"/>
  <c r="H93" i="29"/>
  <c r="O93" i="29" s="1"/>
  <c r="B94" i="29"/>
  <c r="Q94" i="29" s="1"/>
  <c r="C94" i="29"/>
  <c r="D94" i="29"/>
  <c r="E94" i="29"/>
  <c r="F94" i="29"/>
  <c r="G94" i="29"/>
  <c r="H94" i="29"/>
  <c r="O94" i="29" s="1"/>
  <c r="B95" i="29"/>
  <c r="Q95" i="29" s="1"/>
  <c r="C95" i="29"/>
  <c r="D95" i="29"/>
  <c r="E95" i="29"/>
  <c r="F95" i="29"/>
  <c r="G95" i="29"/>
  <c r="H95" i="29"/>
  <c r="O95" i="29" s="1"/>
  <c r="B96" i="29"/>
  <c r="Q96" i="29" s="1"/>
  <c r="C96" i="29"/>
  <c r="D96" i="29"/>
  <c r="E96" i="29"/>
  <c r="F96" i="29"/>
  <c r="G96" i="29"/>
  <c r="H96" i="29"/>
  <c r="O96" i="29" s="1"/>
  <c r="B97" i="29"/>
  <c r="Q97" i="29" s="1"/>
  <c r="C97" i="29"/>
  <c r="D97" i="29"/>
  <c r="E97" i="29"/>
  <c r="F97" i="29"/>
  <c r="G97" i="29"/>
  <c r="H97" i="29"/>
  <c r="O97" i="29" s="1"/>
  <c r="B98" i="29"/>
  <c r="Q98" i="29" s="1"/>
  <c r="C98" i="29"/>
  <c r="D98" i="29"/>
  <c r="E98" i="29"/>
  <c r="F98" i="29"/>
  <c r="G98" i="29"/>
  <c r="H98" i="29"/>
  <c r="O98" i="29" s="1"/>
  <c r="B99" i="29"/>
  <c r="Q99" i="29" s="1"/>
  <c r="C99" i="29"/>
  <c r="D99" i="29"/>
  <c r="E99" i="29"/>
  <c r="F99" i="29"/>
  <c r="G99" i="29"/>
  <c r="H99" i="29"/>
  <c r="O99" i="29" s="1"/>
  <c r="B100" i="29"/>
  <c r="Q100" i="29" s="1"/>
  <c r="C100" i="29"/>
  <c r="D100" i="29"/>
  <c r="E100" i="29"/>
  <c r="F100" i="29"/>
  <c r="G100" i="29"/>
  <c r="H100" i="29"/>
  <c r="O100" i="29" s="1"/>
  <c r="B101" i="29"/>
  <c r="Q101" i="29" s="1"/>
  <c r="C101" i="29"/>
  <c r="D101" i="29"/>
  <c r="E101" i="29"/>
  <c r="F101" i="29"/>
  <c r="G101" i="29"/>
  <c r="H101" i="29"/>
  <c r="O101" i="29" s="1"/>
  <c r="B102" i="29"/>
  <c r="Q102" i="29" s="1"/>
  <c r="C102" i="29"/>
  <c r="D102" i="29"/>
  <c r="E102" i="29"/>
  <c r="F102" i="29"/>
  <c r="G102" i="29"/>
  <c r="H102" i="29"/>
  <c r="O102" i="29" s="1"/>
  <c r="B103" i="29"/>
  <c r="Q103" i="29" s="1"/>
  <c r="C103" i="29"/>
  <c r="D103" i="29"/>
  <c r="E103" i="29"/>
  <c r="F103" i="29"/>
  <c r="G103" i="29"/>
  <c r="H103" i="29"/>
  <c r="O103" i="29" s="1"/>
  <c r="B104" i="29"/>
  <c r="Q104" i="29" s="1"/>
  <c r="C104" i="29"/>
  <c r="D104" i="29"/>
  <c r="E104" i="29"/>
  <c r="F104" i="29"/>
  <c r="G104" i="29"/>
  <c r="H104" i="29"/>
  <c r="O104" i="29" s="1"/>
  <c r="B105" i="29"/>
  <c r="Q105" i="29" s="1"/>
  <c r="C105" i="29"/>
  <c r="D105" i="29"/>
  <c r="E105" i="29"/>
  <c r="F105" i="29"/>
  <c r="G105" i="29"/>
  <c r="H105" i="29"/>
  <c r="O105" i="29" s="1"/>
  <c r="B106" i="29"/>
  <c r="Q106" i="29" s="1"/>
  <c r="C106" i="29"/>
  <c r="D106" i="29"/>
  <c r="E106" i="29"/>
  <c r="F106" i="29"/>
  <c r="G106" i="29"/>
  <c r="H106" i="29"/>
  <c r="O106" i="29" s="1"/>
  <c r="B107" i="29"/>
  <c r="Q107" i="29" s="1"/>
  <c r="C107" i="29"/>
  <c r="D107" i="29"/>
  <c r="E107" i="29"/>
  <c r="F107" i="29"/>
  <c r="G107" i="29"/>
  <c r="H107" i="29"/>
  <c r="O107" i="29" s="1"/>
  <c r="B108" i="29"/>
  <c r="Q108" i="29" s="1"/>
  <c r="C108" i="29"/>
  <c r="D108" i="29"/>
  <c r="E108" i="29"/>
  <c r="F108" i="29"/>
  <c r="G108" i="29"/>
  <c r="H108" i="29"/>
  <c r="O108" i="29" s="1"/>
  <c r="B109" i="29"/>
  <c r="Q109" i="29" s="1"/>
  <c r="C109" i="29"/>
  <c r="D109" i="29"/>
  <c r="E109" i="29"/>
  <c r="F109" i="29"/>
  <c r="G109" i="29"/>
  <c r="H109" i="29"/>
  <c r="O109" i="29" s="1"/>
  <c r="B110" i="29"/>
  <c r="Q110" i="29" s="1"/>
  <c r="C110" i="29"/>
  <c r="D110" i="29"/>
  <c r="E110" i="29"/>
  <c r="F110" i="29"/>
  <c r="G110" i="29"/>
  <c r="H110" i="29"/>
  <c r="O110" i="29" s="1"/>
  <c r="B111" i="29"/>
  <c r="Q111" i="29" s="1"/>
  <c r="C111" i="29"/>
  <c r="D111" i="29"/>
  <c r="E111" i="29"/>
  <c r="F111" i="29"/>
  <c r="G111" i="29"/>
  <c r="H111" i="29"/>
  <c r="O111" i="29" s="1"/>
  <c r="B112" i="29"/>
  <c r="Q112" i="29" s="1"/>
  <c r="C112" i="29"/>
  <c r="D112" i="29"/>
  <c r="E112" i="29"/>
  <c r="F112" i="29"/>
  <c r="G112" i="29"/>
  <c r="H112" i="29"/>
  <c r="O112" i="29" s="1"/>
  <c r="B113" i="29"/>
  <c r="Q113" i="29" s="1"/>
  <c r="C113" i="29"/>
  <c r="D113" i="29"/>
  <c r="E113" i="29"/>
  <c r="F113" i="29"/>
  <c r="G113" i="29"/>
  <c r="H113" i="29"/>
  <c r="O113" i="29" s="1"/>
  <c r="B114" i="29"/>
  <c r="Q114" i="29" s="1"/>
  <c r="C114" i="29"/>
  <c r="D114" i="29"/>
  <c r="E114" i="29"/>
  <c r="F114" i="29"/>
  <c r="G114" i="29"/>
  <c r="H114" i="29"/>
  <c r="O114" i="29" s="1"/>
  <c r="B115" i="29"/>
  <c r="Q115" i="29" s="1"/>
  <c r="C115" i="29"/>
  <c r="D115" i="29"/>
  <c r="E115" i="29"/>
  <c r="F115" i="29"/>
  <c r="G115" i="29"/>
  <c r="H115" i="29"/>
  <c r="O115" i="29" s="1"/>
  <c r="B116" i="29"/>
  <c r="Q116" i="29" s="1"/>
  <c r="C116" i="29"/>
  <c r="D116" i="29"/>
  <c r="E116" i="29"/>
  <c r="F116" i="29"/>
  <c r="G116" i="29"/>
  <c r="H116" i="29"/>
  <c r="O116" i="29" s="1"/>
  <c r="B117" i="29"/>
  <c r="Q117" i="29" s="1"/>
  <c r="C117" i="29"/>
  <c r="D117" i="29"/>
  <c r="E117" i="29"/>
  <c r="F117" i="29"/>
  <c r="G117" i="29"/>
  <c r="H117" i="29"/>
  <c r="O117" i="29" s="1"/>
  <c r="B118" i="29"/>
  <c r="Q118" i="29" s="1"/>
  <c r="C118" i="29"/>
  <c r="D118" i="29"/>
  <c r="E118" i="29"/>
  <c r="F118" i="29"/>
  <c r="G118" i="29"/>
  <c r="H118" i="29"/>
  <c r="O118" i="29" s="1"/>
  <c r="B119" i="29"/>
  <c r="Q119" i="29" s="1"/>
  <c r="C119" i="29"/>
  <c r="D119" i="29"/>
  <c r="E119" i="29"/>
  <c r="F119" i="29"/>
  <c r="G119" i="29"/>
  <c r="H119" i="29"/>
  <c r="O119" i="29" s="1"/>
  <c r="B120" i="29"/>
  <c r="Q120" i="29" s="1"/>
  <c r="C120" i="29"/>
  <c r="D120" i="29"/>
  <c r="E120" i="29"/>
  <c r="F120" i="29"/>
  <c r="G120" i="29"/>
  <c r="H120" i="29"/>
  <c r="O120" i="29" s="1"/>
  <c r="B121" i="29"/>
  <c r="Q121" i="29" s="1"/>
  <c r="C121" i="29"/>
  <c r="D121" i="29"/>
  <c r="E121" i="29"/>
  <c r="F121" i="29"/>
  <c r="G121" i="29"/>
  <c r="H121" i="29"/>
  <c r="O121" i="29" s="1"/>
  <c r="B122" i="29"/>
  <c r="Q122" i="29" s="1"/>
  <c r="C122" i="29"/>
  <c r="D122" i="29"/>
  <c r="E122" i="29"/>
  <c r="F122" i="29"/>
  <c r="G122" i="29"/>
  <c r="H122" i="29"/>
  <c r="O122" i="29" s="1"/>
  <c r="B123" i="29"/>
  <c r="Q123" i="29" s="1"/>
  <c r="C123" i="29"/>
  <c r="D123" i="29"/>
  <c r="E123" i="29"/>
  <c r="F123" i="29"/>
  <c r="G123" i="29"/>
  <c r="H123" i="29"/>
  <c r="O123" i="29" s="1"/>
  <c r="B124" i="29"/>
  <c r="Q124" i="29" s="1"/>
  <c r="C124" i="29"/>
  <c r="D124" i="29"/>
  <c r="E124" i="29"/>
  <c r="F124" i="29"/>
  <c r="G124" i="29"/>
  <c r="H124" i="29"/>
  <c r="O124" i="29" s="1"/>
  <c r="B125" i="29"/>
  <c r="Q125" i="29" s="1"/>
  <c r="C125" i="29"/>
  <c r="D125" i="29"/>
  <c r="E125" i="29"/>
  <c r="F125" i="29"/>
  <c r="G125" i="29"/>
  <c r="H125" i="29"/>
  <c r="O125" i="29" s="1"/>
  <c r="B126" i="29"/>
  <c r="Q126" i="29" s="1"/>
  <c r="C126" i="29"/>
  <c r="D126" i="29"/>
  <c r="E126" i="29"/>
  <c r="F126" i="29"/>
  <c r="G126" i="29"/>
  <c r="H126" i="29"/>
  <c r="O126" i="29" s="1"/>
  <c r="B127" i="29"/>
  <c r="Q127" i="29" s="1"/>
  <c r="C127" i="29"/>
  <c r="D127" i="29"/>
  <c r="E127" i="29"/>
  <c r="F127" i="29"/>
  <c r="G127" i="29"/>
  <c r="H127" i="29"/>
  <c r="O127" i="29" s="1"/>
  <c r="B128" i="29"/>
  <c r="Q128" i="29" s="1"/>
  <c r="C128" i="29"/>
  <c r="D128" i="29"/>
  <c r="E128" i="29"/>
  <c r="F128" i="29"/>
  <c r="G128" i="29"/>
  <c r="H128" i="29"/>
  <c r="O128" i="29" s="1"/>
  <c r="B129" i="29"/>
  <c r="Q129" i="29" s="1"/>
  <c r="C129" i="29"/>
  <c r="D129" i="29"/>
  <c r="E129" i="29"/>
  <c r="F129" i="29"/>
  <c r="G129" i="29"/>
  <c r="H129" i="29"/>
  <c r="O129" i="29" s="1"/>
  <c r="B130" i="29"/>
  <c r="Q130" i="29" s="1"/>
  <c r="C130" i="29"/>
  <c r="D130" i="29"/>
  <c r="E130" i="29"/>
  <c r="F130" i="29"/>
  <c r="G130" i="29"/>
  <c r="H130" i="29"/>
  <c r="O130" i="29" s="1"/>
  <c r="B131" i="29"/>
  <c r="Q131" i="29" s="1"/>
  <c r="C131" i="29"/>
  <c r="D131" i="29"/>
  <c r="E131" i="29"/>
  <c r="F131" i="29"/>
  <c r="G131" i="29"/>
  <c r="H131" i="29"/>
  <c r="O131" i="29" s="1"/>
  <c r="B132" i="29"/>
  <c r="Q132" i="29" s="1"/>
  <c r="C132" i="29"/>
  <c r="D132" i="29"/>
  <c r="E132" i="29"/>
  <c r="F132" i="29"/>
  <c r="G132" i="29"/>
  <c r="H132" i="29"/>
  <c r="O132" i="29" s="1"/>
  <c r="B133" i="29"/>
  <c r="Q133" i="29" s="1"/>
  <c r="C133" i="29"/>
  <c r="D133" i="29"/>
  <c r="E133" i="29"/>
  <c r="F133" i="29"/>
  <c r="G133" i="29"/>
  <c r="H133" i="29"/>
  <c r="O133" i="29" s="1"/>
  <c r="B134" i="29"/>
  <c r="Q134" i="29" s="1"/>
  <c r="C134" i="29"/>
  <c r="D134" i="29"/>
  <c r="E134" i="29"/>
  <c r="F134" i="29"/>
  <c r="G134" i="29"/>
  <c r="H134" i="29"/>
  <c r="O134" i="29" s="1"/>
  <c r="B135" i="29"/>
  <c r="Q135" i="29" s="1"/>
  <c r="C135" i="29"/>
  <c r="D135" i="29"/>
  <c r="E135" i="29"/>
  <c r="F135" i="29"/>
  <c r="G135" i="29"/>
  <c r="H135" i="29"/>
  <c r="O135" i="29" s="1"/>
  <c r="B136" i="29"/>
  <c r="Q136" i="29" s="1"/>
  <c r="C136" i="29"/>
  <c r="D136" i="29"/>
  <c r="E136" i="29"/>
  <c r="F136" i="29"/>
  <c r="G136" i="29"/>
  <c r="H136" i="29"/>
  <c r="O136" i="29" s="1"/>
  <c r="B137" i="29"/>
  <c r="Q137" i="29" s="1"/>
  <c r="C137" i="29"/>
  <c r="D137" i="29"/>
  <c r="E137" i="29"/>
  <c r="F137" i="29"/>
  <c r="G137" i="29"/>
  <c r="H137" i="29"/>
  <c r="O137" i="29" s="1"/>
  <c r="B138" i="29"/>
  <c r="Q138" i="29" s="1"/>
  <c r="C138" i="29"/>
  <c r="D138" i="29"/>
  <c r="E138" i="29"/>
  <c r="F138" i="29"/>
  <c r="G138" i="29"/>
  <c r="H138" i="29"/>
  <c r="O138" i="29" s="1"/>
  <c r="B139" i="29"/>
  <c r="Q139" i="29" s="1"/>
  <c r="C139" i="29"/>
  <c r="D139" i="29"/>
  <c r="E139" i="29"/>
  <c r="F139" i="29"/>
  <c r="G139" i="29"/>
  <c r="H139" i="29"/>
  <c r="O139" i="29" s="1"/>
  <c r="B140" i="29"/>
  <c r="Q140" i="29" s="1"/>
  <c r="C140" i="29"/>
  <c r="D140" i="29"/>
  <c r="E140" i="29"/>
  <c r="F140" i="29"/>
  <c r="G140" i="29"/>
  <c r="H140" i="29"/>
  <c r="O140" i="29" s="1"/>
  <c r="B141" i="29"/>
  <c r="Q141" i="29" s="1"/>
  <c r="C141" i="29"/>
  <c r="D141" i="29"/>
  <c r="E141" i="29"/>
  <c r="F141" i="29"/>
  <c r="G141" i="29"/>
  <c r="H141" i="29"/>
  <c r="O141" i="29" s="1"/>
  <c r="B142" i="29"/>
  <c r="Q142" i="29" s="1"/>
  <c r="C142" i="29"/>
  <c r="D142" i="29"/>
  <c r="E142" i="29"/>
  <c r="F142" i="29"/>
  <c r="G142" i="29"/>
  <c r="H142" i="29"/>
  <c r="O142" i="29" s="1"/>
  <c r="B143" i="29"/>
  <c r="Q143" i="29" s="1"/>
  <c r="C143" i="29"/>
  <c r="D143" i="29"/>
  <c r="E143" i="29"/>
  <c r="F143" i="29"/>
  <c r="G143" i="29"/>
  <c r="H143" i="29"/>
  <c r="O143" i="29" s="1"/>
  <c r="B144" i="29"/>
  <c r="Q144" i="29" s="1"/>
  <c r="C144" i="29"/>
  <c r="D144" i="29"/>
  <c r="E144" i="29"/>
  <c r="F144" i="29"/>
  <c r="G144" i="29"/>
  <c r="H144" i="29"/>
  <c r="O144" i="29" s="1"/>
  <c r="B145" i="29"/>
  <c r="Q145" i="29" s="1"/>
  <c r="C145" i="29"/>
  <c r="D145" i="29"/>
  <c r="E145" i="29"/>
  <c r="F145" i="29"/>
  <c r="G145" i="29"/>
  <c r="H145" i="29"/>
  <c r="O145" i="29" s="1"/>
  <c r="B146" i="29"/>
  <c r="Q146" i="29" s="1"/>
  <c r="C146" i="29"/>
  <c r="D146" i="29"/>
  <c r="E146" i="29"/>
  <c r="F146" i="29"/>
  <c r="G146" i="29"/>
  <c r="H146" i="29"/>
  <c r="O146" i="29" s="1"/>
  <c r="B147" i="29"/>
  <c r="Q147" i="29" s="1"/>
  <c r="C147" i="29"/>
  <c r="D147" i="29"/>
  <c r="E147" i="29"/>
  <c r="F147" i="29"/>
  <c r="G147" i="29"/>
  <c r="H147" i="29"/>
  <c r="O147" i="29" s="1"/>
  <c r="B148" i="29"/>
  <c r="Q148" i="29" s="1"/>
  <c r="C148" i="29"/>
  <c r="D148" i="29"/>
  <c r="E148" i="29"/>
  <c r="F148" i="29"/>
  <c r="G148" i="29"/>
  <c r="H148" i="29"/>
  <c r="O148" i="29" s="1"/>
  <c r="B149" i="29"/>
  <c r="Q149" i="29" s="1"/>
  <c r="C149" i="29"/>
  <c r="D149" i="29"/>
  <c r="E149" i="29"/>
  <c r="F149" i="29"/>
  <c r="G149" i="29"/>
  <c r="H149" i="29"/>
  <c r="O149" i="29" s="1"/>
  <c r="B150" i="29"/>
  <c r="Q150" i="29" s="1"/>
  <c r="C150" i="29"/>
  <c r="D150" i="29"/>
  <c r="E150" i="29"/>
  <c r="F150" i="29"/>
  <c r="G150" i="29"/>
  <c r="H150" i="29"/>
  <c r="O150" i="29" s="1"/>
  <c r="B151" i="29"/>
  <c r="Q151" i="29" s="1"/>
  <c r="C151" i="29"/>
  <c r="D151" i="29"/>
  <c r="E151" i="29"/>
  <c r="F151" i="29"/>
  <c r="G151" i="29"/>
  <c r="H151" i="29"/>
  <c r="O151" i="29" s="1"/>
  <c r="B152" i="29"/>
  <c r="Q152" i="29" s="1"/>
  <c r="C152" i="29"/>
  <c r="D152" i="29"/>
  <c r="E152" i="29"/>
  <c r="F152" i="29"/>
  <c r="G152" i="29"/>
  <c r="H152" i="29"/>
  <c r="O152" i="29" s="1"/>
  <c r="B153" i="29"/>
  <c r="Q153" i="29" s="1"/>
  <c r="C153" i="29"/>
  <c r="D153" i="29"/>
  <c r="E153" i="29"/>
  <c r="F153" i="29"/>
  <c r="G153" i="29"/>
  <c r="H153" i="29"/>
  <c r="O153" i="29" s="1"/>
  <c r="B154" i="29"/>
  <c r="Q154" i="29" s="1"/>
  <c r="C154" i="29"/>
  <c r="D154" i="29"/>
  <c r="E154" i="29"/>
  <c r="F154" i="29"/>
  <c r="G154" i="29"/>
  <c r="H154" i="29"/>
  <c r="O154" i="29" s="1"/>
  <c r="B155" i="29"/>
  <c r="Q155" i="29" s="1"/>
  <c r="C155" i="29"/>
  <c r="D155" i="29"/>
  <c r="E155" i="29"/>
  <c r="F155" i="29"/>
  <c r="G155" i="29"/>
  <c r="H155" i="29"/>
  <c r="O155" i="29" s="1"/>
  <c r="B156" i="29"/>
  <c r="Q156" i="29" s="1"/>
  <c r="C156" i="29"/>
  <c r="D156" i="29"/>
  <c r="E156" i="29"/>
  <c r="F156" i="29"/>
  <c r="G156" i="29"/>
  <c r="H156" i="29"/>
  <c r="O156" i="29" s="1"/>
  <c r="B157" i="29"/>
  <c r="Q157" i="29" s="1"/>
  <c r="C157" i="29"/>
  <c r="D157" i="29"/>
  <c r="E157" i="29"/>
  <c r="F157" i="29"/>
  <c r="G157" i="29"/>
  <c r="H157" i="29"/>
  <c r="O157" i="29" s="1"/>
  <c r="B158" i="29"/>
  <c r="Q158" i="29" s="1"/>
  <c r="C158" i="29"/>
  <c r="D158" i="29"/>
  <c r="E158" i="29"/>
  <c r="F158" i="29"/>
  <c r="G158" i="29"/>
  <c r="H158" i="29"/>
  <c r="O158" i="29" s="1"/>
  <c r="B159" i="29"/>
  <c r="Q159" i="29" s="1"/>
  <c r="C159" i="29"/>
  <c r="D159" i="29"/>
  <c r="E159" i="29"/>
  <c r="F159" i="29"/>
  <c r="G159" i="29"/>
  <c r="H159" i="29"/>
  <c r="O159" i="29" s="1"/>
  <c r="B160" i="29"/>
  <c r="Q160" i="29" s="1"/>
  <c r="C160" i="29"/>
  <c r="D160" i="29"/>
  <c r="E160" i="29"/>
  <c r="F160" i="29"/>
  <c r="G160" i="29"/>
  <c r="H160" i="29"/>
  <c r="O160" i="29" s="1"/>
  <c r="B161" i="29"/>
  <c r="Q161" i="29" s="1"/>
  <c r="C161" i="29"/>
  <c r="D161" i="29"/>
  <c r="E161" i="29"/>
  <c r="F161" i="29"/>
  <c r="G161" i="29"/>
  <c r="H161" i="29"/>
  <c r="O161" i="29" s="1"/>
  <c r="B162" i="29"/>
  <c r="Q162" i="29" s="1"/>
  <c r="C162" i="29"/>
  <c r="D162" i="29"/>
  <c r="E162" i="29"/>
  <c r="F162" i="29"/>
  <c r="G162" i="29"/>
  <c r="H162" i="29"/>
  <c r="O162" i="29" s="1"/>
  <c r="B163" i="29"/>
  <c r="Q163" i="29" s="1"/>
  <c r="C163" i="29"/>
  <c r="D163" i="29"/>
  <c r="E163" i="29"/>
  <c r="F163" i="29"/>
  <c r="G163" i="29"/>
  <c r="H163" i="29"/>
  <c r="O163" i="29" s="1"/>
  <c r="B164" i="29"/>
  <c r="Q164" i="29" s="1"/>
  <c r="C164" i="29"/>
  <c r="D164" i="29"/>
  <c r="E164" i="29"/>
  <c r="F164" i="29"/>
  <c r="G164" i="29"/>
  <c r="H164" i="29"/>
  <c r="O164" i="29" s="1"/>
  <c r="B165" i="29"/>
  <c r="Q165" i="29" s="1"/>
  <c r="C165" i="29"/>
  <c r="D165" i="29"/>
  <c r="E165" i="29"/>
  <c r="F165" i="29"/>
  <c r="G165" i="29"/>
  <c r="H165" i="29"/>
  <c r="O165" i="29" s="1"/>
  <c r="B166" i="29"/>
  <c r="Q166" i="29" s="1"/>
  <c r="C166" i="29"/>
  <c r="D166" i="29"/>
  <c r="E166" i="29"/>
  <c r="F166" i="29"/>
  <c r="G166" i="29"/>
  <c r="H166" i="29"/>
  <c r="O166" i="29" s="1"/>
  <c r="B167" i="29"/>
  <c r="Q167" i="29" s="1"/>
  <c r="C167" i="29"/>
  <c r="D167" i="29"/>
  <c r="E167" i="29"/>
  <c r="F167" i="29"/>
  <c r="G167" i="29"/>
  <c r="H167" i="29"/>
  <c r="O167" i="29" s="1"/>
  <c r="B168" i="29"/>
  <c r="Q168" i="29" s="1"/>
  <c r="C168" i="29"/>
  <c r="D168" i="29"/>
  <c r="E168" i="29"/>
  <c r="F168" i="29"/>
  <c r="G168" i="29"/>
  <c r="H168" i="29"/>
  <c r="O168" i="29" s="1"/>
  <c r="B169" i="29"/>
  <c r="Q169" i="29" s="1"/>
  <c r="C169" i="29"/>
  <c r="D169" i="29"/>
  <c r="E169" i="29"/>
  <c r="F169" i="29"/>
  <c r="G169" i="29"/>
  <c r="H169" i="29"/>
  <c r="O169" i="29" s="1"/>
  <c r="B170" i="29"/>
  <c r="Q170" i="29" s="1"/>
  <c r="C170" i="29"/>
  <c r="D170" i="29"/>
  <c r="E170" i="29"/>
  <c r="F170" i="29"/>
  <c r="G170" i="29"/>
  <c r="H170" i="29"/>
  <c r="O170" i="29" s="1"/>
  <c r="B171" i="29"/>
  <c r="Q171" i="29" s="1"/>
  <c r="C171" i="29"/>
  <c r="D171" i="29"/>
  <c r="E171" i="29"/>
  <c r="F171" i="29"/>
  <c r="G171" i="29"/>
  <c r="H171" i="29"/>
  <c r="O171" i="29" s="1"/>
  <c r="B172" i="29"/>
  <c r="Q172" i="29" s="1"/>
  <c r="C172" i="29"/>
  <c r="D172" i="29"/>
  <c r="E172" i="29"/>
  <c r="F172" i="29"/>
  <c r="G172" i="29"/>
  <c r="H172" i="29"/>
  <c r="O172" i="29" s="1"/>
  <c r="B173" i="29"/>
  <c r="Q173" i="29" s="1"/>
  <c r="C173" i="29"/>
  <c r="D173" i="29"/>
  <c r="E173" i="29"/>
  <c r="F173" i="29"/>
  <c r="G173" i="29"/>
  <c r="H173" i="29"/>
  <c r="O173" i="29" s="1"/>
  <c r="B174" i="29"/>
  <c r="Q174" i="29" s="1"/>
  <c r="C174" i="29"/>
  <c r="D174" i="29"/>
  <c r="E174" i="29"/>
  <c r="F174" i="29"/>
  <c r="G174" i="29"/>
  <c r="H174" i="29"/>
  <c r="O174" i="29" s="1"/>
  <c r="B175" i="29"/>
  <c r="Q175" i="29" s="1"/>
  <c r="C175" i="29"/>
  <c r="D175" i="29"/>
  <c r="E175" i="29"/>
  <c r="F175" i="29"/>
  <c r="G175" i="29"/>
  <c r="H175" i="29"/>
  <c r="O175" i="29" s="1"/>
  <c r="B176" i="29"/>
  <c r="Q176" i="29" s="1"/>
  <c r="C176" i="29"/>
  <c r="D176" i="29"/>
  <c r="E176" i="29"/>
  <c r="F176" i="29"/>
  <c r="G176" i="29"/>
  <c r="H176" i="29"/>
  <c r="O176" i="29" s="1"/>
  <c r="B177" i="29"/>
  <c r="Q177" i="29" s="1"/>
  <c r="C177" i="29"/>
  <c r="D177" i="29"/>
  <c r="E177" i="29"/>
  <c r="F177" i="29"/>
  <c r="G177" i="29"/>
  <c r="H177" i="29"/>
  <c r="O177" i="29" s="1"/>
  <c r="B178" i="29"/>
  <c r="Q178" i="29" s="1"/>
  <c r="C178" i="29"/>
  <c r="D178" i="29"/>
  <c r="E178" i="29"/>
  <c r="F178" i="29"/>
  <c r="G178" i="29"/>
  <c r="H178" i="29"/>
  <c r="O178" i="29" s="1"/>
  <c r="B179" i="29"/>
  <c r="Q179" i="29" s="1"/>
  <c r="C179" i="29"/>
  <c r="D179" i="29"/>
  <c r="E179" i="29"/>
  <c r="F179" i="29"/>
  <c r="G179" i="29"/>
  <c r="H179" i="29"/>
  <c r="O179" i="29" s="1"/>
  <c r="B180" i="29"/>
  <c r="Q180" i="29" s="1"/>
  <c r="C180" i="29"/>
  <c r="D180" i="29"/>
  <c r="E180" i="29"/>
  <c r="F180" i="29"/>
  <c r="G180" i="29"/>
  <c r="H180" i="29"/>
  <c r="O180" i="29" s="1"/>
  <c r="B181" i="29"/>
  <c r="Q181" i="29" s="1"/>
  <c r="C181" i="29"/>
  <c r="D181" i="29"/>
  <c r="E181" i="29"/>
  <c r="F181" i="29"/>
  <c r="G181" i="29"/>
  <c r="H181" i="29"/>
  <c r="O181" i="29" s="1"/>
  <c r="B182" i="29"/>
  <c r="Q182" i="29" s="1"/>
  <c r="C182" i="29"/>
  <c r="D182" i="29"/>
  <c r="E182" i="29"/>
  <c r="F182" i="29"/>
  <c r="G182" i="29"/>
  <c r="H182" i="29"/>
  <c r="O182" i="29" s="1"/>
  <c r="B183" i="29"/>
  <c r="Q183" i="29" s="1"/>
  <c r="C183" i="29"/>
  <c r="D183" i="29"/>
  <c r="E183" i="29"/>
  <c r="F183" i="29"/>
  <c r="G183" i="29"/>
  <c r="H183" i="29"/>
  <c r="O183" i="29" s="1"/>
  <c r="B184" i="29"/>
  <c r="Q184" i="29" s="1"/>
  <c r="C184" i="29"/>
  <c r="D184" i="29"/>
  <c r="E184" i="29"/>
  <c r="F184" i="29"/>
  <c r="G184" i="29"/>
  <c r="H184" i="29"/>
  <c r="O184" i="29" s="1"/>
  <c r="B185" i="29"/>
  <c r="Q185" i="29" s="1"/>
  <c r="C185" i="29"/>
  <c r="D185" i="29"/>
  <c r="E185" i="29"/>
  <c r="F185" i="29"/>
  <c r="G185" i="29"/>
  <c r="H185" i="29"/>
  <c r="O185" i="29" s="1"/>
  <c r="B186" i="29"/>
  <c r="Q186" i="29" s="1"/>
  <c r="C186" i="29"/>
  <c r="D186" i="29"/>
  <c r="E186" i="29"/>
  <c r="F186" i="29"/>
  <c r="G186" i="29"/>
  <c r="H186" i="29"/>
  <c r="O186" i="29" s="1"/>
  <c r="B187" i="29"/>
  <c r="Q187" i="29" s="1"/>
  <c r="C187" i="29"/>
  <c r="D187" i="29"/>
  <c r="E187" i="29"/>
  <c r="F187" i="29"/>
  <c r="G187" i="29"/>
  <c r="H187" i="29"/>
  <c r="O187" i="29" s="1"/>
  <c r="B188" i="29"/>
  <c r="Q188" i="29" s="1"/>
  <c r="C188" i="29"/>
  <c r="D188" i="29"/>
  <c r="E188" i="29"/>
  <c r="F188" i="29"/>
  <c r="G188" i="29"/>
  <c r="H188" i="29"/>
  <c r="O188" i="29" s="1"/>
  <c r="B189" i="29"/>
  <c r="Q189" i="29" s="1"/>
  <c r="C189" i="29"/>
  <c r="D189" i="29"/>
  <c r="E189" i="29"/>
  <c r="F189" i="29"/>
  <c r="G189" i="29"/>
  <c r="H189" i="29"/>
  <c r="O189" i="29" s="1"/>
  <c r="B190" i="29"/>
  <c r="Q190" i="29" s="1"/>
  <c r="C190" i="29"/>
  <c r="D190" i="29"/>
  <c r="E190" i="29"/>
  <c r="F190" i="29"/>
  <c r="G190" i="29"/>
  <c r="H190" i="29"/>
  <c r="O190" i="29" s="1"/>
  <c r="B191" i="29"/>
  <c r="Q191" i="29" s="1"/>
  <c r="C191" i="29"/>
  <c r="D191" i="29"/>
  <c r="E191" i="29"/>
  <c r="F191" i="29"/>
  <c r="G191" i="29"/>
  <c r="H191" i="29"/>
  <c r="O191" i="29" s="1"/>
  <c r="B192" i="29"/>
  <c r="Q192" i="29" s="1"/>
  <c r="C192" i="29"/>
  <c r="D192" i="29"/>
  <c r="E192" i="29"/>
  <c r="F192" i="29"/>
  <c r="G192" i="29"/>
  <c r="H192" i="29"/>
  <c r="O192" i="29" s="1"/>
  <c r="B193" i="29"/>
  <c r="Q193" i="29" s="1"/>
  <c r="C193" i="29"/>
  <c r="D193" i="29"/>
  <c r="E193" i="29"/>
  <c r="F193" i="29"/>
  <c r="G193" i="29"/>
  <c r="H193" i="29"/>
  <c r="O193" i="29" s="1"/>
  <c r="B194" i="29"/>
  <c r="Q194" i="29" s="1"/>
  <c r="C194" i="29"/>
  <c r="D194" i="29"/>
  <c r="E194" i="29"/>
  <c r="F194" i="29"/>
  <c r="G194" i="29"/>
  <c r="H194" i="29"/>
  <c r="O194" i="29" s="1"/>
  <c r="B195" i="29"/>
  <c r="Q195" i="29" s="1"/>
  <c r="C195" i="29"/>
  <c r="D195" i="29"/>
  <c r="E195" i="29"/>
  <c r="F195" i="29"/>
  <c r="G195" i="29"/>
  <c r="H195" i="29"/>
  <c r="O195" i="29" s="1"/>
  <c r="B196" i="29"/>
  <c r="Q196" i="29" s="1"/>
  <c r="C196" i="29"/>
  <c r="D196" i="29"/>
  <c r="E196" i="29"/>
  <c r="F196" i="29"/>
  <c r="G196" i="29"/>
  <c r="H196" i="29"/>
  <c r="O196" i="29" s="1"/>
  <c r="B197" i="29"/>
  <c r="Q197" i="29" s="1"/>
  <c r="C197" i="29"/>
  <c r="D197" i="29"/>
  <c r="E197" i="29"/>
  <c r="F197" i="29"/>
  <c r="G197" i="29"/>
  <c r="H197" i="29"/>
  <c r="O197" i="29" s="1"/>
  <c r="B198" i="29"/>
  <c r="Q198" i="29" s="1"/>
  <c r="C198" i="29"/>
  <c r="D198" i="29"/>
  <c r="E198" i="29"/>
  <c r="F198" i="29"/>
  <c r="G198" i="29"/>
  <c r="H198" i="29"/>
  <c r="O198" i="29" s="1"/>
  <c r="B199" i="29"/>
  <c r="Q199" i="29" s="1"/>
  <c r="C199" i="29"/>
  <c r="D199" i="29"/>
  <c r="E199" i="29"/>
  <c r="F199" i="29"/>
  <c r="G199" i="29"/>
  <c r="H199" i="29"/>
  <c r="O199" i="29" s="1"/>
  <c r="B200" i="29"/>
  <c r="Q200" i="29" s="1"/>
  <c r="C200" i="29"/>
  <c r="D200" i="29"/>
  <c r="E200" i="29"/>
  <c r="F200" i="29"/>
  <c r="G200" i="29"/>
  <c r="H200" i="29"/>
  <c r="O200" i="29" s="1"/>
  <c r="B201" i="29"/>
  <c r="Q201" i="29" s="1"/>
  <c r="C201" i="29"/>
  <c r="D201" i="29"/>
  <c r="E201" i="29"/>
  <c r="F201" i="29"/>
  <c r="G201" i="29"/>
  <c r="H201" i="29"/>
  <c r="O201" i="29" s="1"/>
  <c r="B202" i="29"/>
  <c r="Q202" i="29" s="1"/>
  <c r="C202" i="29"/>
  <c r="D202" i="29"/>
  <c r="E202" i="29"/>
  <c r="F202" i="29"/>
  <c r="G202" i="29"/>
  <c r="H202" i="29"/>
  <c r="O202" i="29" s="1"/>
  <c r="B203" i="29"/>
  <c r="Q203" i="29" s="1"/>
  <c r="C203" i="29"/>
  <c r="D203" i="29"/>
  <c r="E203" i="29"/>
  <c r="F203" i="29"/>
  <c r="G203" i="29"/>
  <c r="H203" i="29"/>
  <c r="O203" i="29" s="1"/>
  <c r="B204" i="29"/>
  <c r="Q204" i="29" s="1"/>
  <c r="C204" i="29"/>
  <c r="D204" i="29"/>
  <c r="E204" i="29"/>
  <c r="F204" i="29"/>
  <c r="G204" i="29"/>
  <c r="H204" i="29"/>
  <c r="O204" i="29" s="1"/>
  <c r="B205" i="29"/>
  <c r="Q205" i="29" s="1"/>
  <c r="C205" i="29"/>
  <c r="D205" i="29"/>
  <c r="E205" i="29"/>
  <c r="F205" i="29"/>
  <c r="G205" i="29"/>
  <c r="H205" i="29"/>
  <c r="O205" i="29" s="1"/>
  <c r="B206" i="29"/>
  <c r="Q206" i="29" s="1"/>
  <c r="C206" i="29"/>
  <c r="D206" i="29"/>
  <c r="E206" i="29"/>
  <c r="F206" i="29"/>
  <c r="G206" i="29"/>
  <c r="H206" i="29"/>
  <c r="O206" i="29" s="1"/>
  <c r="B207" i="29"/>
  <c r="Q207" i="29" s="1"/>
  <c r="C207" i="29"/>
  <c r="D207" i="29"/>
  <c r="E207" i="29"/>
  <c r="F207" i="29"/>
  <c r="G207" i="29"/>
  <c r="H207" i="29"/>
  <c r="O207" i="29" s="1"/>
  <c r="B208" i="29"/>
  <c r="Q208" i="29" s="1"/>
  <c r="C208" i="29"/>
  <c r="D208" i="29"/>
  <c r="E208" i="29"/>
  <c r="F208" i="29"/>
  <c r="G208" i="29"/>
  <c r="H208" i="29"/>
  <c r="O208" i="29" s="1"/>
  <c r="B209" i="29"/>
  <c r="Q209" i="29" s="1"/>
  <c r="C209" i="29"/>
  <c r="D209" i="29"/>
  <c r="E209" i="29"/>
  <c r="F209" i="29"/>
  <c r="G209" i="29"/>
  <c r="H209" i="29"/>
  <c r="O209" i="29" s="1"/>
  <c r="B210" i="29"/>
  <c r="Q210" i="29" s="1"/>
  <c r="C210" i="29"/>
  <c r="D210" i="29"/>
  <c r="E210" i="29"/>
  <c r="F210" i="29"/>
  <c r="G210" i="29"/>
  <c r="H210" i="29"/>
  <c r="O210" i="29" s="1"/>
  <c r="B211" i="29"/>
  <c r="Q211" i="29" s="1"/>
  <c r="C211" i="29"/>
  <c r="D211" i="29"/>
  <c r="E211" i="29"/>
  <c r="F211" i="29"/>
  <c r="G211" i="29"/>
  <c r="H211" i="29"/>
  <c r="O211" i="29" s="1"/>
  <c r="B212" i="29"/>
  <c r="Q212" i="29" s="1"/>
  <c r="C212" i="29"/>
  <c r="D212" i="29"/>
  <c r="E212" i="29"/>
  <c r="F212" i="29"/>
  <c r="G212" i="29"/>
  <c r="H212" i="29"/>
  <c r="O212" i="29" s="1"/>
  <c r="B213" i="29"/>
  <c r="Q213" i="29" s="1"/>
  <c r="C213" i="29"/>
  <c r="D213" i="29"/>
  <c r="E213" i="29"/>
  <c r="F213" i="29"/>
  <c r="G213" i="29"/>
  <c r="H213" i="29"/>
  <c r="O213" i="29" s="1"/>
  <c r="B214" i="29"/>
  <c r="Q214" i="29" s="1"/>
  <c r="C214" i="29"/>
  <c r="D214" i="29"/>
  <c r="E214" i="29"/>
  <c r="F214" i="29"/>
  <c r="G214" i="29"/>
  <c r="H214" i="29"/>
  <c r="O214" i="29" s="1"/>
  <c r="B215" i="29"/>
  <c r="Q215" i="29" s="1"/>
  <c r="C215" i="29"/>
  <c r="D215" i="29"/>
  <c r="E215" i="29"/>
  <c r="F215" i="29"/>
  <c r="G215" i="29"/>
  <c r="H215" i="29"/>
  <c r="O215" i="29" s="1"/>
  <c r="B216" i="29"/>
  <c r="Q216" i="29" s="1"/>
  <c r="C216" i="29"/>
  <c r="D216" i="29"/>
  <c r="E216" i="29"/>
  <c r="F216" i="29"/>
  <c r="G216" i="29"/>
  <c r="H216" i="29"/>
  <c r="O216" i="29" s="1"/>
  <c r="B217" i="29"/>
  <c r="Q217" i="29" s="1"/>
  <c r="C217" i="29"/>
  <c r="D217" i="29"/>
  <c r="E217" i="29"/>
  <c r="F217" i="29"/>
  <c r="G217" i="29"/>
  <c r="H217" i="29"/>
  <c r="O217" i="29" s="1"/>
  <c r="B218" i="29"/>
  <c r="Q218" i="29" s="1"/>
  <c r="C218" i="29"/>
  <c r="D218" i="29"/>
  <c r="E218" i="29"/>
  <c r="F218" i="29"/>
  <c r="G218" i="29"/>
  <c r="H218" i="29"/>
  <c r="O218" i="29" s="1"/>
  <c r="B219" i="29"/>
  <c r="Q219" i="29" s="1"/>
  <c r="C219" i="29"/>
  <c r="D219" i="29"/>
  <c r="E219" i="29"/>
  <c r="F219" i="29"/>
  <c r="G219" i="29"/>
  <c r="H219" i="29"/>
  <c r="O219" i="29" s="1"/>
  <c r="B220" i="29"/>
  <c r="Q220" i="29" s="1"/>
  <c r="C220" i="29"/>
  <c r="D220" i="29"/>
  <c r="E220" i="29"/>
  <c r="F220" i="29"/>
  <c r="G220" i="29"/>
  <c r="H220" i="29"/>
  <c r="O220" i="29" s="1"/>
  <c r="B221" i="29"/>
  <c r="Q221" i="29" s="1"/>
  <c r="C221" i="29"/>
  <c r="D221" i="29"/>
  <c r="E221" i="29"/>
  <c r="F221" i="29"/>
  <c r="G221" i="29"/>
  <c r="H221" i="29"/>
  <c r="O221" i="29" s="1"/>
  <c r="B222" i="29"/>
  <c r="Q222" i="29" s="1"/>
  <c r="C222" i="29"/>
  <c r="D222" i="29"/>
  <c r="E222" i="29"/>
  <c r="F222" i="29"/>
  <c r="G222" i="29"/>
  <c r="H222" i="29"/>
  <c r="O222" i="29" s="1"/>
  <c r="B223" i="29"/>
  <c r="Q223" i="29" s="1"/>
  <c r="C223" i="29"/>
  <c r="D223" i="29"/>
  <c r="E223" i="29"/>
  <c r="F223" i="29"/>
  <c r="G223" i="29"/>
  <c r="H223" i="29"/>
  <c r="O223" i="29" s="1"/>
  <c r="B224" i="29"/>
  <c r="Q224" i="29" s="1"/>
  <c r="C224" i="29"/>
  <c r="D224" i="29"/>
  <c r="E224" i="29"/>
  <c r="F224" i="29"/>
  <c r="G224" i="29"/>
  <c r="H224" i="29"/>
  <c r="O224" i="29" s="1"/>
  <c r="B225" i="29"/>
  <c r="Q225" i="29" s="1"/>
  <c r="C225" i="29"/>
  <c r="D225" i="29"/>
  <c r="E225" i="29"/>
  <c r="F225" i="29"/>
  <c r="G225" i="29"/>
  <c r="H225" i="29"/>
  <c r="O225" i="29" s="1"/>
  <c r="B226" i="29"/>
  <c r="Q226" i="29" s="1"/>
  <c r="C226" i="29"/>
  <c r="D226" i="29"/>
  <c r="E226" i="29"/>
  <c r="F226" i="29"/>
  <c r="G226" i="29"/>
  <c r="H226" i="29"/>
  <c r="O226" i="29" s="1"/>
  <c r="B227" i="29"/>
  <c r="Q227" i="29" s="1"/>
  <c r="C227" i="29"/>
  <c r="D227" i="29"/>
  <c r="E227" i="29"/>
  <c r="F227" i="29"/>
  <c r="G227" i="29"/>
  <c r="H227" i="29"/>
  <c r="O227" i="29" s="1"/>
  <c r="B228" i="29"/>
  <c r="Q228" i="29" s="1"/>
  <c r="C228" i="29"/>
  <c r="D228" i="29"/>
  <c r="E228" i="29"/>
  <c r="F228" i="29"/>
  <c r="G228" i="29"/>
  <c r="H228" i="29"/>
  <c r="O228" i="29" s="1"/>
  <c r="B229" i="29"/>
  <c r="Q229" i="29" s="1"/>
  <c r="C229" i="29"/>
  <c r="D229" i="29"/>
  <c r="E229" i="29"/>
  <c r="F229" i="29"/>
  <c r="G229" i="29"/>
  <c r="H229" i="29"/>
  <c r="O229" i="29" s="1"/>
  <c r="B230" i="29"/>
  <c r="Q230" i="29" s="1"/>
  <c r="C230" i="29"/>
  <c r="D230" i="29"/>
  <c r="E230" i="29"/>
  <c r="F230" i="29"/>
  <c r="G230" i="29"/>
  <c r="H230" i="29"/>
  <c r="O230" i="29" s="1"/>
  <c r="B231" i="29"/>
  <c r="Q231" i="29" s="1"/>
  <c r="C231" i="29"/>
  <c r="D231" i="29"/>
  <c r="E231" i="29"/>
  <c r="F231" i="29"/>
  <c r="G231" i="29"/>
  <c r="H231" i="29"/>
  <c r="O231" i="29" s="1"/>
  <c r="B232" i="29"/>
  <c r="Q232" i="29" s="1"/>
  <c r="C232" i="29"/>
  <c r="D232" i="29"/>
  <c r="E232" i="29"/>
  <c r="F232" i="29"/>
  <c r="G232" i="29"/>
  <c r="H232" i="29"/>
  <c r="O232" i="29" s="1"/>
  <c r="B233" i="29"/>
  <c r="Q233" i="29" s="1"/>
  <c r="C233" i="29"/>
  <c r="D233" i="29"/>
  <c r="E233" i="29"/>
  <c r="F233" i="29"/>
  <c r="G233" i="29"/>
  <c r="H233" i="29"/>
  <c r="O233" i="29" s="1"/>
  <c r="B234" i="29"/>
  <c r="Q234" i="29" s="1"/>
  <c r="C234" i="29"/>
  <c r="D234" i="29"/>
  <c r="E234" i="29"/>
  <c r="F234" i="29"/>
  <c r="G234" i="29"/>
  <c r="H234" i="29"/>
  <c r="O234" i="29" s="1"/>
  <c r="B235" i="29"/>
  <c r="Q235" i="29" s="1"/>
  <c r="C235" i="29"/>
  <c r="D235" i="29"/>
  <c r="E235" i="29"/>
  <c r="F235" i="29"/>
  <c r="G235" i="29"/>
  <c r="H235" i="29"/>
  <c r="O235" i="29" s="1"/>
  <c r="B236" i="29"/>
  <c r="Q236" i="29" s="1"/>
  <c r="C236" i="29"/>
  <c r="D236" i="29"/>
  <c r="E236" i="29"/>
  <c r="F236" i="29"/>
  <c r="G236" i="29"/>
  <c r="H236" i="29"/>
  <c r="O236" i="29" s="1"/>
  <c r="B237" i="29"/>
  <c r="Q237" i="29" s="1"/>
  <c r="C237" i="29"/>
  <c r="D237" i="29"/>
  <c r="E237" i="29"/>
  <c r="F237" i="29"/>
  <c r="G237" i="29"/>
  <c r="H237" i="29"/>
  <c r="O237" i="29" s="1"/>
  <c r="B238" i="29"/>
  <c r="Q238" i="29" s="1"/>
  <c r="C238" i="29"/>
  <c r="D238" i="29"/>
  <c r="E238" i="29"/>
  <c r="F238" i="29"/>
  <c r="G238" i="29"/>
  <c r="H238" i="29"/>
  <c r="O238" i="29" s="1"/>
  <c r="B239" i="29"/>
  <c r="Q239" i="29" s="1"/>
  <c r="C239" i="29"/>
  <c r="D239" i="29"/>
  <c r="E239" i="29"/>
  <c r="F239" i="29"/>
  <c r="G239" i="29"/>
  <c r="H239" i="29"/>
  <c r="O239" i="29" s="1"/>
  <c r="B240" i="29"/>
  <c r="Q240" i="29" s="1"/>
  <c r="C240" i="29"/>
  <c r="D240" i="29"/>
  <c r="E240" i="29"/>
  <c r="F240" i="29"/>
  <c r="G240" i="29"/>
  <c r="H240" i="29"/>
  <c r="O240" i="29" s="1"/>
  <c r="B241" i="29"/>
  <c r="Q241" i="29" s="1"/>
  <c r="C241" i="29"/>
  <c r="D241" i="29"/>
  <c r="E241" i="29"/>
  <c r="F241" i="29"/>
  <c r="G241" i="29"/>
  <c r="H241" i="29"/>
  <c r="O241" i="29" s="1"/>
  <c r="B242" i="29"/>
  <c r="Q242" i="29" s="1"/>
  <c r="C242" i="29"/>
  <c r="D242" i="29"/>
  <c r="E242" i="29"/>
  <c r="F242" i="29"/>
  <c r="G242" i="29"/>
  <c r="H242" i="29"/>
  <c r="O242" i="29" s="1"/>
  <c r="B243" i="29"/>
  <c r="Q243" i="29" s="1"/>
  <c r="C243" i="29"/>
  <c r="D243" i="29"/>
  <c r="E243" i="29"/>
  <c r="F243" i="29"/>
  <c r="G243" i="29"/>
  <c r="H243" i="29"/>
  <c r="O243" i="29" s="1"/>
  <c r="B244" i="29"/>
  <c r="Q244" i="29" s="1"/>
  <c r="C244" i="29"/>
  <c r="D244" i="29"/>
  <c r="E244" i="29"/>
  <c r="F244" i="29"/>
  <c r="G244" i="29"/>
  <c r="H244" i="29"/>
  <c r="O244" i="29" s="1"/>
  <c r="B245" i="29"/>
  <c r="Q245" i="29" s="1"/>
  <c r="C245" i="29"/>
  <c r="D245" i="29"/>
  <c r="E245" i="29"/>
  <c r="F245" i="29"/>
  <c r="G245" i="29"/>
  <c r="H245" i="29"/>
  <c r="O245" i="29" s="1"/>
  <c r="B246" i="29"/>
  <c r="Q246" i="29" s="1"/>
  <c r="C246" i="29"/>
  <c r="D246" i="29"/>
  <c r="E246" i="29"/>
  <c r="F246" i="29"/>
  <c r="G246" i="29"/>
  <c r="H246" i="29"/>
  <c r="O246" i="29" s="1"/>
  <c r="B247" i="29"/>
  <c r="Q247" i="29" s="1"/>
  <c r="C247" i="29"/>
  <c r="D247" i="29"/>
  <c r="E247" i="29"/>
  <c r="F247" i="29"/>
  <c r="G247" i="29"/>
  <c r="H247" i="29"/>
  <c r="O247" i="29" s="1"/>
  <c r="B248" i="29"/>
  <c r="Q248" i="29" s="1"/>
  <c r="C248" i="29"/>
  <c r="D248" i="29"/>
  <c r="E248" i="29"/>
  <c r="F248" i="29"/>
  <c r="G248" i="29"/>
  <c r="H248" i="29"/>
  <c r="O248" i="29" s="1"/>
  <c r="B249" i="29"/>
  <c r="Q249" i="29" s="1"/>
  <c r="C249" i="29"/>
  <c r="D249" i="29"/>
  <c r="E249" i="29"/>
  <c r="F249" i="29"/>
  <c r="G249" i="29"/>
  <c r="H249" i="29"/>
  <c r="O249" i="29" s="1"/>
  <c r="B250" i="29"/>
  <c r="Q250" i="29" s="1"/>
  <c r="C250" i="29"/>
  <c r="D250" i="29"/>
  <c r="E250" i="29"/>
  <c r="F250" i="29"/>
  <c r="G250" i="29"/>
  <c r="H250" i="29"/>
  <c r="O250" i="29" s="1"/>
  <c r="B251" i="29"/>
  <c r="Q251" i="29" s="1"/>
  <c r="C251" i="29"/>
  <c r="D251" i="29"/>
  <c r="E251" i="29"/>
  <c r="F251" i="29"/>
  <c r="G251" i="29"/>
  <c r="H251" i="29"/>
  <c r="O251" i="29" s="1"/>
  <c r="B252" i="29"/>
  <c r="Q252" i="29" s="1"/>
  <c r="C252" i="29"/>
  <c r="D252" i="29"/>
  <c r="E252" i="29"/>
  <c r="F252" i="29"/>
  <c r="G252" i="29"/>
  <c r="H252" i="29"/>
  <c r="O252" i="29" s="1"/>
  <c r="B253" i="29"/>
  <c r="Q253" i="29" s="1"/>
  <c r="C253" i="29"/>
  <c r="D253" i="29"/>
  <c r="E253" i="29"/>
  <c r="F253" i="29"/>
  <c r="G253" i="29"/>
  <c r="H253" i="29"/>
  <c r="O253" i="29" s="1"/>
  <c r="B254" i="29"/>
  <c r="Q254" i="29" s="1"/>
  <c r="C254" i="29"/>
  <c r="D254" i="29"/>
  <c r="E254" i="29"/>
  <c r="F254" i="29"/>
  <c r="G254" i="29"/>
  <c r="H254" i="29"/>
  <c r="O254" i="29" s="1"/>
  <c r="B255" i="29"/>
  <c r="Q255" i="29" s="1"/>
  <c r="C255" i="29"/>
  <c r="D255" i="29"/>
  <c r="E255" i="29"/>
  <c r="F255" i="29"/>
  <c r="G255" i="29"/>
  <c r="H255" i="29"/>
  <c r="O255" i="29" s="1"/>
  <c r="B256" i="29"/>
  <c r="Q256" i="29" s="1"/>
  <c r="C256" i="29"/>
  <c r="D256" i="29"/>
  <c r="E256" i="29"/>
  <c r="F256" i="29"/>
  <c r="G256" i="29"/>
  <c r="H256" i="29"/>
  <c r="O256" i="29" s="1"/>
  <c r="B257" i="29"/>
  <c r="Q257" i="29" s="1"/>
  <c r="C257" i="29"/>
  <c r="D257" i="29"/>
  <c r="E257" i="29"/>
  <c r="F257" i="29"/>
  <c r="G257" i="29"/>
  <c r="H257" i="29"/>
  <c r="O257" i="29" s="1"/>
  <c r="B258" i="29"/>
  <c r="Q258" i="29" s="1"/>
  <c r="C258" i="29"/>
  <c r="D258" i="29"/>
  <c r="E258" i="29"/>
  <c r="F258" i="29"/>
  <c r="G258" i="29"/>
  <c r="H258" i="29"/>
  <c r="O258" i="29" s="1"/>
  <c r="B259" i="29"/>
  <c r="Q259" i="29" s="1"/>
  <c r="C259" i="29"/>
  <c r="D259" i="29"/>
  <c r="E259" i="29"/>
  <c r="F259" i="29"/>
  <c r="G259" i="29"/>
  <c r="H259" i="29"/>
  <c r="O259" i="29" s="1"/>
  <c r="B260" i="29"/>
  <c r="Q260" i="29" s="1"/>
  <c r="C260" i="29"/>
  <c r="D260" i="29"/>
  <c r="E260" i="29"/>
  <c r="F260" i="29"/>
  <c r="G260" i="29"/>
  <c r="H260" i="29"/>
  <c r="O260" i="29" s="1"/>
  <c r="B261" i="29"/>
  <c r="Q261" i="29" s="1"/>
  <c r="C261" i="29"/>
  <c r="D261" i="29"/>
  <c r="E261" i="29"/>
  <c r="F261" i="29"/>
  <c r="G261" i="29"/>
  <c r="H261" i="29"/>
  <c r="O261" i="29" s="1"/>
  <c r="B262" i="29"/>
  <c r="Q262" i="29" s="1"/>
  <c r="C262" i="29"/>
  <c r="D262" i="29"/>
  <c r="E262" i="29"/>
  <c r="F262" i="29"/>
  <c r="G262" i="29"/>
  <c r="H262" i="29"/>
  <c r="O262" i="29" s="1"/>
  <c r="B263" i="29"/>
  <c r="Q263" i="29" s="1"/>
  <c r="C263" i="29"/>
  <c r="D263" i="29"/>
  <c r="E263" i="29"/>
  <c r="F263" i="29"/>
  <c r="G263" i="29"/>
  <c r="H263" i="29"/>
  <c r="O263" i="29" s="1"/>
  <c r="B264" i="29"/>
  <c r="Q264" i="29" s="1"/>
  <c r="C264" i="29"/>
  <c r="D264" i="29"/>
  <c r="E264" i="29"/>
  <c r="F264" i="29"/>
  <c r="G264" i="29"/>
  <c r="H264" i="29"/>
  <c r="O264" i="29" s="1"/>
  <c r="B265" i="29"/>
  <c r="Q265" i="29" s="1"/>
  <c r="C265" i="29"/>
  <c r="D265" i="29"/>
  <c r="E265" i="29"/>
  <c r="F265" i="29"/>
  <c r="G265" i="29"/>
  <c r="H265" i="29"/>
  <c r="O265" i="29" s="1"/>
  <c r="B266" i="29"/>
  <c r="Q266" i="29" s="1"/>
  <c r="C266" i="29"/>
  <c r="D266" i="29"/>
  <c r="E266" i="29"/>
  <c r="F266" i="29"/>
  <c r="G266" i="29"/>
  <c r="H266" i="29"/>
  <c r="O266" i="29" s="1"/>
  <c r="B267" i="29"/>
  <c r="Q267" i="29" s="1"/>
  <c r="C267" i="29"/>
  <c r="D267" i="29"/>
  <c r="E267" i="29"/>
  <c r="F267" i="29"/>
  <c r="G267" i="29"/>
  <c r="H267" i="29"/>
  <c r="O267" i="29" s="1"/>
  <c r="B268" i="29"/>
  <c r="Q268" i="29" s="1"/>
  <c r="C268" i="29"/>
  <c r="D268" i="29"/>
  <c r="E268" i="29"/>
  <c r="F268" i="29"/>
  <c r="G268" i="29"/>
  <c r="H268" i="29"/>
  <c r="O268" i="29" s="1"/>
  <c r="B269" i="29"/>
  <c r="Q269" i="29" s="1"/>
  <c r="C269" i="29"/>
  <c r="D269" i="29"/>
  <c r="E269" i="29"/>
  <c r="F269" i="29"/>
  <c r="G269" i="29"/>
  <c r="H269" i="29"/>
  <c r="O269" i="29" s="1"/>
  <c r="B270" i="29"/>
  <c r="Q270" i="29" s="1"/>
  <c r="C270" i="29"/>
  <c r="D270" i="29"/>
  <c r="E270" i="29"/>
  <c r="F270" i="29"/>
  <c r="G270" i="29"/>
  <c r="H270" i="29"/>
  <c r="O270" i="29" s="1"/>
  <c r="B271" i="29"/>
  <c r="Q271" i="29" s="1"/>
  <c r="C271" i="29"/>
  <c r="D271" i="29"/>
  <c r="E271" i="29"/>
  <c r="F271" i="29"/>
  <c r="G271" i="29"/>
  <c r="H271" i="29"/>
  <c r="O271" i="29" s="1"/>
  <c r="B272" i="29"/>
  <c r="Q272" i="29" s="1"/>
  <c r="C272" i="29"/>
  <c r="D272" i="29"/>
  <c r="E272" i="29"/>
  <c r="F272" i="29"/>
  <c r="G272" i="29"/>
  <c r="H272" i="29"/>
  <c r="O272" i="29" s="1"/>
  <c r="B273" i="29"/>
  <c r="Q273" i="29" s="1"/>
  <c r="C273" i="29"/>
  <c r="D273" i="29"/>
  <c r="E273" i="29"/>
  <c r="F273" i="29"/>
  <c r="G273" i="29"/>
  <c r="H273" i="29"/>
  <c r="O273" i="29" s="1"/>
  <c r="B274" i="29"/>
  <c r="Q274" i="29" s="1"/>
  <c r="C274" i="29"/>
  <c r="D274" i="29"/>
  <c r="E274" i="29"/>
  <c r="F274" i="29"/>
  <c r="G274" i="29"/>
  <c r="H274" i="29"/>
  <c r="O274" i="29" s="1"/>
  <c r="B275" i="29"/>
  <c r="Q275" i="29" s="1"/>
  <c r="C275" i="29"/>
  <c r="D275" i="29"/>
  <c r="E275" i="29"/>
  <c r="F275" i="29"/>
  <c r="G275" i="29"/>
  <c r="H275" i="29"/>
  <c r="O275" i="29" s="1"/>
  <c r="B276" i="29"/>
  <c r="Q276" i="29" s="1"/>
  <c r="C276" i="29"/>
  <c r="D276" i="29"/>
  <c r="E276" i="29"/>
  <c r="F276" i="29"/>
  <c r="G276" i="29"/>
  <c r="H276" i="29"/>
  <c r="O276" i="29" s="1"/>
  <c r="B277" i="29"/>
  <c r="Q277" i="29" s="1"/>
  <c r="C277" i="29"/>
  <c r="D277" i="29"/>
  <c r="E277" i="29"/>
  <c r="F277" i="29"/>
  <c r="G277" i="29"/>
  <c r="H277" i="29"/>
  <c r="O277" i="29" s="1"/>
  <c r="B278" i="29"/>
  <c r="Q278" i="29" s="1"/>
  <c r="C278" i="29"/>
  <c r="D278" i="29"/>
  <c r="E278" i="29"/>
  <c r="F278" i="29"/>
  <c r="G278" i="29"/>
  <c r="H278" i="29"/>
  <c r="O278" i="29" s="1"/>
  <c r="B279" i="29"/>
  <c r="Q279" i="29" s="1"/>
  <c r="C279" i="29"/>
  <c r="D279" i="29"/>
  <c r="E279" i="29"/>
  <c r="F279" i="29"/>
  <c r="G279" i="29"/>
  <c r="H279" i="29"/>
  <c r="O279" i="29" s="1"/>
  <c r="B280" i="29"/>
  <c r="Q280" i="29" s="1"/>
  <c r="C280" i="29"/>
  <c r="D280" i="29"/>
  <c r="E280" i="29"/>
  <c r="F280" i="29"/>
  <c r="G280" i="29"/>
  <c r="H280" i="29"/>
  <c r="O280" i="29" s="1"/>
  <c r="B281" i="29"/>
  <c r="Q281" i="29" s="1"/>
  <c r="C281" i="29"/>
  <c r="D281" i="29"/>
  <c r="E281" i="29"/>
  <c r="F281" i="29"/>
  <c r="G281" i="29"/>
  <c r="H281" i="29"/>
  <c r="O281" i="29" s="1"/>
  <c r="B282" i="29"/>
  <c r="Q282" i="29" s="1"/>
  <c r="C282" i="29"/>
  <c r="D282" i="29"/>
  <c r="E282" i="29"/>
  <c r="F282" i="29"/>
  <c r="G282" i="29"/>
  <c r="H282" i="29"/>
  <c r="O282" i="29" s="1"/>
  <c r="B283" i="29"/>
  <c r="Q283" i="29" s="1"/>
  <c r="C283" i="29"/>
  <c r="D283" i="29"/>
  <c r="E283" i="29"/>
  <c r="F283" i="29"/>
  <c r="G283" i="29"/>
  <c r="H283" i="29"/>
  <c r="O283" i="29" s="1"/>
  <c r="B284" i="29"/>
  <c r="Q284" i="29" s="1"/>
  <c r="C284" i="29"/>
  <c r="D284" i="29"/>
  <c r="E284" i="29"/>
  <c r="F284" i="29"/>
  <c r="G284" i="29"/>
  <c r="H284" i="29"/>
  <c r="O284" i="29" s="1"/>
  <c r="B285" i="29"/>
  <c r="Q285" i="29" s="1"/>
  <c r="C285" i="29"/>
  <c r="D285" i="29"/>
  <c r="E285" i="29"/>
  <c r="F285" i="29"/>
  <c r="G285" i="29"/>
  <c r="H285" i="29"/>
  <c r="O285" i="29" s="1"/>
  <c r="B286" i="29"/>
  <c r="Q286" i="29" s="1"/>
  <c r="C286" i="29"/>
  <c r="D286" i="29"/>
  <c r="E286" i="29"/>
  <c r="F286" i="29"/>
  <c r="G286" i="29"/>
  <c r="H286" i="29"/>
  <c r="O286" i="29" s="1"/>
  <c r="B287" i="29"/>
  <c r="Q287" i="29" s="1"/>
  <c r="C287" i="29"/>
  <c r="D287" i="29"/>
  <c r="E287" i="29"/>
  <c r="F287" i="29"/>
  <c r="G287" i="29"/>
  <c r="H287" i="29"/>
  <c r="O287" i="29" s="1"/>
  <c r="B288" i="29"/>
  <c r="Q288" i="29" s="1"/>
  <c r="C288" i="29"/>
  <c r="D288" i="29"/>
  <c r="E288" i="29"/>
  <c r="F288" i="29"/>
  <c r="G288" i="29"/>
  <c r="H288" i="29"/>
  <c r="O288" i="29" s="1"/>
  <c r="B289" i="29"/>
  <c r="Q289" i="29" s="1"/>
  <c r="C289" i="29"/>
  <c r="D289" i="29"/>
  <c r="E289" i="29"/>
  <c r="F289" i="29"/>
  <c r="G289" i="29"/>
  <c r="H289" i="29"/>
  <c r="O289" i="29" s="1"/>
  <c r="B290" i="29"/>
  <c r="Q290" i="29" s="1"/>
  <c r="C290" i="29"/>
  <c r="D290" i="29"/>
  <c r="E290" i="29"/>
  <c r="F290" i="29"/>
  <c r="G290" i="29"/>
  <c r="H290" i="29"/>
  <c r="O290" i="29" s="1"/>
  <c r="B291" i="29"/>
  <c r="Q291" i="29" s="1"/>
  <c r="C291" i="29"/>
  <c r="D291" i="29"/>
  <c r="E291" i="29"/>
  <c r="F291" i="29"/>
  <c r="G291" i="29"/>
  <c r="H291" i="29"/>
  <c r="O291" i="29" s="1"/>
  <c r="B292" i="29"/>
  <c r="Q292" i="29" s="1"/>
  <c r="C292" i="29"/>
  <c r="D292" i="29"/>
  <c r="E292" i="29"/>
  <c r="F292" i="29"/>
  <c r="G292" i="29"/>
  <c r="H292" i="29"/>
  <c r="O292" i="29" s="1"/>
  <c r="B293" i="29"/>
  <c r="Q293" i="29" s="1"/>
  <c r="C293" i="29"/>
  <c r="D293" i="29"/>
  <c r="E293" i="29"/>
  <c r="F293" i="29"/>
  <c r="G293" i="29"/>
  <c r="H293" i="29"/>
  <c r="O293" i="29" s="1"/>
  <c r="B294" i="29"/>
  <c r="Q294" i="29" s="1"/>
  <c r="C294" i="29"/>
  <c r="D294" i="29"/>
  <c r="E294" i="29"/>
  <c r="F294" i="29"/>
  <c r="G294" i="29"/>
  <c r="H294" i="29"/>
  <c r="O294" i="29" s="1"/>
  <c r="B295" i="29"/>
  <c r="Q295" i="29" s="1"/>
  <c r="C295" i="29"/>
  <c r="D295" i="29"/>
  <c r="E295" i="29"/>
  <c r="F295" i="29"/>
  <c r="G295" i="29"/>
  <c r="H295" i="29"/>
  <c r="O295" i="29" s="1"/>
  <c r="B296" i="29"/>
  <c r="Q296" i="29" s="1"/>
  <c r="C296" i="29"/>
  <c r="D296" i="29"/>
  <c r="E296" i="29"/>
  <c r="F296" i="29"/>
  <c r="G296" i="29"/>
  <c r="H296" i="29"/>
  <c r="O296" i="29" s="1"/>
  <c r="B297" i="29"/>
  <c r="Q297" i="29" s="1"/>
  <c r="C297" i="29"/>
  <c r="D297" i="29"/>
  <c r="E297" i="29"/>
  <c r="F297" i="29"/>
  <c r="G297" i="29"/>
  <c r="H297" i="29"/>
  <c r="O297" i="29" s="1"/>
  <c r="B298" i="29"/>
  <c r="Q298" i="29" s="1"/>
  <c r="C298" i="29"/>
  <c r="D298" i="29"/>
  <c r="E298" i="29"/>
  <c r="F298" i="29"/>
  <c r="G298" i="29"/>
  <c r="H298" i="29"/>
  <c r="O298" i="29" s="1"/>
  <c r="B299" i="29"/>
  <c r="Q299" i="29" s="1"/>
  <c r="C299" i="29"/>
  <c r="D299" i="29"/>
  <c r="E299" i="29"/>
  <c r="F299" i="29"/>
  <c r="G299" i="29"/>
  <c r="H299" i="29"/>
  <c r="O299" i="29" s="1"/>
  <c r="B300" i="29"/>
  <c r="Q300" i="29" s="1"/>
  <c r="C300" i="29"/>
  <c r="D300" i="29"/>
  <c r="E300" i="29"/>
  <c r="F300" i="29"/>
  <c r="G300" i="29"/>
  <c r="H300" i="29"/>
  <c r="O300" i="29" s="1"/>
  <c r="B301" i="29"/>
  <c r="Q301" i="29" s="1"/>
  <c r="C301" i="29"/>
  <c r="D301" i="29"/>
  <c r="E301" i="29"/>
  <c r="F301" i="29"/>
  <c r="G301" i="29"/>
  <c r="H301" i="29"/>
  <c r="O301" i="29" s="1"/>
  <c r="B302" i="29"/>
  <c r="Q302" i="29" s="1"/>
  <c r="C302" i="29"/>
  <c r="D302" i="29"/>
  <c r="E302" i="29"/>
  <c r="F302" i="29"/>
  <c r="G302" i="29"/>
  <c r="H302" i="29"/>
  <c r="O302" i="29" s="1"/>
  <c r="B303" i="29"/>
  <c r="Q303" i="29" s="1"/>
  <c r="C303" i="29"/>
  <c r="D303" i="29"/>
  <c r="E303" i="29"/>
  <c r="F303" i="29"/>
  <c r="G303" i="29"/>
  <c r="H303" i="29"/>
  <c r="O303" i="29" s="1"/>
  <c r="B304" i="29"/>
  <c r="Q304" i="29" s="1"/>
  <c r="C304" i="29"/>
  <c r="D304" i="29"/>
  <c r="E304" i="29"/>
  <c r="F304" i="29"/>
  <c r="G304" i="29"/>
  <c r="H304" i="29"/>
  <c r="O304" i="29" s="1"/>
  <c r="B305" i="29"/>
  <c r="Q305" i="29" s="1"/>
  <c r="C305" i="29"/>
  <c r="D305" i="29"/>
  <c r="E305" i="29"/>
  <c r="F305" i="29"/>
  <c r="G305" i="29"/>
  <c r="H305" i="29"/>
  <c r="O305" i="29" s="1"/>
  <c r="B306" i="29"/>
  <c r="Q306" i="29" s="1"/>
  <c r="C306" i="29"/>
  <c r="D306" i="29"/>
  <c r="E306" i="29"/>
  <c r="F306" i="29"/>
  <c r="G306" i="29"/>
  <c r="H306" i="29"/>
  <c r="O306" i="29" s="1"/>
  <c r="B307" i="29"/>
  <c r="Q307" i="29" s="1"/>
  <c r="C307" i="29"/>
  <c r="D307" i="29"/>
  <c r="E307" i="29"/>
  <c r="F307" i="29"/>
  <c r="G307" i="29"/>
  <c r="H307" i="29"/>
  <c r="O307" i="29" s="1"/>
  <c r="B308" i="29"/>
  <c r="Q308" i="29" s="1"/>
  <c r="C308" i="29"/>
  <c r="D308" i="29"/>
  <c r="E308" i="29"/>
  <c r="F308" i="29"/>
  <c r="G308" i="29"/>
  <c r="H308" i="29"/>
  <c r="O308" i="29" s="1"/>
  <c r="B309" i="29"/>
  <c r="Q309" i="29" s="1"/>
  <c r="C309" i="29"/>
  <c r="D309" i="29"/>
  <c r="E309" i="29"/>
  <c r="F309" i="29"/>
  <c r="G309" i="29"/>
  <c r="H309" i="29"/>
  <c r="O309" i="29" s="1"/>
  <c r="B310" i="29"/>
  <c r="Q310" i="29" s="1"/>
  <c r="C310" i="29"/>
  <c r="D310" i="29"/>
  <c r="E310" i="29"/>
  <c r="F310" i="29"/>
  <c r="G310" i="29"/>
  <c r="H310" i="29"/>
  <c r="O310" i="29" s="1"/>
  <c r="B311" i="29"/>
  <c r="Q311" i="29" s="1"/>
  <c r="C311" i="29"/>
  <c r="D311" i="29"/>
  <c r="E311" i="29"/>
  <c r="F311" i="29"/>
  <c r="G311" i="29"/>
  <c r="H311" i="29"/>
  <c r="O311" i="29" s="1"/>
  <c r="B312" i="29"/>
  <c r="Q312" i="29" s="1"/>
  <c r="C312" i="29"/>
  <c r="D312" i="29"/>
  <c r="E312" i="29"/>
  <c r="F312" i="29"/>
  <c r="G312" i="29"/>
  <c r="H312" i="29"/>
  <c r="O312" i="29" s="1"/>
  <c r="B313" i="29"/>
  <c r="Q313" i="29" s="1"/>
  <c r="C313" i="29"/>
  <c r="D313" i="29"/>
  <c r="E313" i="29"/>
  <c r="F313" i="29"/>
  <c r="G313" i="29"/>
  <c r="H313" i="29"/>
  <c r="O313" i="29" s="1"/>
  <c r="B314" i="29"/>
  <c r="Q314" i="29" s="1"/>
  <c r="C314" i="29"/>
  <c r="D314" i="29"/>
  <c r="E314" i="29"/>
  <c r="F314" i="29"/>
  <c r="G314" i="29"/>
  <c r="H314" i="29"/>
  <c r="O314" i="29" s="1"/>
  <c r="B315" i="29"/>
  <c r="Q315" i="29" s="1"/>
  <c r="C315" i="29"/>
  <c r="D315" i="29"/>
  <c r="E315" i="29"/>
  <c r="F315" i="29"/>
  <c r="G315" i="29"/>
  <c r="H315" i="29"/>
  <c r="O315" i="29" s="1"/>
  <c r="B316" i="29"/>
  <c r="Q316" i="29" s="1"/>
  <c r="C316" i="29"/>
  <c r="D316" i="29"/>
  <c r="E316" i="29"/>
  <c r="F316" i="29"/>
  <c r="G316" i="29"/>
  <c r="H316" i="29"/>
  <c r="O316" i="29" s="1"/>
  <c r="B317" i="29"/>
  <c r="Q317" i="29" s="1"/>
  <c r="C317" i="29"/>
  <c r="D317" i="29"/>
  <c r="E317" i="29"/>
  <c r="F317" i="29"/>
  <c r="G317" i="29"/>
  <c r="H317" i="29"/>
  <c r="O317" i="29" s="1"/>
  <c r="B318" i="29"/>
  <c r="Q318" i="29" s="1"/>
  <c r="C318" i="29"/>
  <c r="D318" i="29"/>
  <c r="E318" i="29"/>
  <c r="F318" i="29"/>
  <c r="G318" i="29"/>
  <c r="H318" i="29"/>
  <c r="O318" i="29" s="1"/>
  <c r="B319" i="29"/>
  <c r="Q319" i="29" s="1"/>
  <c r="C319" i="29"/>
  <c r="D319" i="29"/>
  <c r="E319" i="29"/>
  <c r="F319" i="29"/>
  <c r="G319" i="29"/>
  <c r="H319" i="29"/>
  <c r="O319" i="29" s="1"/>
  <c r="B320" i="29"/>
  <c r="Q320" i="29" s="1"/>
  <c r="C320" i="29"/>
  <c r="D320" i="29"/>
  <c r="E320" i="29"/>
  <c r="F320" i="29"/>
  <c r="G320" i="29"/>
  <c r="H320" i="29"/>
  <c r="O320" i="29" s="1"/>
  <c r="B321" i="29"/>
  <c r="Q321" i="29" s="1"/>
  <c r="C321" i="29"/>
  <c r="D321" i="29"/>
  <c r="E321" i="29"/>
  <c r="F321" i="29"/>
  <c r="G321" i="29"/>
  <c r="H321" i="29"/>
  <c r="O321" i="29" s="1"/>
  <c r="B322" i="29"/>
  <c r="Q322" i="29" s="1"/>
  <c r="C322" i="29"/>
  <c r="D322" i="29"/>
  <c r="E322" i="29"/>
  <c r="F322" i="29"/>
  <c r="G322" i="29"/>
  <c r="H322" i="29"/>
  <c r="O322" i="29" s="1"/>
  <c r="B323" i="29"/>
  <c r="Q323" i="29" s="1"/>
  <c r="C323" i="29"/>
  <c r="D323" i="29"/>
  <c r="E323" i="29"/>
  <c r="F323" i="29"/>
  <c r="G323" i="29"/>
  <c r="H323" i="29"/>
  <c r="O323" i="29" s="1"/>
  <c r="B324" i="29"/>
  <c r="Q324" i="29" s="1"/>
  <c r="C324" i="29"/>
  <c r="D324" i="29"/>
  <c r="E324" i="29"/>
  <c r="F324" i="29"/>
  <c r="G324" i="29"/>
  <c r="H324" i="29"/>
  <c r="O324" i="29" s="1"/>
  <c r="B325" i="29"/>
  <c r="Q325" i="29" s="1"/>
  <c r="C325" i="29"/>
  <c r="D325" i="29"/>
  <c r="E325" i="29"/>
  <c r="F325" i="29"/>
  <c r="G325" i="29"/>
  <c r="H325" i="29"/>
  <c r="O325" i="29" s="1"/>
  <c r="B326" i="29"/>
  <c r="Q326" i="29" s="1"/>
  <c r="C326" i="29"/>
  <c r="D326" i="29"/>
  <c r="E326" i="29"/>
  <c r="F326" i="29"/>
  <c r="G326" i="29"/>
  <c r="H326" i="29"/>
  <c r="O326" i="29" s="1"/>
  <c r="B327" i="29"/>
  <c r="Q327" i="29" s="1"/>
  <c r="C327" i="29"/>
  <c r="D327" i="29"/>
  <c r="E327" i="29"/>
  <c r="F327" i="29"/>
  <c r="G327" i="29"/>
  <c r="H327" i="29"/>
  <c r="O327" i="29" s="1"/>
  <c r="B328" i="29"/>
  <c r="Q328" i="29" s="1"/>
  <c r="C328" i="29"/>
  <c r="D328" i="29"/>
  <c r="E328" i="29"/>
  <c r="F328" i="29"/>
  <c r="G328" i="29"/>
  <c r="H328" i="29"/>
  <c r="O328" i="29" s="1"/>
  <c r="B329" i="29"/>
  <c r="Q329" i="29" s="1"/>
  <c r="C329" i="29"/>
  <c r="D329" i="29"/>
  <c r="E329" i="29"/>
  <c r="F329" i="29"/>
  <c r="G329" i="29"/>
  <c r="H329" i="29"/>
  <c r="O329" i="29" s="1"/>
  <c r="B330" i="29"/>
  <c r="Q330" i="29" s="1"/>
  <c r="C330" i="29"/>
  <c r="D330" i="29"/>
  <c r="E330" i="29"/>
  <c r="F330" i="29"/>
  <c r="G330" i="29"/>
  <c r="H330" i="29"/>
  <c r="O330" i="29" s="1"/>
  <c r="B331" i="29"/>
  <c r="Q331" i="29" s="1"/>
  <c r="C331" i="29"/>
  <c r="D331" i="29"/>
  <c r="E331" i="29"/>
  <c r="F331" i="29"/>
  <c r="G331" i="29"/>
  <c r="H331" i="29"/>
  <c r="O331" i="29" s="1"/>
  <c r="B332" i="29"/>
  <c r="Q332" i="29" s="1"/>
  <c r="C332" i="29"/>
  <c r="D332" i="29"/>
  <c r="E332" i="29"/>
  <c r="F332" i="29"/>
  <c r="G332" i="29"/>
  <c r="H332" i="29"/>
  <c r="O332" i="29" s="1"/>
  <c r="B333" i="29"/>
  <c r="Q333" i="29" s="1"/>
  <c r="C333" i="29"/>
  <c r="D333" i="29"/>
  <c r="E333" i="29"/>
  <c r="F333" i="29"/>
  <c r="G333" i="29"/>
  <c r="H333" i="29"/>
  <c r="O333" i="29" s="1"/>
  <c r="B334" i="29"/>
  <c r="Q334" i="29" s="1"/>
  <c r="C334" i="29"/>
  <c r="D334" i="29"/>
  <c r="E334" i="29"/>
  <c r="F334" i="29"/>
  <c r="G334" i="29"/>
  <c r="H334" i="29"/>
  <c r="O334" i="29" s="1"/>
  <c r="B335" i="29"/>
  <c r="Q335" i="29" s="1"/>
  <c r="C335" i="29"/>
  <c r="D335" i="29"/>
  <c r="E335" i="29"/>
  <c r="F335" i="29"/>
  <c r="G335" i="29"/>
  <c r="H335" i="29"/>
  <c r="O335" i="29" s="1"/>
  <c r="B336" i="29"/>
  <c r="Q336" i="29" s="1"/>
  <c r="C336" i="29"/>
  <c r="D336" i="29"/>
  <c r="E336" i="29"/>
  <c r="F336" i="29"/>
  <c r="G336" i="29"/>
  <c r="H336" i="29"/>
  <c r="O336" i="29" s="1"/>
  <c r="B337" i="29"/>
  <c r="Q337" i="29" s="1"/>
  <c r="C337" i="29"/>
  <c r="D337" i="29"/>
  <c r="E337" i="29"/>
  <c r="F337" i="29"/>
  <c r="G337" i="29"/>
  <c r="H337" i="29"/>
  <c r="O337" i="29" s="1"/>
  <c r="B338" i="29"/>
  <c r="Q338" i="29" s="1"/>
  <c r="C338" i="29"/>
  <c r="D338" i="29"/>
  <c r="E338" i="29"/>
  <c r="F338" i="29"/>
  <c r="G338" i="29"/>
  <c r="H338" i="29"/>
  <c r="O338" i="29" s="1"/>
  <c r="B339" i="29"/>
  <c r="Q339" i="29" s="1"/>
  <c r="C339" i="29"/>
  <c r="D339" i="29"/>
  <c r="E339" i="29"/>
  <c r="F339" i="29"/>
  <c r="G339" i="29"/>
  <c r="H339" i="29"/>
  <c r="O339" i="29" s="1"/>
  <c r="B340" i="29"/>
  <c r="Q340" i="29" s="1"/>
  <c r="C340" i="29"/>
  <c r="D340" i="29"/>
  <c r="E340" i="29"/>
  <c r="F340" i="29"/>
  <c r="G340" i="29"/>
  <c r="H340" i="29"/>
  <c r="O340" i="29" s="1"/>
  <c r="B341" i="29"/>
  <c r="Q341" i="29" s="1"/>
  <c r="C341" i="29"/>
  <c r="D341" i="29"/>
  <c r="E341" i="29"/>
  <c r="F341" i="29"/>
  <c r="G341" i="29"/>
  <c r="H341" i="29"/>
  <c r="O341" i="29" s="1"/>
  <c r="B342" i="29"/>
  <c r="Q342" i="29" s="1"/>
  <c r="C342" i="29"/>
  <c r="D342" i="29"/>
  <c r="E342" i="29"/>
  <c r="F342" i="29"/>
  <c r="G342" i="29"/>
  <c r="H342" i="29"/>
  <c r="O342" i="29" s="1"/>
  <c r="B343" i="29"/>
  <c r="Q343" i="29" s="1"/>
  <c r="C343" i="29"/>
  <c r="D343" i="29"/>
  <c r="E343" i="29"/>
  <c r="F343" i="29"/>
  <c r="G343" i="29"/>
  <c r="H343" i="29"/>
  <c r="O343" i="29" s="1"/>
  <c r="B344" i="29"/>
  <c r="Q344" i="29" s="1"/>
  <c r="C344" i="29"/>
  <c r="D344" i="29"/>
  <c r="E344" i="29"/>
  <c r="F344" i="29"/>
  <c r="G344" i="29"/>
  <c r="H344" i="29"/>
  <c r="O344" i="29" s="1"/>
  <c r="B345" i="29"/>
  <c r="Q345" i="29" s="1"/>
  <c r="C345" i="29"/>
  <c r="D345" i="29"/>
  <c r="E345" i="29"/>
  <c r="F345" i="29"/>
  <c r="G345" i="29"/>
  <c r="H345" i="29"/>
  <c r="O345" i="29" s="1"/>
  <c r="B346" i="29"/>
  <c r="Q346" i="29" s="1"/>
  <c r="C346" i="29"/>
  <c r="D346" i="29"/>
  <c r="E346" i="29"/>
  <c r="F346" i="29"/>
  <c r="G346" i="29"/>
  <c r="H346" i="29"/>
  <c r="O346" i="29" s="1"/>
  <c r="B347" i="29"/>
  <c r="Q347" i="29" s="1"/>
  <c r="C347" i="29"/>
  <c r="D347" i="29"/>
  <c r="E347" i="29"/>
  <c r="F347" i="29"/>
  <c r="G347" i="29"/>
  <c r="H347" i="29"/>
  <c r="O347" i="29" s="1"/>
  <c r="B348" i="29"/>
  <c r="Q348" i="29" s="1"/>
  <c r="C348" i="29"/>
  <c r="D348" i="29"/>
  <c r="E348" i="29"/>
  <c r="F348" i="29"/>
  <c r="G348" i="29"/>
  <c r="H348" i="29"/>
  <c r="O348" i="29" s="1"/>
  <c r="B349" i="29"/>
  <c r="Q349" i="29" s="1"/>
  <c r="C349" i="29"/>
  <c r="D349" i="29"/>
  <c r="E349" i="29"/>
  <c r="F349" i="29"/>
  <c r="G349" i="29"/>
  <c r="H349" i="29"/>
  <c r="O349" i="29" s="1"/>
  <c r="B350" i="29"/>
  <c r="Q350" i="29" s="1"/>
  <c r="C350" i="29"/>
  <c r="D350" i="29"/>
  <c r="E350" i="29"/>
  <c r="F350" i="29"/>
  <c r="G350" i="29"/>
  <c r="H350" i="29"/>
  <c r="O350" i="29" s="1"/>
  <c r="B351" i="29"/>
  <c r="Q351" i="29" s="1"/>
  <c r="C351" i="29"/>
  <c r="D351" i="29"/>
  <c r="E351" i="29"/>
  <c r="F351" i="29"/>
  <c r="G351" i="29"/>
  <c r="H351" i="29"/>
  <c r="O351" i="29" s="1"/>
  <c r="B352" i="29"/>
  <c r="Q352" i="29" s="1"/>
  <c r="C352" i="29"/>
  <c r="D352" i="29"/>
  <c r="E352" i="29"/>
  <c r="F352" i="29"/>
  <c r="G352" i="29"/>
  <c r="H352" i="29"/>
  <c r="O352" i="29" s="1"/>
  <c r="B353" i="29"/>
  <c r="Q353" i="29" s="1"/>
  <c r="C353" i="29"/>
  <c r="D353" i="29"/>
  <c r="E353" i="29"/>
  <c r="F353" i="29"/>
  <c r="G353" i="29"/>
  <c r="H353" i="29"/>
  <c r="O353" i="29" s="1"/>
  <c r="B354" i="29"/>
  <c r="Q354" i="29" s="1"/>
  <c r="C354" i="29"/>
  <c r="D354" i="29"/>
  <c r="E354" i="29"/>
  <c r="F354" i="29"/>
  <c r="G354" i="29"/>
  <c r="H354" i="29"/>
  <c r="O354" i="29" s="1"/>
  <c r="B355" i="29"/>
  <c r="Q355" i="29" s="1"/>
  <c r="C355" i="29"/>
  <c r="D355" i="29"/>
  <c r="E355" i="29"/>
  <c r="F355" i="29"/>
  <c r="G355" i="29"/>
  <c r="H355" i="29"/>
  <c r="O355" i="29" s="1"/>
  <c r="B356" i="29"/>
  <c r="Q356" i="29" s="1"/>
  <c r="C356" i="29"/>
  <c r="D356" i="29"/>
  <c r="E356" i="29"/>
  <c r="F356" i="29"/>
  <c r="G356" i="29"/>
  <c r="H356" i="29"/>
  <c r="O356" i="29" s="1"/>
  <c r="B357" i="29"/>
  <c r="Q357" i="29" s="1"/>
  <c r="C357" i="29"/>
  <c r="D357" i="29"/>
  <c r="E357" i="29"/>
  <c r="F357" i="29"/>
  <c r="G357" i="29"/>
  <c r="H357" i="29"/>
  <c r="O357" i="29" s="1"/>
  <c r="B358" i="29"/>
  <c r="Q358" i="29" s="1"/>
  <c r="C358" i="29"/>
  <c r="D358" i="29"/>
  <c r="E358" i="29"/>
  <c r="F358" i="29"/>
  <c r="G358" i="29"/>
  <c r="H358" i="29"/>
  <c r="O358" i="29" s="1"/>
  <c r="B359" i="29"/>
  <c r="Q359" i="29" s="1"/>
  <c r="C359" i="29"/>
  <c r="D359" i="29"/>
  <c r="E359" i="29"/>
  <c r="F359" i="29"/>
  <c r="G359" i="29"/>
  <c r="H359" i="29"/>
  <c r="O359" i="29" s="1"/>
  <c r="B360" i="29"/>
  <c r="Q360" i="29" s="1"/>
  <c r="C360" i="29"/>
  <c r="D360" i="29"/>
  <c r="E360" i="29"/>
  <c r="F360" i="29"/>
  <c r="G360" i="29"/>
  <c r="H360" i="29"/>
  <c r="O360" i="29" s="1"/>
  <c r="B361" i="29"/>
  <c r="Q361" i="29" s="1"/>
  <c r="C361" i="29"/>
  <c r="D361" i="29"/>
  <c r="E361" i="29"/>
  <c r="F361" i="29"/>
  <c r="G361" i="29"/>
  <c r="H361" i="29"/>
  <c r="O361" i="29" s="1"/>
  <c r="B362" i="29"/>
  <c r="Q362" i="29" s="1"/>
  <c r="C362" i="29"/>
  <c r="D362" i="29"/>
  <c r="E362" i="29"/>
  <c r="F362" i="29"/>
  <c r="G362" i="29"/>
  <c r="H362" i="29"/>
  <c r="O362" i="29" s="1"/>
  <c r="B363" i="29"/>
  <c r="Q363" i="29" s="1"/>
  <c r="C363" i="29"/>
  <c r="D363" i="29"/>
  <c r="E363" i="29"/>
  <c r="F363" i="29"/>
  <c r="G363" i="29"/>
  <c r="H363" i="29"/>
  <c r="O363" i="29" s="1"/>
  <c r="B364" i="29"/>
  <c r="Q364" i="29" s="1"/>
  <c r="C364" i="29"/>
  <c r="D364" i="29"/>
  <c r="E364" i="29"/>
  <c r="F364" i="29"/>
  <c r="G364" i="29"/>
  <c r="H364" i="29"/>
  <c r="O364" i="29" s="1"/>
  <c r="B365" i="29"/>
  <c r="Q365" i="29" s="1"/>
  <c r="C365" i="29"/>
  <c r="D365" i="29"/>
  <c r="E365" i="29"/>
  <c r="F365" i="29"/>
  <c r="G365" i="29"/>
  <c r="H365" i="29"/>
  <c r="O365" i="29" s="1"/>
  <c r="B366" i="29"/>
  <c r="Q366" i="29" s="1"/>
  <c r="C366" i="29"/>
  <c r="D366" i="29"/>
  <c r="E366" i="29"/>
  <c r="F366" i="29"/>
  <c r="G366" i="29"/>
  <c r="H366" i="29"/>
  <c r="O366" i="29" s="1"/>
  <c r="B367" i="29"/>
  <c r="Q367" i="29" s="1"/>
  <c r="C367" i="29"/>
  <c r="D367" i="29"/>
  <c r="E367" i="29"/>
  <c r="F367" i="29"/>
  <c r="G367" i="29"/>
  <c r="H367" i="29"/>
  <c r="O367" i="29" s="1"/>
  <c r="B368" i="29"/>
  <c r="Q368" i="29" s="1"/>
  <c r="C368" i="29"/>
  <c r="D368" i="29"/>
  <c r="E368" i="29"/>
  <c r="F368" i="29"/>
  <c r="G368" i="29"/>
  <c r="H368" i="29"/>
  <c r="O368" i="29" s="1"/>
  <c r="B369" i="29"/>
  <c r="Q369" i="29" s="1"/>
  <c r="C369" i="29"/>
  <c r="D369" i="29"/>
  <c r="E369" i="29"/>
  <c r="F369" i="29"/>
  <c r="G369" i="29"/>
  <c r="H369" i="29"/>
  <c r="O369" i="29" s="1"/>
  <c r="B370" i="29"/>
  <c r="Q370" i="29" s="1"/>
  <c r="C370" i="29"/>
  <c r="D370" i="29"/>
  <c r="E370" i="29"/>
  <c r="F370" i="29"/>
  <c r="G370" i="29"/>
  <c r="H370" i="29"/>
  <c r="O370" i="29" s="1"/>
  <c r="B371" i="29"/>
  <c r="Q371" i="29" s="1"/>
  <c r="C371" i="29"/>
  <c r="D371" i="29"/>
  <c r="E371" i="29"/>
  <c r="F371" i="29"/>
  <c r="G371" i="29"/>
  <c r="H371" i="29"/>
  <c r="O371" i="29" s="1"/>
  <c r="B372" i="29"/>
  <c r="Q372" i="29" s="1"/>
  <c r="C372" i="29"/>
  <c r="D372" i="29"/>
  <c r="E372" i="29"/>
  <c r="F372" i="29"/>
  <c r="G372" i="29"/>
  <c r="H372" i="29"/>
  <c r="O372" i="29" s="1"/>
  <c r="B373" i="29"/>
  <c r="Q373" i="29" s="1"/>
  <c r="C373" i="29"/>
  <c r="D373" i="29"/>
  <c r="E373" i="29"/>
  <c r="F373" i="29"/>
  <c r="G373" i="29"/>
  <c r="H373" i="29"/>
  <c r="O373" i="29" s="1"/>
  <c r="B374" i="29"/>
  <c r="Q374" i="29" s="1"/>
  <c r="C374" i="29"/>
  <c r="D374" i="29"/>
  <c r="E374" i="29"/>
  <c r="F374" i="29"/>
  <c r="G374" i="29"/>
  <c r="H374" i="29"/>
  <c r="O374" i="29" s="1"/>
  <c r="B375" i="29"/>
  <c r="Q375" i="29" s="1"/>
  <c r="C375" i="29"/>
  <c r="D375" i="29"/>
  <c r="E375" i="29"/>
  <c r="F375" i="29"/>
  <c r="G375" i="29"/>
  <c r="H375" i="29"/>
  <c r="O375" i="29" s="1"/>
  <c r="B376" i="29"/>
  <c r="Q376" i="29" s="1"/>
  <c r="C376" i="29"/>
  <c r="D376" i="29"/>
  <c r="E376" i="29"/>
  <c r="F376" i="29"/>
  <c r="G376" i="29"/>
  <c r="H376" i="29"/>
  <c r="O376" i="29" s="1"/>
  <c r="B377" i="29"/>
  <c r="Q377" i="29" s="1"/>
  <c r="C377" i="29"/>
  <c r="D377" i="29"/>
  <c r="E377" i="29"/>
  <c r="F377" i="29"/>
  <c r="G377" i="29"/>
  <c r="H377" i="29"/>
  <c r="O377" i="29" s="1"/>
  <c r="B378" i="29"/>
  <c r="Q378" i="29" s="1"/>
  <c r="C378" i="29"/>
  <c r="D378" i="29"/>
  <c r="E378" i="29"/>
  <c r="F378" i="29"/>
  <c r="G378" i="29"/>
  <c r="H378" i="29"/>
  <c r="O378" i="29" s="1"/>
  <c r="B379" i="29"/>
  <c r="Q379" i="29" s="1"/>
  <c r="C379" i="29"/>
  <c r="D379" i="29"/>
  <c r="E379" i="29"/>
  <c r="F379" i="29"/>
  <c r="G379" i="29"/>
  <c r="H379" i="29"/>
  <c r="O379" i="29" s="1"/>
  <c r="B380" i="29"/>
  <c r="Q380" i="29" s="1"/>
  <c r="C380" i="29"/>
  <c r="D380" i="29"/>
  <c r="E380" i="29"/>
  <c r="F380" i="29"/>
  <c r="G380" i="29"/>
  <c r="H380" i="29"/>
  <c r="O380" i="29" s="1"/>
  <c r="B381" i="29"/>
  <c r="Q381" i="29" s="1"/>
  <c r="C381" i="29"/>
  <c r="D381" i="29"/>
  <c r="E381" i="29"/>
  <c r="F381" i="29"/>
  <c r="G381" i="29"/>
  <c r="H381" i="29"/>
  <c r="O381" i="29" s="1"/>
  <c r="B382" i="29"/>
  <c r="Q382" i="29" s="1"/>
  <c r="C382" i="29"/>
  <c r="D382" i="29"/>
  <c r="E382" i="29"/>
  <c r="F382" i="29"/>
  <c r="G382" i="29"/>
  <c r="H382" i="29"/>
  <c r="O382" i="29" s="1"/>
  <c r="B383" i="29"/>
  <c r="Q383" i="29" s="1"/>
  <c r="C383" i="29"/>
  <c r="D383" i="29"/>
  <c r="E383" i="29"/>
  <c r="F383" i="29"/>
  <c r="G383" i="29"/>
  <c r="H383" i="29"/>
  <c r="O383" i="29" s="1"/>
  <c r="B384" i="29"/>
  <c r="Q384" i="29" s="1"/>
  <c r="C384" i="29"/>
  <c r="D384" i="29"/>
  <c r="E384" i="29"/>
  <c r="F384" i="29"/>
  <c r="G384" i="29"/>
  <c r="H384" i="29"/>
  <c r="O384" i="29" s="1"/>
  <c r="B385" i="29"/>
  <c r="Q385" i="29" s="1"/>
  <c r="C385" i="29"/>
  <c r="D385" i="29"/>
  <c r="E385" i="29"/>
  <c r="F385" i="29"/>
  <c r="G385" i="29"/>
  <c r="H385" i="29"/>
  <c r="O385" i="29" s="1"/>
  <c r="B386" i="29"/>
  <c r="Q386" i="29" s="1"/>
  <c r="C386" i="29"/>
  <c r="D386" i="29"/>
  <c r="E386" i="29"/>
  <c r="F386" i="29"/>
  <c r="G386" i="29"/>
  <c r="H386" i="29"/>
  <c r="O386" i="29" s="1"/>
  <c r="B387" i="29"/>
  <c r="Q387" i="29" s="1"/>
  <c r="C387" i="29"/>
  <c r="D387" i="29"/>
  <c r="E387" i="29"/>
  <c r="F387" i="29"/>
  <c r="G387" i="29"/>
  <c r="H387" i="29"/>
  <c r="O387" i="29" s="1"/>
  <c r="B388" i="29"/>
  <c r="Q388" i="29" s="1"/>
  <c r="C388" i="29"/>
  <c r="D388" i="29"/>
  <c r="E388" i="29"/>
  <c r="F388" i="29"/>
  <c r="G388" i="29"/>
  <c r="H388" i="29"/>
  <c r="O388" i="29" s="1"/>
  <c r="B389" i="29"/>
  <c r="Q389" i="29" s="1"/>
  <c r="C389" i="29"/>
  <c r="D389" i="29"/>
  <c r="E389" i="29"/>
  <c r="F389" i="29"/>
  <c r="G389" i="29"/>
  <c r="H389" i="29"/>
  <c r="O389" i="29" s="1"/>
  <c r="B390" i="29"/>
  <c r="Q390" i="29" s="1"/>
  <c r="C390" i="29"/>
  <c r="D390" i="29"/>
  <c r="E390" i="29"/>
  <c r="F390" i="29"/>
  <c r="G390" i="29"/>
  <c r="H390" i="29"/>
  <c r="O390" i="29" s="1"/>
  <c r="B391" i="29"/>
  <c r="Q391" i="29" s="1"/>
  <c r="C391" i="29"/>
  <c r="D391" i="29"/>
  <c r="E391" i="29"/>
  <c r="F391" i="29"/>
  <c r="G391" i="29"/>
  <c r="H391" i="29"/>
  <c r="O391" i="29" s="1"/>
  <c r="B392" i="29"/>
  <c r="Q392" i="29" s="1"/>
  <c r="C392" i="29"/>
  <c r="D392" i="29"/>
  <c r="E392" i="29"/>
  <c r="F392" i="29"/>
  <c r="G392" i="29"/>
  <c r="H392" i="29"/>
  <c r="O392" i="29" s="1"/>
  <c r="B393" i="29"/>
  <c r="Q393" i="29" s="1"/>
  <c r="C393" i="29"/>
  <c r="D393" i="29"/>
  <c r="E393" i="29"/>
  <c r="F393" i="29"/>
  <c r="G393" i="29"/>
  <c r="H393" i="29"/>
  <c r="O393" i="29" s="1"/>
  <c r="B394" i="29"/>
  <c r="Q394" i="29" s="1"/>
  <c r="C394" i="29"/>
  <c r="D394" i="29"/>
  <c r="E394" i="29"/>
  <c r="F394" i="29"/>
  <c r="G394" i="29"/>
  <c r="H394" i="29"/>
  <c r="O394" i="29" s="1"/>
  <c r="B395" i="29"/>
  <c r="Q395" i="29" s="1"/>
  <c r="C395" i="29"/>
  <c r="D395" i="29"/>
  <c r="E395" i="29"/>
  <c r="F395" i="29"/>
  <c r="G395" i="29"/>
  <c r="H395" i="29"/>
  <c r="O395" i="29" s="1"/>
  <c r="B396" i="29"/>
  <c r="Q396" i="29" s="1"/>
  <c r="C396" i="29"/>
  <c r="D396" i="29"/>
  <c r="E396" i="29"/>
  <c r="F396" i="29"/>
  <c r="G396" i="29"/>
  <c r="H396" i="29"/>
  <c r="O396" i="29" s="1"/>
  <c r="B397" i="29"/>
  <c r="Q397" i="29" s="1"/>
  <c r="C397" i="29"/>
  <c r="D397" i="29"/>
  <c r="E397" i="29"/>
  <c r="F397" i="29"/>
  <c r="G397" i="29"/>
  <c r="H397" i="29"/>
  <c r="O397" i="29" s="1"/>
  <c r="B398" i="29"/>
  <c r="Q398" i="29" s="1"/>
  <c r="C398" i="29"/>
  <c r="D398" i="29"/>
  <c r="E398" i="29"/>
  <c r="F398" i="29"/>
  <c r="G398" i="29"/>
  <c r="H398" i="29"/>
  <c r="O398" i="29" s="1"/>
  <c r="B399" i="29"/>
  <c r="Q399" i="29" s="1"/>
  <c r="C399" i="29"/>
  <c r="D399" i="29"/>
  <c r="E399" i="29"/>
  <c r="F399" i="29"/>
  <c r="G399" i="29"/>
  <c r="H399" i="29"/>
  <c r="O399" i="29" s="1"/>
  <c r="B400" i="29"/>
  <c r="Q400" i="29" s="1"/>
  <c r="C400" i="29"/>
  <c r="D400" i="29"/>
  <c r="E400" i="29"/>
  <c r="F400" i="29"/>
  <c r="G400" i="29"/>
  <c r="H400" i="29"/>
  <c r="O400" i="29" s="1"/>
  <c r="B401" i="29"/>
  <c r="Q401" i="29" s="1"/>
  <c r="C401" i="29"/>
  <c r="D401" i="29"/>
  <c r="E401" i="29"/>
  <c r="F401" i="29"/>
  <c r="G401" i="29"/>
  <c r="H401" i="29"/>
  <c r="O401" i="29" s="1"/>
  <c r="B402" i="29"/>
  <c r="Q402" i="29" s="1"/>
  <c r="C402" i="29"/>
  <c r="D402" i="29"/>
  <c r="E402" i="29"/>
  <c r="F402" i="29"/>
  <c r="G402" i="29"/>
  <c r="H402" i="29"/>
  <c r="O402" i="29" s="1"/>
  <c r="B403" i="29"/>
  <c r="Q403" i="29" s="1"/>
  <c r="C403" i="29"/>
  <c r="D403" i="29"/>
  <c r="E403" i="29"/>
  <c r="F403" i="29"/>
  <c r="G403" i="29"/>
  <c r="H403" i="29"/>
  <c r="O403" i="29" s="1"/>
  <c r="B404" i="29"/>
  <c r="Q404" i="29" s="1"/>
  <c r="C404" i="29"/>
  <c r="D404" i="29"/>
  <c r="E404" i="29"/>
  <c r="F404" i="29"/>
  <c r="G404" i="29"/>
  <c r="H404" i="29"/>
  <c r="O404" i="29" s="1"/>
  <c r="B405" i="29"/>
  <c r="Q405" i="29" s="1"/>
  <c r="C405" i="29"/>
  <c r="D405" i="29"/>
  <c r="E405" i="29"/>
  <c r="F405" i="29"/>
  <c r="G405" i="29"/>
  <c r="H405" i="29"/>
  <c r="O405" i="29" s="1"/>
  <c r="B406" i="29"/>
  <c r="Q406" i="29" s="1"/>
  <c r="C406" i="29"/>
  <c r="D406" i="29"/>
  <c r="E406" i="29"/>
  <c r="F406" i="29"/>
  <c r="G406" i="29"/>
  <c r="H406" i="29"/>
  <c r="O406" i="29" s="1"/>
  <c r="B407" i="29"/>
  <c r="Q407" i="29" s="1"/>
  <c r="C407" i="29"/>
  <c r="D407" i="29"/>
  <c r="E407" i="29"/>
  <c r="F407" i="29"/>
  <c r="G407" i="29"/>
  <c r="H407" i="29"/>
  <c r="O407" i="29" s="1"/>
  <c r="B408" i="29"/>
  <c r="Q408" i="29" s="1"/>
  <c r="C408" i="29"/>
  <c r="D408" i="29"/>
  <c r="E408" i="29"/>
  <c r="F408" i="29"/>
  <c r="G408" i="29"/>
  <c r="H408" i="29"/>
  <c r="O408" i="29" s="1"/>
  <c r="B409" i="29"/>
  <c r="Q409" i="29" s="1"/>
  <c r="C409" i="29"/>
  <c r="D409" i="29"/>
  <c r="E409" i="29"/>
  <c r="F409" i="29"/>
  <c r="G409" i="29"/>
  <c r="H409" i="29"/>
  <c r="O409" i="29" s="1"/>
  <c r="B410" i="29"/>
  <c r="Q410" i="29" s="1"/>
  <c r="C410" i="29"/>
  <c r="D410" i="29"/>
  <c r="E410" i="29"/>
  <c r="F410" i="29"/>
  <c r="G410" i="29"/>
  <c r="H410" i="29"/>
  <c r="O410" i="29" s="1"/>
  <c r="B411" i="29"/>
  <c r="Q411" i="29" s="1"/>
  <c r="C411" i="29"/>
  <c r="D411" i="29"/>
  <c r="E411" i="29"/>
  <c r="F411" i="29"/>
  <c r="G411" i="29"/>
  <c r="H411" i="29"/>
  <c r="O411" i="29" s="1"/>
  <c r="B412" i="29"/>
  <c r="Q412" i="29" s="1"/>
  <c r="C412" i="29"/>
  <c r="D412" i="29"/>
  <c r="E412" i="29"/>
  <c r="F412" i="29"/>
  <c r="G412" i="29"/>
  <c r="H412" i="29"/>
  <c r="O412" i="29" s="1"/>
  <c r="B413" i="29"/>
  <c r="Q413" i="29" s="1"/>
  <c r="C413" i="29"/>
  <c r="D413" i="29"/>
  <c r="E413" i="29"/>
  <c r="F413" i="29"/>
  <c r="G413" i="29"/>
  <c r="H413" i="29"/>
  <c r="O413" i="29" s="1"/>
  <c r="B414" i="29"/>
  <c r="Q414" i="29" s="1"/>
  <c r="C414" i="29"/>
  <c r="D414" i="29"/>
  <c r="E414" i="29"/>
  <c r="F414" i="29"/>
  <c r="G414" i="29"/>
  <c r="H414" i="29"/>
  <c r="O414" i="29" s="1"/>
  <c r="B415" i="29"/>
  <c r="Q415" i="29" s="1"/>
  <c r="C415" i="29"/>
  <c r="D415" i="29"/>
  <c r="E415" i="29"/>
  <c r="F415" i="29"/>
  <c r="G415" i="29"/>
  <c r="H415" i="29"/>
  <c r="O415" i="29" s="1"/>
  <c r="B416" i="29"/>
  <c r="Q416" i="29" s="1"/>
  <c r="C416" i="29"/>
  <c r="D416" i="29"/>
  <c r="E416" i="29"/>
  <c r="F416" i="29"/>
  <c r="G416" i="29"/>
  <c r="H416" i="29"/>
  <c r="O416" i="29" s="1"/>
  <c r="B417" i="29"/>
  <c r="Q417" i="29" s="1"/>
  <c r="C417" i="29"/>
  <c r="D417" i="29"/>
  <c r="E417" i="29"/>
  <c r="F417" i="29"/>
  <c r="G417" i="29"/>
  <c r="H417" i="29"/>
  <c r="O417" i="29" s="1"/>
  <c r="B418" i="29"/>
  <c r="Q418" i="29" s="1"/>
  <c r="C418" i="29"/>
  <c r="D418" i="29"/>
  <c r="E418" i="29"/>
  <c r="F418" i="29"/>
  <c r="G418" i="29"/>
  <c r="H418" i="29"/>
  <c r="O418" i="29" s="1"/>
  <c r="B419" i="29"/>
  <c r="Q419" i="29" s="1"/>
  <c r="C419" i="29"/>
  <c r="D419" i="29"/>
  <c r="E419" i="29"/>
  <c r="F419" i="29"/>
  <c r="G419" i="29"/>
  <c r="H419" i="29"/>
  <c r="O419" i="29" s="1"/>
  <c r="B420" i="29"/>
  <c r="Q420" i="29" s="1"/>
  <c r="C420" i="29"/>
  <c r="D420" i="29"/>
  <c r="E420" i="29"/>
  <c r="F420" i="29"/>
  <c r="G420" i="29"/>
  <c r="H420" i="29"/>
  <c r="O420" i="29" s="1"/>
  <c r="B421" i="29"/>
  <c r="Q421" i="29" s="1"/>
  <c r="C421" i="29"/>
  <c r="D421" i="29"/>
  <c r="E421" i="29"/>
  <c r="F421" i="29"/>
  <c r="G421" i="29"/>
  <c r="H421" i="29"/>
  <c r="O421" i="29" s="1"/>
  <c r="B422" i="29"/>
  <c r="Q422" i="29" s="1"/>
  <c r="C422" i="29"/>
  <c r="D422" i="29"/>
  <c r="E422" i="29"/>
  <c r="F422" i="29"/>
  <c r="G422" i="29"/>
  <c r="H422" i="29"/>
  <c r="O422" i="29" s="1"/>
  <c r="B423" i="29"/>
  <c r="Q423" i="29" s="1"/>
  <c r="C423" i="29"/>
  <c r="D423" i="29"/>
  <c r="E423" i="29"/>
  <c r="F423" i="29"/>
  <c r="G423" i="29"/>
  <c r="H423" i="29"/>
  <c r="O423" i="29" s="1"/>
  <c r="B424" i="29"/>
  <c r="Q424" i="29" s="1"/>
  <c r="C424" i="29"/>
  <c r="D424" i="29"/>
  <c r="E424" i="29"/>
  <c r="F424" i="29"/>
  <c r="G424" i="29"/>
  <c r="H424" i="29"/>
  <c r="O424" i="29" s="1"/>
  <c r="B425" i="29"/>
  <c r="Q425" i="29" s="1"/>
  <c r="C425" i="29"/>
  <c r="D425" i="29"/>
  <c r="E425" i="29"/>
  <c r="F425" i="29"/>
  <c r="G425" i="29"/>
  <c r="H425" i="29"/>
  <c r="O425" i="29" s="1"/>
  <c r="B426" i="29"/>
  <c r="Q426" i="29" s="1"/>
  <c r="C426" i="29"/>
  <c r="D426" i="29"/>
  <c r="E426" i="29"/>
  <c r="F426" i="29"/>
  <c r="G426" i="29"/>
  <c r="H426" i="29"/>
  <c r="O426" i="29" s="1"/>
  <c r="B427" i="29"/>
  <c r="Q427" i="29" s="1"/>
  <c r="C427" i="29"/>
  <c r="D427" i="29"/>
  <c r="E427" i="29"/>
  <c r="F427" i="29"/>
  <c r="G427" i="29"/>
  <c r="H427" i="29"/>
  <c r="O427" i="29" s="1"/>
  <c r="B428" i="29"/>
  <c r="Q428" i="29" s="1"/>
  <c r="C428" i="29"/>
  <c r="D428" i="29"/>
  <c r="E428" i="29"/>
  <c r="F428" i="29"/>
  <c r="G428" i="29"/>
  <c r="H428" i="29"/>
  <c r="O428" i="29" s="1"/>
  <c r="B429" i="29"/>
  <c r="Q429" i="29" s="1"/>
  <c r="C429" i="29"/>
  <c r="D429" i="29"/>
  <c r="E429" i="29"/>
  <c r="F429" i="29"/>
  <c r="G429" i="29"/>
  <c r="H429" i="29"/>
  <c r="O429" i="29" s="1"/>
  <c r="B430" i="29"/>
  <c r="Q430" i="29" s="1"/>
  <c r="C430" i="29"/>
  <c r="D430" i="29"/>
  <c r="E430" i="29"/>
  <c r="F430" i="29"/>
  <c r="G430" i="29"/>
  <c r="H430" i="29"/>
  <c r="O430" i="29" s="1"/>
  <c r="B431" i="29"/>
  <c r="Q431" i="29" s="1"/>
  <c r="C431" i="29"/>
  <c r="D431" i="29"/>
  <c r="E431" i="29"/>
  <c r="F431" i="29"/>
  <c r="G431" i="29"/>
  <c r="H431" i="29"/>
  <c r="O431" i="29" s="1"/>
  <c r="B432" i="29"/>
  <c r="Q432" i="29" s="1"/>
  <c r="C432" i="29"/>
  <c r="D432" i="29"/>
  <c r="E432" i="29"/>
  <c r="F432" i="29"/>
  <c r="G432" i="29"/>
  <c r="H432" i="29"/>
  <c r="O432" i="29" s="1"/>
  <c r="B433" i="29"/>
  <c r="Q433" i="29" s="1"/>
  <c r="C433" i="29"/>
  <c r="D433" i="29"/>
  <c r="E433" i="29"/>
  <c r="F433" i="29"/>
  <c r="G433" i="29"/>
  <c r="H433" i="29"/>
  <c r="O433" i="29" s="1"/>
  <c r="B434" i="29"/>
  <c r="Q434" i="29" s="1"/>
  <c r="C434" i="29"/>
  <c r="D434" i="29"/>
  <c r="E434" i="29"/>
  <c r="F434" i="29"/>
  <c r="G434" i="29"/>
  <c r="H434" i="29"/>
  <c r="O434" i="29" s="1"/>
  <c r="B435" i="29"/>
  <c r="Q435" i="29" s="1"/>
  <c r="C435" i="29"/>
  <c r="D435" i="29"/>
  <c r="E435" i="29"/>
  <c r="F435" i="29"/>
  <c r="G435" i="29"/>
  <c r="H435" i="29"/>
  <c r="O435" i="29" s="1"/>
  <c r="B436" i="29"/>
  <c r="Q436" i="29" s="1"/>
  <c r="C436" i="29"/>
  <c r="D436" i="29"/>
  <c r="E436" i="29"/>
  <c r="F436" i="29"/>
  <c r="G436" i="29"/>
  <c r="H436" i="29"/>
  <c r="O436" i="29" s="1"/>
  <c r="B437" i="29"/>
  <c r="Q437" i="29" s="1"/>
  <c r="C437" i="29"/>
  <c r="D437" i="29"/>
  <c r="E437" i="29"/>
  <c r="F437" i="29"/>
  <c r="G437" i="29"/>
  <c r="H437" i="29"/>
  <c r="O437" i="29" s="1"/>
  <c r="B438" i="29"/>
  <c r="Q438" i="29" s="1"/>
  <c r="C438" i="29"/>
  <c r="D438" i="29"/>
  <c r="E438" i="29"/>
  <c r="F438" i="29"/>
  <c r="G438" i="29"/>
  <c r="H438" i="29"/>
  <c r="O438" i="29" s="1"/>
  <c r="B439" i="29"/>
  <c r="Q439" i="29" s="1"/>
  <c r="C439" i="29"/>
  <c r="D439" i="29"/>
  <c r="E439" i="29"/>
  <c r="F439" i="29"/>
  <c r="G439" i="29"/>
  <c r="H439" i="29"/>
  <c r="O439" i="29" s="1"/>
  <c r="B440" i="29"/>
  <c r="Q440" i="29" s="1"/>
  <c r="C440" i="29"/>
  <c r="D440" i="29"/>
  <c r="E440" i="29"/>
  <c r="F440" i="29"/>
  <c r="G440" i="29"/>
  <c r="H440" i="29"/>
  <c r="O440" i="29" s="1"/>
  <c r="B441" i="29"/>
  <c r="Q441" i="29" s="1"/>
  <c r="C441" i="29"/>
  <c r="D441" i="29"/>
  <c r="E441" i="29"/>
  <c r="F441" i="29"/>
  <c r="G441" i="29"/>
  <c r="H441" i="29"/>
  <c r="O441" i="29" s="1"/>
  <c r="B442" i="29"/>
  <c r="Q442" i="29" s="1"/>
  <c r="C442" i="29"/>
  <c r="D442" i="29"/>
  <c r="E442" i="29"/>
  <c r="F442" i="29"/>
  <c r="G442" i="29"/>
  <c r="H442" i="29"/>
  <c r="O442" i="29" s="1"/>
  <c r="B443" i="29"/>
  <c r="Q443" i="29" s="1"/>
  <c r="C443" i="29"/>
  <c r="D443" i="29"/>
  <c r="E443" i="29"/>
  <c r="F443" i="29"/>
  <c r="G443" i="29"/>
  <c r="H443" i="29"/>
  <c r="O443" i="29" s="1"/>
  <c r="B444" i="29"/>
  <c r="Q444" i="29" s="1"/>
  <c r="C444" i="29"/>
  <c r="D444" i="29"/>
  <c r="E444" i="29"/>
  <c r="F444" i="29"/>
  <c r="G444" i="29"/>
  <c r="H444" i="29"/>
  <c r="O444" i="29" s="1"/>
  <c r="B445" i="29"/>
  <c r="Q445" i="29" s="1"/>
  <c r="C445" i="29"/>
  <c r="D445" i="29"/>
  <c r="E445" i="29"/>
  <c r="F445" i="29"/>
  <c r="G445" i="29"/>
  <c r="H445" i="29"/>
  <c r="O445" i="29" s="1"/>
  <c r="B446" i="29"/>
  <c r="Q446" i="29" s="1"/>
  <c r="C446" i="29"/>
  <c r="D446" i="29"/>
  <c r="E446" i="29"/>
  <c r="F446" i="29"/>
  <c r="G446" i="29"/>
  <c r="H446" i="29"/>
  <c r="O446" i="29" s="1"/>
  <c r="B447" i="29"/>
  <c r="Q447" i="29" s="1"/>
  <c r="C447" i="29"/>
  <c r="D447" i="29"/>
  <c r="E447" i="29"/>
  <c r="F447" i="29"/>
  <c r="G447" i="29"/>
  <c r="H447" i="29"/>
  <c r="O447" i="29" s="1"/>
  <c r="B448" i="29"/>
  <c r="Q448" i="29" s="1"/>
  <c r="C448" i="29"/>
  <c r="D448" i="29"/>
  <c r="E448" i="29"/>
  <c r="F448" i="29"/>
  <c r="G448" i="29"/>
  <c r="H448" i="29"/>
  <c r="O448" i="29" s="1"/>
  <c r="B449" i="29"/>
  <c r="Q449" i="29" s="1"/>
  <c r="C449" i="29"/>
  <c r="D449" i="29"/>
  <c r="E449" i="29"/>
  <c r="F449" i="29"/>
  <c r="G449" i="29"/>
  <c r="H449" i="29"/>
  <c r="O449" i="29" s="1"/>
  <c r="B450" i="29"/>
  <c r="Q450" i="29" s="1"/>
  <c r="C450" i="29"/>
  <c r="D450" i="29"/>
  <c r="E450" i="29"/>
  <c r="F450" i="29"/>
  <c r="G450" i="29"/>
  <c r="H450" i="29"/>
  <c r="O450" i="29" s="1"/>
  <c r="B451" i="29"/>
  <c r="Q451" i="29" s="1"/>
  <c r="C451" i="29"/>
  <c r="D451" i="29"/>
  <c r="E451" i="29"/>
  <c r="F451" i="29"/>
  <c r="G451" i="29"/>
  <c r="H451" i="29"/>
  <c r="O451" i="29" s="1"/>
  <c r="B452" i="29"/>
  <c r="Q452" i="29" s="1"/>
  <c r="C452" i="29"/>
  <c r="D452" i="29"/>
  <c r="E452" i="29"/>
  <c r="F452" i="29"/>
  <c r="G452" i="29"/>
  <c r="H452" i="29"/>
  <c r="O452" i="29" s="1"/>
  <c r="B453" i="29"/>
  <c r="Q453" i="29" s="1"/>
  <c r="C453" i="29"/>
  <c r="D453" i="29"/>
  <c r="E453" i="29"/>
  <c r="F453" i="29"/>
  <c r="G453" i="29"/>
  <c r="H453" i="29"/>
  <c r="O453" i="29" s="1"/>
  <c r="B454" i="29"/>
  <c r="Q454" i="29" s="1"/>
  <c r="C454" i="29"/>
  <c r="D454" i="29"/>
  <c r="E454" i="29"/>
  <c r="F454" i="29"/>
  <c r="G454" i="29"/>
  <c r="H454" i="29"/>
  <c r="O454" i="29" s="1"/>
  <c r="B455" i="29"/>
  <c r="Q455" i="29" s="1"/>
  <c r="C455" i="29"/>
  <c r="D455" i="29"/>
  <c r="E455" i="29"/>
  <c r="F455" i="29"/>
  <c r="G455" i="29"/>
  <c r="H455" i="29"/>
  <c r="O455" i="29" s="1"/>
  <c r="B456" i="29"/>
  <c r="Q456" i="29" s="1"/>
  <c r="C456" i="29"/>
  <c r="D456" i="29"/>
  <c r="E456" i="29"/>
  <c r="F456" i="29"/>
  <c r="G456" i="29"/>
  <c r="H456" i="29"/>
  <c r="O456" i="29" s="1"/>
  <c r="B457" i="29"/>
  <c r="Q457" i="29" s="1"/>
  <c r="C457" i="29"/>
  <c r="D457" i="29"/>
  <c r="E457" i="29"/>
  <c r="F457" i="29"/>
  <c r="G457" i="29"/>
  <c r="H457" i="29"/>
  <c r="O457" i="29" s="1"/>
  <c r="B458" i="29"/>
  <c r="Q458" i="29" s="1"/>
  <c r="C458" i="29"/>
  <c r="D458" i="29"/>
  <c r="E458" i="29"/>
  <c r="F458" i="29"/>
  <c r="G458" i="29"/>
  <c r="H458" i="29"/>
  <c r="O458" i="29" s="1"/>
  <c r="B459" i="29"/>
  <c r="Q459" i="29" s="1"/>
  <c r="C459" i="29"/>
  <c r="D459" i="29"/>
  <c r="E459" i="29"/>
  <c r="F459" i="29"/>
  <c r="G459" i="29"/>
  <c r="H459" i="29"/>
  <c r="O459" i="29" s="1"/>
  <c r="B460" i="29"/>
  <c r="Q460" i="29" s="1"/>
  <c r="C460" i="29"/>
  <c r="D460" i="29"/>
  <c r="E460" i="29"/>
  <c r="F460" i="29"/>
  <c r="G460" i="29"/>
  <c r="H460" i="29"/>
  <c r="O460" i="29" s="1"/>
  <c r="B461" i="29"/>
  <c r="Q461" i="29" s="1"/>
  <c r="C461" i="29"/>
  <c r="D461" i="29"/>
  <c r="E461" i="29"/>
  <c r="F461" i="29"/>
  <c r="G461" i="29"/>
  <c r="H461" i="29"/>
  <c r="O461" i="29" s="1"/>
  <c r="B462" i="29"/>
  <c r="Q462" i="29" s="1"/>
  <c r="C462" i="29"/>
  <c r="D462" i="29"/>
  <c r="E462" i="29"/>
  <c r="F462" i="29"/>
  <c r="G462" i="29"/>
  <c r="H462" i="29"/>
  <c r="O462" i="29" s="1"/>
  <c r="B463" i="29"/>
  <c r="Q463" i="29" s="1"/>
  <c r="C463" i="29"/>
  <c r="D463" i="29"/>
  <c r="E463" i="29"/>
  <c r="F463" i="29"/>
  <c r="G463" i="29"/>
  <c r="H463" i="29"/>
  <c r="O463" i="29" s="1"/>
  <c r="B464" i="29"/>
  <c r="Q464" i="29" s="1"/>
  <c r="C464" i="29"/>
  <c r="D464" i="29"/>
  <c r="E464" i="29"/>
  <c r="F464" i="29"/>
  <c r="G464" i="29"/>
  <c r="H464" i="29"/>
  <c r="O464" i="29" s="1"/>
  <c r="B465" i="29"/>
  <c r="Q465" i="29" s="1"/>
  <c r="C465" i="29"/>
  <c r="D465" i="29"/>
  <c r="E465" i="29"/>
  <c r="F465" i="29"/>
  <c r="G465" i="29"/>
  <c r="H465" i="29"/>
  <c r="O465" i="29" s="1"/>
  <c r="B466" i="29"/>
  <c r="Q466" i="29" s="1"/>
  <c r="C466" i="29"/>
  <c r="D466" i="29"/>
  <c r="E466" i="29"/>
  <c r="F466" i="29"/>
  <c r="G466" i="29"/>
  <c r="H466" i="29"/>
  <c r="O466" i="29" s="1"/>
  <c r="B467" i="29"/>
  <c r="Q467" i="29" s="1"/>
  <c r="C467" i="29"/>
  <c r="D467" i="29"/>
  <c r="E467" i="29"/>
  <c r="F467" i="29"/>
  <c r="G467" i="29"/>
  <c r="H467" i="29"/>
  <c r="O467" i="29" s="1"/>
  <c r="B468" i="29"/>
  <c r="Q468" i="29" s="1"/>
  <c r="C468" i="29"/>
  <c r="D468" i="29"/>
  <c r="E468" i="29"/>
  <c r="F468" i="29"/>
  <c r="G468" i="29"/>
  <c r="H468" i="29"/>
  <c r="O468" i="29" s="1"/>
  <c r="B469" i="29"/>
  <c r="Q469" i="29" s="1"/>
  <c r="C469" i="29"/>
  <c r="D469" i="29"/>
  <c r="E469" i="29"/>
  <c r="F469" i="29"/>
  <c r="G469" i="29"/>
  <c r="H469" i="29"/>
  <c r="O469" i="29" s="1"/>
  <c r="B470" i="29"/>
  <c r="Q470" i="29" s="1"/>
  <c r="C470" i="29"/>
  <c r="D470" i="29"/>
  <c r="E470" i="29"/>
  <c r="F470" i="29"/>
  <c r="G470" i="29"/>
  <c r="H470" i="29"/>
  <c r="O470" i="29" s="1"/>
  <c r="B471" i="29"/>
  <c r="Q471" i="29" s="1"/>
  <c r="C471" i="29"/>
  <c r="D471" i="29"/>
  <c r="E471" i="29"/>
  <c r="F471" i="29"/>
  <c r="G471" i="29"/>
  <c r="H471" i="29"/>
  <c r="O471" i="29" s="1"/>
  <c r="B472" i="29"/>
  <c r="Q472" i="29" s="1"/>
  <c r="C472" i="29"/>
  <c r="D472" i="29"/>
  <c r="E472" i="29"/>
  <c r="F472" i="29"/>
  <c r="G472" i="29"/>
  <c r="H472" i="29"/>
  <c r="O472" i="29" s="1"/>
  <c r="B473" i="29"/>
  <c r="Q473" i="29" s="1"/>
  <c r="C473" i="29"/>
  <c r="D473" i="29"/>
  <c r="E473" i="29"/>
  <c r="F473" i="29"/>
  <c r="G473" i="29"/>
  <c r="H473" i="29"/>
  <c r="O473" i="29" s="1"/>
  <c r="B474" i="29"/>
  <c r="Q474" i="29" s="1"/>
  <c r="C474" i="29"/>
  <c r="D474" i="29"/>
  <c r="E474" i="29"/>
  <c r="F474" i="29"/>
  <c r="G474" i="29"/>
  <c r="H474" i="29"/>
  <c r="O474" i="29" s="1"/>
  <c r="B475" i="29"/>
  <c r="Q475" i="29" s="1"/>
  <c r="C475" i="29"/>
  <c r="D475" i="29"/>
  <c r="E475" i="29"/>
  <c r="F475" i="29"/>
  <c r="G475" i="29"/>
  <c r="H475" i="29"/>
  <c r="O475" i="29" s="1"/>
  <c r="B476" i="29"/>
  <c r="Q476" i="29" s="1"/>
  <c r="C476" i="29"/>
  <c r="D476" i="29"/>
  <c r="E476" i="29"/>
  <c r="F476" i="29"/>
  <c r="G476" i="29"/>
  <c r="H476" i="29"/>
  <c r="O476" i="29" s="1"/>
  <c r="B477" i="29"/>
  <c r="Q477" i="29" s="1"/>
  <c r="C477" i="29"/>
  <c r="D477" i="29"/>
  <c r="E477" i="29"/>
  <c r="F477" i="29"/>
  <c r="G477" i="29"/>
  <c r="H477" i="29"/>
  <c r="O477" i="29" s="1"/>
  <c r="B478" i="29"/>
  <c r="Q478" i="29" s="1"/>
  <c r="C478" i="29"/>
  <c r="D478" i="29"/>
  <c r="E478" i="29"/>
  <c r="F478" i="29"/>
  <c r="G478" i="29"/>
  <c r="H478" i="29"/>
  <c r="O478" i="29" s="1"/>
  <c r="B479" i="29"/>
  <c r="Q479" i="29" s="1"/>
  <c r="C479" i="29"/>
  <c r="D479" i="29"/>
  <c r="E479" i="29"/>
  <c r="F479" i="29"/>
  <c r="G479" i="29"/>
  <c r="H479" i="29"/>
  <c r="O479" i="29" s="1"/>
  <c r="B480" i="29"/>
  <c r="Q480" i="29" s="1"/>
  <c r="C480" i="29"/>
  <c r="D480" i="29"/>
  <c r="E480" i="29"/>
  <c r="F480" i="29"/>
  <c r="G480" i="29"/>
  <c r="H480" i="29"/>
  <c r="O480" i="29" s="1"/>
  <c r="B481" i="29"/>
  <c r="Q481" i="29" s="1"/>
  <c r="C481" i="29"/>
  <c r="D481" i="29"/>
  <c r="E481" i="29"/>
  <c r="F481" i="29"/>
  <c r="G481" i="29"/>
  <c r="H481" i="29"/>
  <c r="O481" i="29" s="1"/>
  <c r="B482" i="29"/>
  <c r="Q482" i="29" s="1"/>
  <c r="C482" i="29"/>
  <c r="D482" i="29"/>
  <c r="E482" i="29"/>
  <c r="F482" i="29"/>
  <c r="G482" i="29"/>
  <c r="H482" i="29"/>
  <c r="O482" i="29" s="1"/>
  <c r="B483" i="29"/>
  <c r="Q483" i="29" s="1"/>
  <c r="C483" i="29"/>
  <c r="D483" i="29"/>
  <c r="E483" i="29"/>
  <c r="F483" i="29"/>
  <c r="G483" i="29"/>
  <c r="H483" i="29"/>
  <c r="O483" i="29" s="1"/>
  <c r="B484" i="29"/>
  <c r="Q484" i="29" s="1"/>
  <c r="C484" i="29"/>
  <c r="D484" i="29"/>
  <c r="E484" i="29"/>
  <c r="F484" i="29"/>
  <c r="G484" i="29"/>
  <c r="H484" i="29"/>
  <c r="O484" i="29" s="1"/>
  <c r="B485" i="29"/>
  <c r="Q485" i="29" s="1"/>
  <c r="C485" i="29"/>
  <c r="D485" i="29"/>
  <c r="E485" i="29"/>
  <c r="F485" i="29"/>
  <c r="G485" i="29"/>
  <c r="H485" i="29"/>
  <c r="O485" i="29" s="1"/>
  <c r="B486" i="29"/>
  <c r="Q486" i="29" s="1"/>
  <c r="C486" i="29"/>
  <c r="D486" i="29"/>
  <c r="E486" i="29"/>
  <c r="F486" i="29"/>
  <c r="G486" i="29"/>
  <c r="H486" i="29"/>
  <c r="O486" i="29" s="1"/>
  <c r="B487" i="29"/>
  <c r="Q487" i="29" s="1"/>
  <c r="C487" i="29"/>
  <c r="D487" i="29"/>
  <c r="E487" i="29"/>
  <c r="F487" i="29"/>
  <c r="G487" i="29"/>
  <c r="H487" i="29"/>
  <c r="O487" i="29" s="1"/>
  <c r="B488" i="29"/>
  <c r="Q488" i="29" s="1"/>
  <c r="C488" i="29"/>
  <c r="D488" i="29"/>
  <c r="E488" i="29"/>
  <c r="F488" i="29"/>
  <c r="G488" i="29"/>
  <c r="H488" i="29"/>
  <c r="O488" i="29" s="1"/>
  <c r="B489" i="29"/>
  <c r="Q489" i="29" s="1"/>
  <c r="C489" i="29"/>
  <c r="D489" i="29"/>
  <c r="E489" i="29"/>
  <c r="F489" i="29"/>
  <c r="G489" i="29"/>
  <c r="H489" i="29"/>
  <c r="O489" i="29" s="1"/>
  <c r="B490" i="29"/>
  <c r="Q490" i="29" s="1"/>
  <c r="C490" i="29"/>
  <c r="D490" i="29"/>
  <c r="E490" i="29"/>
  <c r="F490" i="29"/>
  <c r="G490" i="29"/>
  <c r="H490" i="29"/>
  <c r="O490" i="29" s="1"/>
  <c r="B491" i="29"/>
  <c r="Q491" i="29" s="1"/>
  <c r="C491" i="29"/>
  <c r="D491" i="29"/>
  <c r="E491" i="29"/>
  <c r="F491" i="29"/>
  <c r="G491" i="29"/>
  <c r="H491" i="29"/>
  <c r="O491" i="29" s="1"/>
  <c r="B492" i="29"/>
  <c r="Q492" i="29" s="1"/>
  <c r="C492" i="29"/>
  <c r="D492" i="29"/>
  <c r="E492" i="29"/>
  <c r="F492" i="29"/>
  <c r="G492" i="29"/>
  <c r="H492" i="29"/>
  <c r="O492" i="29" s="1"/>
  <c r="B493" i="29"/>
  <c r="Q493" i="29" s="1"/>
  <c r="C493" i="29"/>
  <c r="D493" i="29"/>
  <c r="E493" i="29"/>
  <c r="F493" i="29"/>
  <c r="G493" i="29"/>
  <c r="H493" i="29"/>
  <c r="O493" i="29" s="1"/>
  <c r="B494" i="29"/>
  <c r="Q494" i="29" s="1"/>
  <c r="C494" i="29"/>
  <c r="D494" i="29"/>
  <c r="E494" i="29"/>
  <c r="F494" i="29"/>
  <c r="G494" i="29"/>
  <c r="H494" i="29"/>
  <c r="O494" i="29" s="1"/>
  <c r="B495" i="29"/>
  <c r="Q495" i="29" s="1"/>
  <c r="C495" i="29"/>
  <c r="D495" i="29"/>
  <c r="E495" i="29"/>
  <c r="F495" i="29"/>
  <c r="G495" i="29"/>
  <c r="H495" i="29"/>
  <c r="O495" i="29" s="1"/>
  <c r="B496" i="29"/>
  <c r="Q496" i="29" s="1"/>
  <c r="C496" i="29"/>
  <c r="D496" i="29"/>
  <c r="E496" i="29"/>
  <c r="F496" i="29"/>
  <c r="G496" i="29"/>
  <c r="H496" i="29"/>
  <c r="O496" i="29" s="1"/>
  <c r="B497" i="29"/>
  <c r="Q497" i="29" s="1"/>
  <c r="C497" i="29"/>
  <c r="D497" i="29"/>
  <c r="E497" i="29"/>
  <c r="F497" i="29"/>
  <c r="G497" i="29"/>
  <c r="H497" i="29"/>
  <c r="O497" i="29" s="1"/>
  <c r="B498" i="29"/>
  <c r="Q498" i="29" s="1"/>
  <c r="C498" i="29"/>
  <c r="D498" i="29"/>
  <c r="E498" i="29"/>
  <c r="F498" i="29"/>
  <c r="G498" i="29"/>
  <c r="H498" i="29"/>
  <c r="O498" i="29" s="1"/>
  <c r="B499" i="29"/>
  <c r="Q499" i="29" s="1"/>
  <c r="C499" i="29"/>
  <c r="D499" i="29"/>
  <c r="E499" i="29"/>
  <c r="F499" i="29"/>
  <c r="G499" i="29"/>
  <c r="H499" i="29"/>
  <c r="O499" i="29" s="1"/>
  <c r="B500" i="29"/>
  <c r="Q500" i="29" s="1"/>
  <c r="C500" i="29"/>
  <c r="D500" i="29"/>
  <c r="E500" i="29"/>
  <c r="F500" i="29"/>
  <c r="G500" i="29"/>
  <c r="H500" i="29"/>
  <c r="O500" i="29" s="1"/>
  <c r="B501" i="29"/>
  <c r="Q501" i="29" s="1"/>
  <c r="C501" i="29"/>
  <c r="D501" i="29"/>
  <c r="E501" i="29"/>
  <c r="F501" i="29"/>
  <c r="G501" i="29"/>
  <c r="H501" i="29"/>
  <c r="O501" i="29" s="1"/>
  <c r="B502" i="29"/>
  <c r="Q502" i="29" s="1"/>
  <c r="C502" i="29"/>
  <c r="D502" i="29"/>
  <c r="E502" i="29"/>
  <c r="F502" i="29"/>
  <c r="G502" i="29"/>
  <c r="H502" i="29"/>
  <c r="O502" i="29" s="1"/>
  <c r="B503" i="29"/>
  <c r="Q503" i="29" s="1"/>
  <c r="C503" i="29"/>
  <c r="D503" i="29"/>
  <c r="E503" i="29"/>
  <c r="F503" i="29"/>
  <c r="G503" i="29"/>
  <c r="H503" i="29"/>
  <c r="O503" i="29" s="1"/>
  <c r="B504" i="29"/>
  <c r="Q504" i="29" s="1"/>
  <c r="C504" i="29"/>
  <c r="D504" i="29"/>
  <c r="E504" i="29"/>
  <c r="F504" i="29"/>
  <c r="G504" i="29"/>
  <c r="H504" i="29"/>
  <c r="O504" i="29" s="1"/>
  <c r="B505" i="29"/>
  <c r="Q505" i="29" s="1"/>
  <c r="C505" i="29"/>
  <c r="D505" i="29"/>
  <c r="E505" i="29"/>
  <c r="F505" i="29"/>
  <c r="G505" i="29"/>
  <c r="H505" i="29"/>
  <c r="O505" i="29" s="1"/>
  <c r="B506" i="29"/>
  <c r="Q506" i="29" s="1"/>
  <c r="C506" i="29"/>
  <c r="D506" i="29"/>
  <c r="E506" i="29"/>
  <c r="F506" i="29"/>
  <c r="G506" i="29"/>
  <c r="H506" i="29"/>
  <c r="O506" i="29" s="1"/>
  <c r="B8" i="31"/>
  <c r="Z8" i="31" s="1"/>
  <c r="C8" i="31"/>
  <c r="D8" i="31"/>
  <c r="E8" i="31"/>
  <c r="S8" i="31" s="1"/>
  <c r="I8" i="31"/>
  <c r="J8" i="31"/>
  <c r="K8" i="31"/>
  <c r="B9" i="31"/>
  <c r="Z9" i="31" s="1"/>
  <c r="C9" i="31"/>
  <c r="D9" i="31"/>
  <c r="E9" i="31"/>
  <c r="S9" i="31" s="1"/>
  <c r="I9" i="31"/>
  <c r="J9" i="31"/>
  <c r="K9" i="31"/>
  <c r="B10" i="31"/>
  <c r="Z10" i="31" s="1"/>
  <c r="C10" i="31"/>
  <c r="D10" i="31"/>
  <c r="E10" i="31"/>
  <c r="S10" i="31" s="1"/>
  <c r="I10" i="31"/>
  <c r="J10" i="31"/>
  <c r="K10" i="31"/>
  <c r="V10" i="31"/>
  <c r="B11" i="31"/>
  <c r="Z11" i="31" s="1"/>
  <c r="C11" i="31"/>
  <c r="D11" i="31"/>
  <c r="E11" i="31"/>
  <c r="S11" i="31" s="1"/>
  <c r="I11" i="31"/>
  <c r="J11" i="31"/>
  <c r="K11" i="31"/>
  <c r="V11" i="31"/>
  <c r="B12" i="31"/>
  <c r="Z12" i="31" s="1"/>
  <c r="C12" i="31"/>
  <c r="D12" i="31"/>
  <c r="E12" i="31"/>
  <c r="S12" i="31" s="1"/>
  <c r="I12" i="31"/>
  <c r="J12" i="31"/>
  <c r="K12" i="31"/>
  <c r="V12" i="31"/>
  <c r="B13" i="31"/>
  <c r="Z13" i="31" s="1"/>
  <c r="C13" i="31"/>
  <c r="D13" i="31"/>
  <c r="E13" i="31"/>
  <c r="S13" i="31" s="1"/>
  <c r="I13" i="31"/>
  <c r="J13" i="31"/>
  <c r="K13" i="31"/>
  <c r="V13" i="31"/>
  <c r="B14" i="31"/>
  <c r="Z14" i="31" s="1"/>
  <c r="C14" i="31"/>
  <c r="D14" i="31"/>
  <c r="E14" i="31"/>
  <c r="S14" i="31" s="1"/>
  <c r="I14" i="31"/>
  <c r="J14" i="31"/>
  <c r="K14" i="31"/>
  <c r="V14" i="31"/>
  <c r="B15" i="31"/>
  <c r="Z15" i="31" s="1"/>
  <c r="C15" i="31"/>
  <c r="D15" i="31"/>
  <c r="E15" i="31"/>
  <c r="S15" i="31" s="1"/>
  <c r="I15" i="31"/>
  <c r="J15" i="31"/>
  <c r="K15" i="31"/>
  <c r="V15" i="31"/>
  <c r="B16" i="31"/>
  <c r="Z16" i="31" s="1"/>
  <c r="C16" i="31"/>
  <c r="D16" i="31"/>
  <c r="E16" i="31"/>
  <c r="S16" i="31" s="1"/>
  <c r="I16" i="31"/>
  <c r="J16" i="31"/>
  <c r="K16" i="31"/>
  <c r="V16" i="31"/>
  <c r="B17" i="31"/>
  <c r="Z17" i="31" s="1"/>
  <c r="C17" i="31"/>
  <c r="D17" i="31"/>
  <c r="E17" i="31"/>
  <c r="S17" i="31" s="1"/>
  <c r="I17" i="31"/>
  <c r="J17" i="31"/>
  <c r="K17" i="31"/>
  <c r="V17" i="31"/>
  <c r="B18" i="31"/>
  <c r="Z18" i="31" s="1"/>
  <c r="C18" i="31"/>
  <c r="D18" i="31"/>
  <c r="E18" i="31"/>
  <c r="S18" i="31" s="1"/>
  <c r="I18" i="31"/>
  <c r="J18" i="31"/>
  <c r="K18" i="31"/>
  <c r="V18" i="31"/>
  <c r="B19" i="31"/>
  <c r="Z19" i="31" s="1"/>
  <c r="C19" i="31"/>
  <c r="D19" i="31"/>
  <c r="E19" i="31"/>
  <c r="S19" i="31" s="1"/>
  <c r="I19" i="31"/>
  <c r="J19" i="31"/>
  <c r="K19" i="31"/>
  <c r="V19" i="31"/>
  <c r="B20" i="31"/>
  <c r="Z20" i="31" s="1"/>
  <c r="C20" i="31"/>
  <c r="D20" i="31"/>
  <c r="E20" i="31"/>
  <c r="S20" i="31" s="1"/>
  <c r="I20" i="31"/>
  <c r="J20" i="31"/>
  <c r="K20" i="31"/>
  <c r="V20" i="31"/>
  <c r="B21" i="31"/>
  <c r="Z21" i="31" s="1"/>
  <c r="C21" i="31"/>
  <c r="D21" i="31"/>
  <c r="E21" i="31"/>
  <c r="S21" i="31" s="1"/>
  <c r="I21" i="31"/>
  <c r="J21" i="31"/>
  <c r="K21" i="31"/>
  <c r="V21" i="31"/>
  <c r="B22" i="31"/>
  <c r="Z22" i="31" s="1"/>
  <c r="C22" i="31"/>
  <c r="D22" i="31"/>
  <c r="E22" i="31"/>
  <c r="S22" i="31" s="1"/>
  <c r="I22" i="31"/>
  <c r="J22" i="31"/>
  <c r="K22" i="31"/>
  <c r="V22" i="31"/>
  <c r="B23" i="31"/>
  <c r="Z23" i="31" s="1"/>
  <c r="C23" i="31"/>
  <c r="D23" i="31"/>
  <c r="E23" i="31"/>
  <c r="S23" i="31" s="1"/>
  <c r="I23" i="31"/>
  <c r="J23" i="31"/>
  <c r="K23" i="31"/>
  <c r="V23" i="31"/>
  <c r="B24" i="31"/>
  <c r="Z24" i="31" s="1"/>
  <c r="C24" i="31"/>
  <c r="D24" i="31"/>
  <c r="E24" i="31"/>
  <c r="S24" i="31" s="1"/>
  <c r="I24" i="31"/>
  <c r="J24" i="31"/>
  <c r="K24" i="31"/>
  <c r="V24" i="31"/>
  <c r="B25" i="31"/>
  <c r="Z25" i="31" s="1"/>
  <c r="C25" i="31"/>
  <c r="D25" i="31"/>
  <c r="E25" i="31"/>
  <c r="S25" i="31" s="1"/>
  <c r="I25" i="31"/>
  <c r="J25" i="31"/>
  <c r="K25" i="31"/>
  <c r="V25" i="31"/>
  <c r="B26" i="31"/>
  <c r="Z26" i="31" s="1"/>
  <c r="C26" i="31"/>
  <c r="D26" i="31"/>
  <c r="E26" i="31"/>
  <c r="S26" i="31" s="1"/>
  <c r="I26" i="31"/>
  <c r="J26" i="31"/>
  <c r="K26" i="31"/>
  <c r="V26" i="31"/>
  <c r="B27" i="31"/>
  <c r="Z27" i="31" s="1"/>
  <c r="C27" i="31"/>
  <c r="D27" i="31"/>
  <c r="E27" i="31"/>
  <c r="S27" i="31" s="1"/>
  <c r="I27" i="31"/>
  <c r="J27" i="31"/>
  <c r="K27" i="31"/>
  <c r="V27" i="31"/>
  <c r="B28" i="31"/>
  <c r="Z28" i="31" s="1"/>
  <c r="C28" i="31"/>
  <c r="D28" i="31"/>
  <c r="E28" i="31"/>
  <c r="S28" i="31" s="1"/>
  <c r="I28" i="31"/>
  <c r="J28" i="31"/>
  <c r="K28" i="31"/>
  <c r="V28" i="31"/>
  <c r="B29" i="31"/>
  <c r="Z29" i="31" s="1"/>
  <c r="C29" i="31"/>
  <c r="D29" i="31"/>
  <c r="E29" i="31"/>
  <c r="S29" i="31" s="1"/>
  <c r="I29" i="31"/>
  <c r="J29" i="31"/>
  <c r="K29" i="31"/>
  <c r="V29" i="31"/>
  <c r="B30" i="31"/>
  <c r="Z30" i="31" s="1"/>
  <c r="C30" i="31"/>
  <c r="D30" i="31"/>
  <c r="E30" i="31"/>
  <c r="S30" i="31" s="1"/>
  <c r="I30" i="31"/>
  <c r="J30" i="31"/>
  <c r="K30" i="31"/>
  <c r="V30" i="31"/>
  <c r="B31" i="31"/>
  <c r="Z31" i="31" s="1"/>
  <c r="C31" i="31"/>
  <c r="D31" i="31"/>
  <c r="E31" i="31"/>
  <c r="S31" i="31" s="1"/>
  <c r="I31" i="31"/>
  <c r="J31" i="31"/>
  <c r="K31" i="31"/>
  <c r="V31" i="31"/>
  <c r="B32" i="31"/>
  <c r="Z32" i="31" s="1"/>
  <c r="C32" i="31"/>
  <c r="D32" i="31"/>
  <c r="E32" i="31"/>
  <c r="S32" i="31" s="1"/>
  <c r="I32" i="31"/>
  <c r="J32" i="31"/>
  <c r="K32" i="31"/>
  <c r="V32" i="31"/>
  <c r="B33" i="31"/>
  <c r="Z33" i="31" s="1"/>
  <c r="C33" i="31"/>
  <c r="D33" i="31"/>
  <c r="E33" i="31"/>
  <c r="S33" i="31" s="1"/>
  <c r="I33" i="31"/>
  <c r="J33" i="31"/>
  <c r="K33" i="31"/>
  <c r="V33" i="31"/>
  <c r="B34" i="31"/>
  <c r="Z34" i="31" s="1"/>
  <c r="C34" i="31"/>
  <c r="D34" i="31"/>
  <c r="E34" i="31"/>
  <c r="S34" i="31" s="1"/>
  <c r="I34" i="31"/>
  <c r="J34" i="31"/>
  <c r="K34" i="31"/>
  <c r="V34" i="31"/>
  <c r="B35" i="31"/>
  <c r="Z35" i="31" s="1"/>
  <c r="C35" i="31"/>
  <c r="D35" i="31"/>
  <c r="E35" i="31"/>
  <c r="I35" i="31"/>
  <c r="J35" i="31"/>
  <c r="K35" i="31"/>
  <c r="S35" i="31"/>
  <c r="V35" i="31"/>
  <c r="B36" i="31"/>
  <c r="Z36" i="31" s="1"/>
  <c r="C36" i="31"/>
  <c r="D36" i="31"/>
  <c r="E36" i="31"/>
  <c r="S36" i="31" s="1"/>
  <c r="I36" i="31"/>
  <c r="J36" i="31"/>
  <c r="K36" i="31"/>
  <c r="V36" i="31"/>
  <c r="B37" i="31"/>
  <c r="Z37" i="31" s="1"/>
  <c r="C37" i="31"/>
  <c r="D37" i="31"/>
  <c r="E37" i="31"/>
  <c r="S37" i="31" s="1"/>
  <c r="I37" i="31"/>
  <c r="J37" i="31"/>
  <c r="K37" i="31"/>
  <c r="V37" i="31"/>
  <c r="B38" i="31"/>
  <c r="Z38" i="31" s="1"/>
  <c r="C38" i="31"/>
  <c r="D38" i="31"/>
  <c r="E38" i="31"/>
  <c r="S38" i="31" s="1"/>
  <c r="I38" i="31"/>
  <c r="J38" i="31"/>
  <c r="K38" i="31"/>
  <c r="V38" i="31"/>
  <c r="B39" i="31"/>
  <c r="Z39" i="31" s="1"/>
  <c r="C39" i="31"/>
  <c r="D39" i="31"/>
  <c r="E39" i="31"/>
  <c r="S39" i="31" s="1"/>
  <c r="I39" i="31"/>
  <c r="J39" i="31"/>
  <c r="K39" i="31"/>
  <c r="V39" i="31"/>
  <c r="B40" i="31"/>
  <c r="Z40" i="31" s="1"/>
  <c r="C40" i="31"/>
  <c r="D40" i="31"/>
  <c r="E40" i="31"/>
  <c r="S40" i="31" s="1"/>
  <c r="I40" i="31"/>
  <c r="J40" i="31"/>
  <c r="K40" i="31"/>
  <c r="V40" i="31"/>
  <c r="B41" i="31"/>
  <c r="Z41" i="31" s="1"/>
  <c r="C41" i="31"/>
  <c r="D41" i="31"/>
  <c r="E41" i="31"/>
  <c r="S41" i="31" s="1"/>
  <c r="I41" i="31"/>
  <c r="J41" i="31"/>
  <c r="K41" i="31"/>
  <c r="V41" i="31"/>
  <c r="B42" i="31"/>
  <c r="Z42" i="31" s="1"/>
  <c r="C42" i="31"/>
  <c r="D42" i="31"/>
  <c r="E42" i="31"/>
  <c r="S42" i="31" s="1"/>
  <c r="I42" i="31"/>
  <c r="J42" i="31"/>
  <c r="K42" i="31"/>
  <c r="V42" i="31"/>
  <c r="B43" i="31"/>
  <c r="Z43" i="31" s="1"/>
  <c r="C43" i="31"/>
  <c r="D43" i="31"/>
  <c r="E43" i="31"/>
  <c r="S43" i="31" s="1"/>
  <c r="I43" i="31"/>
  <c r="J43" i="31"/>
  <c r="K43" i="31"/>
  <c r="V43" i="31"/>
  <c r="B44" i="31"/>
  <c r="Z44" i="31" s="1"/>
  <c r="C44" i="31"/>
  <c r="D44" i="31"/>
  <c r="E44" i="31"/>
  <c r="S44" i="31" s="1"/>
  <c r="I44" i="31"/>
  <c r="J44" i="31"/>
  <c r="K44" i="31"/>
  <c r="V44" i="31"/>
  <c r="B45" i="31"/>
  <c r="Z45" i="31" s="1"/>
  <c r="C45" i="31"/>
  <c r="D45" i="31"/>
  <c r="E45" i="31"/>
  <c r="S45" i="31" s="1"/>
  <c r="I45" i="31"/>
  <c r="J45" i="31"/>
  <c r="K45" i="31"/>
  <c r="V45" i="31"/>
  <c r="B46" i="31"/>
  <c r="Z46" i="31" s="1"/>
  <c r="C46" i="31"/>
  <c r="D46" i="31"/>
  <c r="E46" i="31"/>
  <c r="S46" i="31" s="1"/>
  <c r="I46" i="31"/>
  <c r="J46" i="31"/>
  <c r="K46" i="31"/>
  <c r="V46" i="31"/>
  <c r="B47" i="31"/>
  <c r="Z47" i="31" s="1"/>
  <c r="C47" i="31"/>
  <c r="D47" i="31"/>
  <c r="E47" i="31"/>
  <c r="S47" i="31" s="1"/>
  <c r="I47" i="31"/>
  <c r="J47" i="31"/>
  <c r="K47" i="31"/>
  <c r="V47" i="31"/>
  <c r="B48" i="31"/>
  <c r="Z48" i="31" s="1"/>
  <c r="C48" i="31"/>
  <c r="D48" i="31"/>
  <c r="E48" i="31"/>
  <c r="S48" i="31" s="1"/>
  <c r="I48" i="31"/>
  <c r="J48" i="31"/>
  <c r="K48" i="31"/>
  <c r="V48" i="31"/>
  <c r="B49" i="31"/>
  <c r="Z49" i="31" s="1"/>
  <c r="C49" i="31"/>
  <c r="D49" i="31"/>
  <c r="E49" i="31"/>
  <c r="S49" i="31" s="1"/>
  <c r="I49" i="31"/>
  <c r="J49" i="31"/>
  <c r="K49" i="31"/>
  <c r="V49" i="31"/>
  <c r="B50" i="31"/>
  <c r="Z50" i="31" s="1"/>
  <c r="C50" i="31"/>
  <c r="D50" i="31"/>
  <c r="E50" i="31"/>
  <c r="S50" i="31" s="1"/>
  <c r="I50" i="31"/>
  <c r="J50" i="31"/>
  <c r="K50" i="31"/>
  <c r="V50" i="31"/>
  <c r="B51" i="31"/>
  <c r="Z51" i="31" s="1"/>
  <c r="C51" i="31"/>
  <c r="D51" i="31"/>
  <c r="E51" i="31"/>
  <c r="S51" i="31" s="1"/>
  <c r="I51" i="31"/>
  <c r="J51" i="31"/>
  <c r="K51" i="31"/>
  <c r="V51" i="31"/>
  <c r="B52" i="31"/>
  <c r="Z52" i="31" s="1"/>
  <c r="C52" i="31"/>
  <c r="D52" i="31"/>
  <c r="E52" i="31"/>
  <c r="S52" i="31" s="1"/>
  <c r="I52" i="31"/>
  <c r="J52" i="31"/>
  <c r="K52" i="31"/>
  <c r="V52" i="31"/>
  <c r="B53" i="31"/>
  <c r="Z53" i="31" s="1"/>
  <c r="C53" i="31"/>
  <c r="D53" i="31"/>
  <c r="E53" i="31"/>
  <c r="S53" i="31" s="1"/>
  <c r="I53" i="31"/>
  <c r="J53" i="31"/>
  <c r="K53" i="31"/>
  <c r="V53" i="31"/>
  <c r="B54" i="31"/>
  <c r="Z54" i="31" s="1"/>
  <c r="C54" i="31"/>
  <c r="D54" i="31"/>
  <c r="E54" i="31"/>
  <c r="S54" i="31" s="1"/>
  <c r="I54" i="31"/>
  <c r="J54" i="31"/>
  <c r="K54" i="31"/>
  <c r="V54" i="31"/>
  <c r="B55" i="31"/>
  <c r="Z55" i="31" s="1"/>
  <c r="C55" i="31"/>
  <c r="D55" i="31"/>
  <c r="E55" i="31"/>
  <c r="S55" i="31" s="1"/>
  <c r="I55" i="31"/>
  <c r="J55" i="31"/>
  <c r="K55" i="31"/>
  <c r="V55" i="31"/>
  <c r="B56" i="31"/>
  <c r="Z56" i="31" s="1"/>
  <c r="C56" i="31"/>
  <c r="D56" i="31"/>
  <c r="E56" i="31"/>
  <c r="S56" i="31" s="1"/>
  <c r="I56" i="31"/>
  <c r="J56" i="31"/>
  <c r="K56" i="31"/>
  <c r="V56" i="31"/>
  <c r="B57" i="31"/>
  <c r="Z57" i="31" s="1"/>
  <c r="C57" i="31"/>
  <c r="D57" i="31"/>
  <c r="E57" i="31"/>
  <c r="S57" i="31" s="1"/>
  <c r="I57" i="31"/>
  <c r="J57" i="31"/>
  <c r="K57" i="31"/>
  <c r="V57" i="31"/>
  <c r="B58" i="31"/>
  <c r="Z58" i="31" s="1"/>
  <c r="C58" i="31"/>
  <c r="D58" i="31"/>
  <c r="E58" i="31"/>
  <c r="S58" i="31" s="1"/>
  <c r="I58" i="31"/>
  <c r="J58" i="31"/>
  <c r="K58" i="31"/>
  <c r="V58" i="31"/>
  <c r="B59" i="31"/>
  <c r="Z59" i="31" s="1"/>
  <c r="C59" i="31"/>
  <c r="D59" i="31"/>
  <c r="E59" i="31"/>
  <c r="S59" i="31" s="1"/>
  <c r="I59" i="31"/>
  <c r="J59" i="31"/>
  <c r="K59" i="31"/>
  <c r="V59" i="31"/>
  <c r="B60" i="31"/>
  <c r="Z60" i="31" s="1"/>
  <c r="C60" i="31"/>
  <c r="D60" i="31"/>
  <c r="E60" i="31"/>
  <c r="S60" i="31" s="1"/>
  <c r="I60" i="31"/>
  <c r="J60" i="31"/>
  <c r="K60" i="31"/>
  <c r="V60" i="31"/>
  <c r="B61" i="31"/>
  <c r="Z61" i="31" s="1"/>
  <c r="C61" i="31"/>
  <c r="D61" i="31"/>
  <c r="E61" i="31"/>
  <c r="S61" i="31" s="1"/>
  <c r="I61" i="31"/>
  <c r="J61" i="31"/>
  <c r="K61" i="31"/>
  <c r="V61" i="31"/>
  <c r="B62" i="31"/>
  <c r="Z62" i="31" s="1"/>
  <c r="C62" i="31"/>
  <c r="D62" i="31"/>
  <c r="E62" i="31"/>
  <c r="S62" i="31" s="1"/>
  <c r="I62" i="31"/>
  <c r="J62" i="31"/>
  <c r="K62" i="31"/>
  <c r="V62" i="31"/>
  <c r="B63" i="31"/>
  <c r="Z63" i="31" s="1"/>
  <c r="C63" i="31"/>
  <c r="D63" i="31"/>
  <c r="E63" i="31"/>
  <c r="S63" i="31" s="1"/>
  <c r="I63" i="31"/>
  <c r="J63" i="31"/>
  <c r="K63" i="31"/>
  <c r="V63" i="31"/>
  <c r="B64" i="31"/>
  <c r="Z64" i="31" s="1"/>
  <c r="C64" i="31"/>
  <c r="D64" i="31"/>
  <c r="E64" i="31"/>
  <c r="S64" i="31" s="1"/>
  <c r="I64" i="31"/>
  <c r="J64" i="31"/>
  <c r="K64" i="31"/>
  <c r="V64" i="31"/>
  <c r="B65" i="31"/>
  <c r="Z65" i="31" s="1"/>
  <c r="C65" i="31"/>
  <c r="D65" i="31"/>
  <c r="E65" i="31"/>
  <c r="S65" i="31" s="1"/>
  <c r="I65" i="31"/>
  <c r="J65" i="31"/>
  <c r="K65" i="31"/>
  <c r="V65" i="31"/>
  <c r="B66" i="31"/>
  <c r="Z66" i="31" s="1"/>
  <c r="C66" i="31"/>
  <c r="D66" i="31"/>
  <c r="E66" i="31"/>
  <c r="S66" i="31" s="1"/>
  <c r="I66" i="31"/>
  <c r="J66" i="31"/>
  <c r="K66" i="31"/>
  <c r="V66" i="31"/>
  <c r="B67" i="31"/>
  <c r="Z67" i="31" s="1"/>
  <c r="C67" i="31"/>
  <c r="D67" i="31"/>
  <c r="E67" i="31"/>
  <c r="S67" i="31" s="1"/>
  <c r="I67" i="31"/>
  <c r="J67" i="31"/>
  <c r="K67" i="31"/>
  <c r="V67" i="31"/>
  <c r="B68" i="31"/>
  <c r="Z68" i="31" s="1"/>
  <c r="C68" i="31"/>
  <c r="D68" i="31"/>
  <c r="E68" i="31"/>
  <c r="S68" i="31" s="1"/>
  <c r="I68" i="31"/>
  <c r="J68" i="31"/>
  <c r="K68" i="31"/>
  <c r="V68" i="31"/>
  <c r="B69" i="31"/>
  <c r="Z69" i="31" s="1"/>
  <c r="C69" i="31"/>
  <c r="D69" i="31"/>
  <c r="E69" i="31"/>
  <c r="S69" i="31" s="1"/>
  <c r="I69" i="31"/>
  <c r="J69" i="31"/>
  <c r="K69" i="31"/>
  <c r="V69" i="31"/>
  <c r="B70" i="31"/>
  <c r="Z70" i="31" s="1"/>
  <c r="C70" i="31"/>
  <c r="D70" i="31"/>
  <c r="E70" i="31"/>
  <c r="S70" i="31" s="1"/>
  <c r="I70" i="31"/>
  <c r="J70" i="31"/>
  <c r="K70" i="31"/>
  <c r="V70" i="31"/>
  <c r="B71" i="31"/>
  <c r="Z71" i="31" s="1"/>
  <c r="C71" i="31"/>
  <c r="D71" i="31"/>
  <c r="E71" i="31"/>
  <c r="S71" i="31" s="1"/>
  <c r="I71" i="31"/>
  <c r="J71" i="31"/>
  <c r="K71" i="31"/>
  <c r="V71" i="31"/>
  <c r="B72" i="31"/>
  <c r="Z72" i="31" s="1"/>
  <c r="C72" i="31"/>
  <c r="D72" i="31"/>
  <c r="E72" i="31"/>
  <c r="S72" i="31" s="1"/>
  <c r="I72" i="31"/>
  <c r="J72" i="31"/>
  <c r="K72" i="31"/>
  <c r="V72" i="31"/>
  <c r="B73" i="31"/>
  <c r="Z73" i="31" s="1"/>
  <c r="C73" i="31"/>
  <c r="D73" i="31"/>
  <c r="E73" i="31"/>
  <c r="S73" i="31" s="1"/>
  <c r="I73" i="31"/>
  <c r="J73" i="31"/>
  <c r="K73" i="31"/>
  <c r="V73" i="31"/>
  <c r="B74" i="31"/>
  <c r="Z74" i="31" s="1"/>
  <c r="C74" i="31"/>
  <c r="D74" i="31"/>
  <c r="E74" i="31"/>
  <c r="S74" i="31" s="1"/>
  <c r="I74" i="31"/>
  <c r="J74" i="31"/>
  <c r="K74" i="31"/>
  <c r="V74" i="31"/>
  <c r="B75" i="31"/>
  <c r="Z75" i="31" s="1"/>
  <c r="C75" i="31"/>
  <c r="D75" i="31"/>
  <c r="E75" i="31"/>
  <c r="S75" i="31" s="1"/>
  <c r="I75" i="31"/>
  <c r="J75" i="31"/>
  <c r="K75" i="31"/>
  <c r="V75" i="31"/>
  <c r="B76" i="31"/>
  <c r="Z76" i="31" s="1"/>
  <c r="C76" i="31"/>
  <c r="D76" i="31"/>
  <c r="E76" i="31"/>
  <c r="S76" i="31" s="1"/>
  <c r="I76" i="31"/>
  <c r="J76" i="31"/>
  <c r="K76" i="31"/>
  <c r="V76" i="31"/>
  <c r="B77" i="31"/>
  <c r="Z77" i="31" s="1"/>
  <c r="C77" i="31"/>
  <c r="D77" i="31"/>
  <c r="E77" i="31"/>
  <c r="S77" i="31" s="1"/>
  <c r="I77" i="31"/>
  <c r="J77" i="31"/>
  <c r="K77" i="31"/>
  <c r="V77" i="31"/>
  <c r="B78" i="31"/>
  <c r="Z78" i="31" s="1"/>
  <c r="C78" i="31"/>
  <c r="D78" i="31"/>
  <c r="E78" i="31"/>
  <c r="S78" i="31" s="1"/>
  <c r="I78" i="31"/>
  <c r="J78" i="31"/>
  <c r="K78" i="31"/>
  <c r="V78" i="31"/>
  <c r="B79" i="31"/>
  <c r="Z79" i="31" s="1"/>
  <c r="C79" i="31"/>
  <c r="D79" i="31"/>
  <c r="E79" i="31"/>
  <c r="S79" i="31" s="1"/>
  <c r="I79" i="31"/>
  <c r="J79" i="31"/>
  <c r="K79" i="31"/>
  <c r="V79" i="31"/>
  <c r="B80" i="31"/>
  <c r="Z80" i="31" s="1"/>
  <c r="C80" i="31"/>
  <c r="D80" i="31"/>
  <c r="E80" i="31"/>
  <c r="S80" i="31" s="1"/>
  <c r="I80" i="31"/>
  <c r="J80" i="31"/>
  <c r="K80" i="31"/>
  <c r="V80" i="31"/>
  <c r="B81" i="31"/>
  <c r="Z81" i="31" s="1"/>
  <c r="C81" i="31"/>
  <c r="D81" i="31"/>
  <c r="E81" i="31"/>
  <c r="S81" i="31" s="1"/>
  <c r="I81" i="31"/>
  <c r="J81" i="31"/>
  <c r="K81" i="31"/>
  <c r="V81" i="31"/>
  <c r="B82" i="31"/>
  <c r="Z82" i="31" s="1"/>
  <c r="C82" i="31"/>
  <c r="D82" i="31"/>
  <c r="E82" i="31"/>
  <c r="S82" i="31" s="1"/>
  <c r="I82" i="31"/>
  <c r="J82" i="31"/>
  <c r="K82" i="31"/>
  <c r="V82" i="31"/>
  <c r="B83" i="31"/>
  <c r="Z83" i="31" s="1"/>
  <c r="C83" i="31"/>
  <c r="D83" i="31"/>
  <c r="E83" i="31"/>
  <c r="S83" i="31" s="1"/>
  <c r="I83" i="31"/>
  <c r="J83" i="31"/>
  <c r="K83" i="31"/>
  <c r="V83" i="31"/>
  <c r="B84" i="31"/>
  <c r="Z84" i="31" s="1"/>
  <c r="C84" i="31"/>
  <c r="D84" i="31"/>
  <c r="E84" i="31"/>
  <c r="S84" i="31" s="1"/>
  <c r="I84" i="31"/>
  <c r="J84" i="31"/>
  <c r="K84" i="31"/>
  <c r="V84" i="31"/>
  <c r="B85" i="31"/>
  <c r="Z85" i="31" s="1"/>
  <c r="C85" i="31"/>
  <c r="D85" i="31"/>
  <c r="E85" i="31"/>
  <c r="S85" i="31" s="1"/>
  <c r="I85" i="31"/>
  <c r="J85" i="31"/>
  <c r="K85" i="31"/>
  <c r="V85" i="31"/>
  <c r="B86" i="31"/>
  <c r="Z86" i="31" s="1"/>
  <c r="C86" i="31"/>
  <c r="D86" i="31"/>
  <c r="E86" i="31"/>
  <c r="S86" i="31" s="1"/>
  <c r="I86" i="31"/>
  <c r="J86" i="31"/>
  <c r="K86" i="31"/>
  <c r="V86" i="31"/>
  <c r="B87" i="31"/>
  <c r="Z87" i="31" s="1"/>
  <c r="C87" i="31"/>
  <c r="D87" i="31"/>
  <c r="E87" i="31"/>
  <c r="S87" i="31" s="1"/>
  <c r="I87" i="31"/>
  <c r="J87" i="31"/>
  <c r="K87" i="31"/>
  <c r="V87" i="31"/>
  <c r="B88" i="31"/>
  <c r="Z88" i="31" s="1"/>
  <c r="C88" i="31"/>
  <c r="D88" i="31"/>
  <c r="E88" i="31"/>
  <c r="S88" i="31" s="1"/>
  <c r="I88" i="31"/>
  <c r="J88" i="31"/>
  <c r="K88" i="31"/>
  <c r="V88" i="31"/>
  <c r="B89" i="31"/>
  <c r="Z89" i="31" s="1"/>
  <c r="C89" i="31"/>
  <c r="D89" i="31"/>
  <c r="E89" i="31"/>
  <c r="S89" i="31" s="1"/>
  <c r="I89" i="31"/>
  <c r="J89" i="31"/>
  <c r="K89" i="31"/>
  <c r="V89" i="31"/>
  <c r="B90" i="31"/>
  <c r="Z90" i="31" s="1"/>
  <c r="C90" i="31"/>
  <c r="D90" i="31"/>
  <c r="E90" i="31"/>
  <c r="S90" i="31" s="1"/>
  <c r="I90" i="31"/>
  <c r="J90" i="31"/>
  <c r="K90" i="31"/>
  <c r="V90" i="31"/>
  <c r="B91" i="31"/>
  <c r="Z91" i="31" s="1"/>
  <c r="C91" i="31"/>
  <c r="D91" i="31"/>
  <c r="E91" i="31"/>
  <c r="S91" i="31" s="1"/>
  <c r="I91" i="31"/>
  <c r="J91" i="31"/>
  <c r="K91" i="31"/>
  <c r="V91" i="31"/>
  <c r="B92" i="31"/>
  <c r="Z92" i="31" s="1"/>
  <c r="C92" i="31"/>
  <c r="D92" i="31"/>
  <c r="E92" i="31"/>
  <c r="S92" i="31" s="1"/>
  <c r="I92" i="31"/>
  <c r="J92" i="31"/>
  <c r="K92" i="31"/>
  <c r="V92" i="31"/>
  <c r="B93" i="31"/>
  <c r="Z93" i="31" s="1"/>
  <c r="C93" i="31"/>
  <c r="D93" i="31"/>
  <c r="E93" i="31"/>
  <c r="S93" i="31" s="1"/>
  <c r="I93" i="31"/>
  <c r="J93" i="31"/>
  <c r="K93" i="31"/>
  <c r="V93" i="31"/>
  <c r="B94" i="31"/>
  <c r="Z94" i="31" s="1"/>
  <c r="C94" i="31"/>
  <c r="D94" i="31"/>
  <c r="E94" i="31"/>
  <c r="S94" i="31" s="1"/>
  <c r="I94" i="31"/>
  <c r="J94" i="31"/>
  <c r="K94" i="31"/>
  <c r="V94" i="31"/>
  <c r="B95" i="31"/>
  <c r="Z95" i="31" s="1"/>
  <c r="C95" i="31"/>
  <c r="D95" i="31"/>
  <c r="E95" i="31"/>
  <c r="S95" i="31" s="1"/>
  <c r="I95" i="31"/>
  <c r="J95" i="31"/>
  <c r="K95" i="31"/>
  <c r="V95" i="31"/>
  <c r="B96" i="31"/>
  <c r="Z96" i="31" s="1"/>
  <c r="C96" i="31"/>
  <c r="D96" i="31"/>
  <c r="E96" i="31"/>
  <c r="S96" i="31" s="1"/>
  <c r="I96" i="31"/>
  <c r="J96" i="31"/>
  <c r="K96" i="31"/>
  <c r="V96" i="31"/>
  <c r="B97" i="31"/>
  <c r="Z97" i="31" s="1"/>
  <c r="C97" i="31"/>
  <c r="D97" i="31"/>
  <c r="E97" i="31"/>
  <c r="S97" i="31" s="1"/>
  <c r="I97" i="31"/>
  <c r="J97" i="31"/>
  <c r="K97" i="31"/>
  <c r="V97" i="31"/>
  <c r="B98" i="31"/>
  <c r="Z98" i="31" s="1"/>
  <c r="C98" i="31"/>
  <c r="D98" i="31"/>
  <c r="E98" i="31"/>
  <c r="S98" i="31" s="1"/>
  <c r="I98" i="31"/>
  <c r="J98" i="31"/>
  <c r="K98" i="31"/>
  <c r="V98" i="31"/>
  <c r="B99" i="31"/>
  <c r="Z99" i="31" s="1"/>
  <c r="C99" i="31"/>
  <c r="D99" i="31"/>
  <c r="E99" i="31"/>
  <c r="S99" i="31" s="1"/>
  <c r="I99" i="31"/>
  <c r="J99" i="31"/>
  <c r="K99" i="31"/>
  <c r="V99" i="31"/>
  <c r="B100" i="31"/>
  <c r="Z100" i="31" s="1"/>
  <c r="C100" i="31"/>
  <c r="D100" i="31"/>
  <c r="E100" i="31"/>
  <c r="S100" i="31" s="1"/>
  <c r="I100" i="31"/>
  <c r="J100" i="31"/>
  <c r="K100" i="31"/>
  <c r="V100" i="31"/>
  <c r="B101" i="31"/>
  <c r="Z101" i="31" s="1"/>
  <c r="C101" i="31"/>
  <c r="D101" i="31"/>
  <c r="E101" i="31"/>
  <c r="S101" i="31" s="1"/>
  <c r="I101" i="31"/>
  <c r="J101" i="31"/>
  <c r="K101" i="31"/>
  <c r="V101" i="31"/>
  <c r="B102" i="31"/>
  <c r="Z102" i="31" s="1"/>
  <c r="C102" i="31"/>
  <c r="D102" i="31"/>
  <c r="E102" i="31"/>
  <c r="S102" i="31" s="1"/>
  <c r="I102" i="31"/>
  <c r="J102" i="31"/>
  <c r="K102" i="31"/>
  <c r="V102" i="31"/>
  <c r="B103" i="31"/>
  <c r="Z103" i="31" s="1"/>
  <c r="C103" i="31"/>
  <c r="D103" i="31"/>
  <c r="E103" i="31"/>
  <c r="S103" i="31" s="1"/>
  <c r="I103" i="31"/>
  <c r="J103" i="31"/>
  <c r="K103" i="31"/>
  <c r="V103" i="31"/>
  <c r="B104" i="31"/>
  <c r="Z104" i="31" s="1"/>
  <c r="C104" i="31"/>
  <c r="D104" i="31"/>
  <c r="E104" i="31"/>
  <c r="S104" i="31" s="1"/>
  <c r="I104" i="31"/>
  <c r="J104" i="31"/>
  <c r="K104" i="31"/>
  <c r="V104" i="31"/>
  <c r="B105" i="31"/>
  <c r="Z105" i="31" s="1"/>
  <c r="C105" i="31"/>
  <c r="D105" i="31"/>
  <c r="E105" i="31"/>
  <c r="S105" i="31" s="1"/>
  <c r="I105" i="31"/>
  <c r="J105" i="31"/>
  <c r="K105" i="31"/>
  <c r="V105" i="31"/>
  <c r="B106" i="31"/>
  <c r="Z106" i="31" s="1"/>
  <c r="C106" i="31"/>
  <c r="D106" i="31"/>
  <c r="E106" i="31"/>
  <c r="S106" i="31" s="1"/>
  <c r="I106" i="31"/>
  <c r="J106" i="31"/>
  <c r="K106" i="31"/>
  <c r="V106" i="31"/>
  <c r="B107" i="31"/>
  <c r="Z107" i="31" s="1"/>
  <c r="C107" i="31"/>
  <c r="D107" i="31"/>
  <c r="E107" i="31"/>
  <c r="S107" i="31" s="1"/>
  <c r="I107" i="31"/>
  <c r="J107" i="31"/>
  <c r="K107" i="31"/>
  <c r="V107" i="31"/>
  <c r="B108" i="31"/>
  <c r="Z108" i="31" s="1"/>
  <c r="C108" i="31"/>
  <c r="D108" i="31"/>
  <c r="E108" i="31"/>
  <c r="S108" i="31" s="1"/>
  <c r="I108" i="31"/>
  <c r="J108" i="31"/>
  <c r="K108" i="31"/>
  <c r="V108" i="31"/>
  <c r="B109" i="31"/>
  <c r="Z109" i="31" s="1"/>
  <c r="C109" i="31"/>
  <c r="D109" i="31"/>
  <c r="E109" i="31"/>
  <c r="S109" i="31" s="1"/>
  <c r="I109" i="31"/>
  <c r="J109" i="31"/>
  <c r="K109" i="31"/>
  <c r="V109" i="31"/>
  <c r="B110" i="31"/>
  <c r="Z110" i="31" s="1"/>
  <c r="C110" i="31"/>
  <c r="D110" i="31"/>
  <c r="E110" i="31"/>
  <c r="S110" i="31" s="1"/>
  <c r="I110" i="31"/>
  <c r="J110" i="31"/>
  <c r="K110" i="31"/>
  <c r="V110" i="31"/>
  <c r="B111" i="31"/>
  <c r="Z111" i="31" s="1"/>
  <c r="C111" i="31"/>
  <c r="D111" i="31"/>
  <c r="E111" i="31"/>
  <c r="S111" i="31" s="1"/>
  <c r="I111" i="31"/>
  <c r="J111" i="31"/>
  <c r="K111" i="31"/>
  <c r="V111" i="31"/>
  <c r="B112" i="31"/>
  <c r="Z112" i="31" s="1"/>
  <c r="C112" i="31"/>
  <c r="D112" i="31"/>
  <c r="E112" i="31"/>
  <c r="S112" i="31" s="1"/>
  <c r="I112" i="31"/>
  <c r="J112" i="31"/>
  <c r="K112" i="31"/>
  <c r="V112" i="31"/>
  <c r="B113" i="31"/>
  <c r="Z113" i="31" s="1"/>
  <c r="C113" i="31"/>
  <c r="D113" i="31"/>
  <c r="E113" i="31"/>
  <c r="S113" i="31" s="1"/>
  <c r="I113" i="31"/>
  <c r="J113" i="31"/>
  <c r="K113" i="31"/>
  <c r="V113" i="31"/>
  <c r="B114" i="31"/>
  <c r="Z114" i="31" s="1"/>
  <c r="C114" i="31"/>
  <c r="D114" i="31"/>
  <c r="E114" i="31"/>
  <c r="S114" i="31" s="1"/>
  <c r="I114" i="31"/>
  <c r="J114" i="31"/>
  <c r="K114" i="31"/>
  <c r="V114" i="31"/>
  <c r="B115" i="31"/>
  <c r="Z115" i="31" s="1"/>
  <c r="C115" i="31"/>
  <c r="D115" i="31"/>
  <c r="E115" i="31"/>
  <c r="S115" i="31" s="1"/>
  <c r="I115" i="31"/>
  <c r="J115" i="31"/>
  <c r="K115" i="31"/>
  <c r="V115" i="31"/>
  <c r="B116" i="31"/>
  <c r="Z116" i="31" s="1"/>
  <c r="C116" i="31"/>
  <c r="D116" i="31"/>
  <c r="E116" i="31"/>
  <c r="S116" i="31" s="1"/>
  <c r="I116" i="31"/>
  <c r="J116" i="31"/>
  <c r="K116" i="31"/>
  <c r="V116" i="31"/>
  <c r="B117" i="31"/>
  <c r="Z117" i="31" s="1"/>
  <c r="C117" i="31"/>
  <c r="D117" i="31"/>
  <c r="E117" i="31"/>
  <c r="S117" i="31" s="1"/>
  <c r="I117" i="31"/>
  <c r="J117" i="31"/>
  <c r="K117" i="31"/>
  <c r="V117" i="31"/>
  <c r="B118" i="31"/>
  <c r="Z118" i="31" s="1"/>
  <c r="C118" i="31"/>
  <c r="D118" i="31"/>
  <c r="E118" i="31"/>
  <c r="S118" i="31" s="1"/>
  <c r="I118" i="31"/>
  <c r="J118" i="31"/>
  <c r="K118" i="31"/>
  <c r="V118" i="31"/>
  <c r="B119" i="31"/>
  <c r="Z119" i="31" s="1"/>
  <c r="C119" i="31"/>
  <c r="D119" i="31"/>
  <c r="E119" i="31"/>
  <c r="S119" i="31" s="1"/>
  <c r="I119" i="31"/>
  <c r="J119" i="31"/>
  <c r="K119" i="31"/>
  <c r="V119" i="31"/>
  <c r="B120" i="31"/>
  <c r="Z120" i="31" s="1"/>
  <c r="C120" i="31"/>
  <c r="D120" i="31"/>
  <c r="E120" i="31"/>
  <c r="S120" i="31" s="1"/>
  <c r="I120" i="31"/>
  <c r="J120" i="31"/>
  <c r="K120" i="31"/>
  <c r="V120" i="31"/>
  <c r="B121" i="31"/>
  <c r="Z121" i="31" s="1"/>
  <c r="C121" i="31"/>
  <c r="D121" i="31"/>
  <c r="E121" i="31"/>
  <c r="S121" i="31" s="1"/>
  <c r="I121" i="31"/>
  <c r="J121" i="31"/>
  <c r="K121" i="31"/>
  <c r="V121" i="31"/>
  <c r="B122" i="31"/>
  <c r="Z122" i="31" s="1"/>
  <c r="C122" i="31"/>
  <c r="D122" i="31"/>
  <c r="E122" i="31"/>
  <c r="S122" i="31" s="1"/>
  <c r="I122" i="31"/>
  <c r="J122" i="31"/>
  <c r="K122" i="31"/>
  <c r="V122" i="31"/>
  <c r="B123" i="31"/>
  <c r="Z123" i="31" s="1"/>
  <c r="C123" i="31"/>
  <c r="D123" i="31"/>
  <c r="E123" i="31"/>
  <c r="S123" i="31" s="1"/>
  <c r="I123" i="31"/>
  <c r="J123" i="31"/>
  <c r="K123" i="31"/>
  <c r="V123" i="31"/>
  <c r="B124" i="31"/>
  <c r="Z124" i="31" s="1"/>
  <c r="C124" i="31"/>
  <c r="D124" i="31"/>
  <c r="E124" i="31"/>
  <c r="S124" i="31" s="1"/>
  <c r="I124" i="31"/>
  <c r="J124" i="31"/>
  <c r="K124" i="31"/>
  <c r="V124" i="31"/>
  <c r="B125" i="31"/>
  <c r="Z125" i="31" s="1"/>
  <c r="C125" i="31"/>
  <c r="D125" i="31"/>
  <c r="E125" i="31"/>
  <c r="S125" i="31" s="1"/>
  <c r="I125" i="31"/>
  <c r="J125" i="31"/>
  <c r="K125" i="31"/>
  <c r="V125" i="31"/>
  <c r="B126" i="31"/>
  <c r="Z126" i="31" s="1"/>
  <c r="C126" i="31"/>
  <c r="D126" i="31"/>
  <c r="E126" i="31"/>
  <c r="S126" i="31" s="1"/>
  <c r="I126" i="31"/>
  <c r="J126" i="31"/>
  <c r="K126" i="31"/>
  <c r="V126" i="31"/>
  <c r="B127" i="31"/>
  <c r="Z127" i="31" s="1"/>
  <c r="C127" i="31"/>
  <c r="D127" i="31"/>
  <c r="E127" i="31"/>
  <c r="S127" i="31" s="1"/>
  <c r="I127" i="31"/>
  <c r="J127" i="31"/>
  <c r="K127" i="31"/>
  <c r="V127" i="31"/>
  <c r="B128" i="31"/>
  <c r="Z128" i="31" s="1"/>
  <c r="C128" i="31"/>
  <c r="D128" i="31"/>
  <c r="E128" i="31"/>
  <c r="S128" i="31" s="1"/>
  <c r="I128" i="31"/>
  <c r="J128" i="31"/>
  <c r="K128" i="31"/>
  <c r="V128" i="31"/>
  <c r="B129" i="31"/>
  <c r="Z129" i="31" s="1"/>
  <c r="C129" i="31"/>
  <c r="D129" i="31"/>
  <c r="E129" i="31"/>
  <c r="S129" i="31" s="1"/>
  <c r="I129" i="31"/>
  <c r="J129" i="31"/>
  <c r="K129" i="31"/>
  <c r="V129" i="31"/>
  <c r="B130" i="31"/>
  <c r="Z130" i="31" s="1"/>
  <c r="C130" i="31"/>
  <c r="D130" i="31"/>
  <c r="E130" i="31"/>
  <c r="S130" i="31" s="1"/>
  <c r="I130" i="31"/>
  <c r="J130" i="31"/>
  <c r="K130" i="31"/>
  <c r="V130" i="31"/>
  <c r="B131" i="31"/>
  <c r="Z131" i="31" s="1"/>
  <c r="C131" i="31"/>
  <c r="D131" i="31"/>
  <c r="E131" i="31"/>
  <c r="S131" i="31" s="1"/>
  <c r="I131" i="31"/>
  <c r="J131" i="31"/>
  <c r="K131" i="31"/>
  <c r="V131" i="31"/>
  <c r="B132" i="31"/>
  <c r="Z132" i="31" s="1"/>
  <c r="C132" i="31"/>
  <c r="D132" i="31"/>
  <c r="E132" i="31"/>
  <c r="S132" i="31" s="1"/>
  <c r="I132" i="31"/>
  <c r="J132" i="31"/>
  <c r="K132" i="31"/>
  <c r="V132" i="31"/>
  <c r="B133" i="31"/>
  <c r="Z133" i="31" s="1"/>
  <c r="C133" i="31"/>
  <c r="D133" i="31"/>
  <c r="E133" i="31"/>
  <c r="S133" i="31" s="1"/>
  <c r="I133" i="31"/>
  <c r="J133" i="31"/>
  <c r="K133" i="31"/>
  <c r="V133" i="31"/>
  <c r="B134" i="31"/>
  <c r="Z134" i="31" s="1"/>
  <c r="C134" i="31"/>
  <c r="D134" i="31"/>
  <c r="E134" i="31"/>
  <c r="S134" i="31" s="1"/>
  <c r="I134" i="31"/>
  <c r="J134" i="31"/>
  <c r="K134" i="31"/>
  <c r="V134" i="31"/>
  <c r="B135" i="31"/>
  <c r="Z135" i="31" s="1"/>
  <c r="C135" i="31"/>
  <c r="D135" i="31"/>
  <c r="E135" i="31"/>
  <c r="S135" i="31" s="1"/>
  <c r="I135" i="31"/>
  <c r="J135" i="31"/>
  <c r="K135" i="31"/>
  <c r="V135" i="31"/>
  <c r="B136" i="31"/>
  <c r="Z136" i="31" s="1"/>
  <c r="C136" i="31"/>
  <c r="D136" i="31"/>
  <c r="E136" i="31"/>
  <c r="S136" i="31" s="1"/>
  <c r="I136" i="31"/>
  <c r="J136" i="31"/>
  <c r="K136" i="31"/>
  <c r="V136" i="31"/>
  <c r="B137" i="31"/>
  <c r="Z137" i="31" s="1"/>
  <c r="C137" i="31"/>
  <c r="D137" i="31"/>
  <c r="E137" i="31"/>
  <c r="S137" i="31" s="1"/>
  <c r="I137" i="31"/>
  <c r="J137" i="31"/>
  <c r="K137" i="31"/>
  <c r="V137" i="31"/>
  <c r="B138" i="31"/>
  <c r="Z138" i="31" s="1"/>
  <c r="C138" i="31"/>
  <c r="D138" i="31"/>
  <c r="E138" i="31"/>
  <c r="S138" i="31" s="1"/>
  <c r="I138" i="31"/>
  <c r="J138" i="31"/>
  <c r="K138" i="31"/>
  <c r="V138" i="31"/>
  <c r="B139" i="31"/>
  <c r="Z139" i="31" s="1"/>
  <c r="C139" i="31"/>
  <c r="D139" i="31"/>
  <c r="E139" i="31"/>
  <c r="S139" i="31" s="1"/>
  <c r="I139" i="31"/>
  <c r="J139" i="31"/>
  <c r="K139" i="31"/>
  <c r="V139" i="31"/>
  <c r="B140" i="31"/>
  <c r="Z140" i="31" s="1"/>
  <c r="C140" i="31"/>
  <c r="D140" i="31"/>
  <c r="E140" i="31"/>
  <c r="S140" i="31" s="1"/>
  <c r="I140" i="31"/>
  <c r="J140" i="31"/>
  <c r="K140" i="31"/>
  <c r="V140" i="31"/>
  <c r="B141" i="31"/>
  <c r="Z141" i="31" s="1"/>
  <c r="C141" i="31"/>
  <c r="D141" i="31"/>
  <c r="E141" i="31"/>
  <c r="S141" i="31" s="1"/>
  <c r="I141" i="31"/>
  <c r="J141" i="31"/>
  <c r="K141" i="31"/>
  <c r="V141" i="31"/>
  <c r="B142" i="31"/>
  <c r="Z142" i="31" s="1"/>
  <c r="C142" i="31"/>
  <c r="D142" i="31"/>
  <c r="E142" i="31"/>
  <c r="S142" i="31" s="1"/>
  <c r="I142" i="31"/>
  <c r="J142" i="31"/>
  <c r="K142" i="31"/>
  <c r="V142" i="31"/>
  <c r="B143" i="31"/>
  <c r="Z143" i="31" s="1"/>
  <c r="C143" i="31"/>
  <c r="D143" i="31"/>
  <c r="E143" i="31"/>
  <c r="S143" i="31" s="1"/>
  <c r="I143" i="31"/>
  <c r="J143" i="31"/>
  <c r="K143" i="31"/>
  <c r="V143" i="31"/>
  <c r="B144" i="31"/>
  <c r="Z144" i="31" s="1"/>
  <c r="C144" i="31"/>
  <c r="D144" i="31"/>
  <c r="E144" i="31"/>
  <c r="S144" i="31" s="1"/>
  <c r="I144" i="31"/>
  <c r="J144" i="31"/>
  <c r="K144" i="31"/>
  <c r="V144" i="31"/>
  <c r="B145" i="31"/>
  <c r="Z145" i="31" s="1"/>
  <c r="C145" i="31"/>
  <c r="D145" i="31"/>
  <c r="E145" i="31"/>
  <c r="S145" i="31" s="1"/>
  <c r="I145" i="31"/>
  <c r="J145" i="31"/>
  <c r="K145" i="31"/>
  <c r="V145" i="31"/>
  <c r="B146" i="31"/>
  <c r="Z146" i="31" s="1"/>
  <c r="C146" i="31"/>
  <c r="D146" i="31"/>
  <c r="E146" i="31"/>
  <c r="S146" i="31" s="1"/>
  <c r="I146" i="31"/>
  <c r="J146" i="31"/>
  <c r="K146" i="31"/>
  <c r="V146" i="31"/>
  <c r="B147" i="31"/>
  <c r="Z147" i="31" s="1"/>
  <c r="C147" i="31"/>
  <c r="D147" i="31"/>
  <c r="E147" i="31"/>
  <c r="S147" i="31" s="1"/>
  <c r="I147" i="31"/>
  <c r="J147" i="31"/>
  <c r="K147" i="31"/>
  <c r="V147" i="31"/>
  <c r="B148" i="31"/>
  <c r="Z148" i="31" s="1"/>
  <c r="C148" i="31"/>
  <c r="D148" i="31"/>
  <c r="E148" i="31"/>
  <c r="S148" i="31" s="1"/>
  <c r="I148" i="31"/>
  <c r="J148" i="31"/>
  <c r="K148" i="31"/>
  <c r="V148" i="31"/>
  <c r="B149" i="31"/>
  <c r="Z149" i="31" s="1"/>
  <c r="C149" i="31"/>
  <c r="D149" i="31"/>
  <c r="E149" i="31"/>
  <c r="S149" i="31" s="1"/>
  <c r="I149" i="31"/>
  <c r="J149" i="31"/>
  <c r="K149" i="31"/>
  <c r="V149" i="31"/>
  <c r="B150" i="31"/>
  <c r="Z150" i="31" s="1"/>
  <c r="C150" i="31"/>
  <c r="D150" i="31"/>
  <c r="E150" i="31"/>
  <c r="S150" i="31" s="1"/>
  <c r="I150" i="31"/>
  <c r="J150" i="31"/>
  <c r="K150" i="31"/>
  <c r="V150" i="31"/>
  <c r="B151" i="31"/>
  <c r="Z151" i="31" s="1"/>
  <c r="C151" i="31"/>
  <c r="D151" i="31"/>
  <c r="E151" i="31"/>
  <c r="S151" i="31" s="1"/>
  <c r="I151" i="31"/>
  <c r="J151" i="31"/>
  <c r="K151" i="31"/>
  <c r="V151" i="31"/>
  <c r="B152" i="31"/>
  <c r="Z152" i="31" s="1"/>
  <c r="C152" i="31"/>
  <c r="D152" i="31"/>
  <c r="E152" i="31"/>
  <c r="S152" i="31" s="1"/>
  <c r="I152" i="31"/>
  <c r="J152" i="31"/>
  <c r="K152" i="31"/>
  <c r="V152" i="31"/>
  <c r="B153" i="31"/>
  <c r="Z153" i="31" s="1"/>
  <c r="C153" i="31"/>
  <c r="D153" i="31"/>
  <c r="E153" i="31"/>
  <c r="S153" i="31" s="1"/>
  <c r="I153" i="31"/>
  <c r="J153" i="31"/>
  <c r="K153" i="31"/>
  <c r="V153" i="31"/>
  <c r="B154" i="31"/>
  <c r="Z154" i="31" s="1"/>
  <c r="C154" i="31"/>
  <c r="D154" i="31"/>
  <c r="E154" i="31"/>
  <c r="S154" i="31" s="1"/>
  <c r="I154" i="31"/>
  <c r="J154" i="31"/>
  <c r="K154" i="31"/>
  <c r="V154" i="31"/>
  <c r="B155" i="31"/>
  <c r="Z155" i="31" s="1"/>
  <c r="C155" i="31"/>
  <c r="D155" i="31"/>
  <c r="E155" i="31"/>
  <c r="S155" i="31" s="1"/>
  <c r="I155" i="31"/>
  <c r="J155" i="31"/>
  <c r="K155" i="31"/>
  <c r="V155" i="31"/>
  <c r="B156" i="31"/>
  <c r="Z156" i="31" s="1"/>
  <c r="C156" i="31"/>
  <c r="D156" i="31"/>
  <c r="E156" i="31"/>
  <c r="S156" i="31" s="1"/>
  <c r="I156" i="31"/>
  <c r="J156" i="31"/>
  <c r="K156" i="31"/>
  <c r="V156" i="31"/>
  <c r="B157" i="31"/>
  <c r="Z157" i="31" s="1"/>
  <c r="C157" i="31"/>
  <c r="D157" i="31"/>
  <c r="E157" i="31"/>
  <c r="S157" i="31" s="1"/>
  <c r="I157" i="31"/>
  <c r="J157" i="31"/>
  <c r="K157" i="31"/>
  <c r="V157" i="31"/>
  <c r="B158" i="31"/>
  <c r="Z158" i="31" s="1"/>
  <c r="C158" i="31"/>
  <c r="D158" i="31"/>
  <c r="E158" i="31"/>
  <c r="S158" i="31" s="1"/>
  <c r="I158" i="31"/>
  <c r="J158" i="31"/>
  <c r="K158" i="31"/>
  <c r="V158" i="31"/>
  <c r="B159" i="31"/>
  <c r="Z159" i="31" s="1"/>
  <c r="C159" i="31"/>
  <c r="D159" i="31"/>
  <c r="E159" i="31"/>
  <c r="S159" i="31" s="1"/>
  <c r="I159" i="31"/>
  <c r="J159" i="31"/>
  <c r="K159" i="31"/>
  <c r="V159" i="31"/>
  <c r="B160" i="31"/>
  <c r="Z160" i="31" s="1"/>
  <c r="C160" i="31"/>
  <c r="D160" i="31"/>
  <c r="E160" i="31"/>
  <c r="S160" i="31" s="1"/>
  <c r="I160" i="31"/>
  <c r="J160" i="31"/>
  <c r="K160" i="31"/>
  <c r="V160" i="31"/>
  <c r="B161" i="31"/>
  <c r="Z161" i="31" s="1"/>
  <c r="C161" i="31"/>
  <c r="D161" i="31"/>
  <c r="E161" i="31"/>
  <c r="S161" i="31" s="1"/>
  <c r="I161" i="31"/>
  <c r="J161" i="31"/>
  <c r="K161" i="31"/>
  <c r="V161" i="31"/>
  <c r="B162" i="31"/>
  <c r="Z162" i="31" s="1"/>
  <c r="C162" i="31"/>
  <c r="D162" i="31"/>
  <c r="E162" i="31"/>
  <c r="S162" i="31" s="1"/>
  <c r="I162" i="31"/>
  <c r="J162" i="31"/>
  <c r="K162" i="31"/>
  <c r="V162" i="31"/>
  <c r="B163" i="31"/>
  <c r="Z163" i="31" s="1"/>
  <c r="C163" i="31"/>
  <c r="D163" i="31"/>
  <c r="E163" i="31"/>
  <c r="S163" i="31" s="1"/>
  <c r="I163" i="31"/>
  <c r="J163" i="31"/>
  <c r="K163" i="31"/>
  <c r="V163" i="31"/>
  <c r="B164" i="31"/>
  <c r="Z164" i="31" s="1"/>
  <c r="C164" i="31"/>
  <c r="D164" i="31"/>
  <c r="E164" i="31"/>
  <c r="S164" i="31" s="1"/>
  <c r="I164" i="31"/>
  <c r="J164" i="31"/>
  <c r="K164" i="31"/>
  <c r="V164" i="31"/>
  <c r="B165" i="31"/>
  <c r="Z165" i="31" s="1"/>
  <c r="C165" i="31"/>
  <c r="D165" i="31"/>
  <c r="E165" i="31"/>
  <c r="S165" i="31" s="1"/>
  <c r="I165" i="31"/>
  <c r="J165" i="31"/>
  <c r="K165" i="31"/>
  <c r="V165" i="31"/>
  <c r="B166" i="31"/>
  <c r="Z166" i="31" s="1"/>
  <c r="C166" i="31"/>
  <c r="D166" i="31"/>
  <c r="E166" i="31"/>
  <c r="S166" i="31" s="1"/>
  <c r="I166" i="31"/>
  <c r="J166" i="31"/>
  <c r="K166" i="31"/>
  <c r="V166" i="31"/>
  <c r="B167" i="31"/>
  <c r="Z167" i="31" s="1"/>
  <c r="C167" i="31"/>
  <c r="D167" i="31"/>
  <c r="E167" i="31"/>
  <c r="S167" i="31" s="1"/>
  <c r="I167" i="31"/>
  <c r="J167" i="31"/>
  <c r="K167" i="31"/>
  <c r="V167" i="31"/>
  <c r="B168" i="31"/>
  <c r="Z168" i="31" s="1"/>
  <c r="C168" i="31"/>
  <c r="D168" i="31"/>
  <c r="E168" i="31"/>
  <c r="S168" i="31" s="1"/>
  <c r="I168" i="31"/>
  <c r="J168" i="31"/>
  <c r="K168" i="31"/>
  <c r="V168" i="31"/>
  <c r="B169" i="31"/>
  <c r="Z169" i="31" s="1"/>
  <c r="C169" i="31"/>
  <c r="D169" i="31"/>
  <c r="E169" i="31"/>
  <c r="S169" i="31" s="1"/>
  <c r="I169" i="31"/>
  <c r="J169" i="31"/>
  <c r="K169" i="31"/>
  <c r="V169" i="31"/>
  <c r="B170" i="31"/>
  <c r="Z170" i="31" s="1"/>
  <c r="C170" i="31"/>
  <c r="D170" i="31"/>
  <c r="E170" i="31"/>
  <c r="S170" i="31" s="1"/>
  <c r="I170" i="31"/>
  <c r="J170" i="31"/>
  <c r="K170" i="31"/>
  <c r="V170" i="31"/>
  <c r="B171" i="31"/>
  <c r="Z171" i="31" s="1"/>
  <c r="C171" i="31"/>
  <c r="D171" i="31"/>
  <c r="E171" i="31"/>
  <c r="S171" i="31" s="1"/>
  <c r="I171" i="31"/>
  <c r="J171" i="31"/>
  <c r="K171" i="31"/>
  <c r="V171" i="31"/>
  <c r="B172" i="31"/>
  <c r="Z172" i="31" s="1"/>
  <c r="C172" i="31"/>
  <c r="D172" i="31"/>
  <c r="E172" i="31"/>
  <c r="S172" i="31" s="1"/>
  <c r="I172" i="31"/>
  <c r="J172" i="31"/>
  <c r="K172" i="31"/>
  <c r="V172" i="31"/>
  <c r="B173" i="31"/>
  <c r="Z173" i="31" s="1"/>
  <c r="C173" i="31"/>
  <c r="D173" i="31"/>
  <c r="E173" i="31"/>
  <c r="S173" i="31" s="1"/>
  <c r="I173" i="31"/>
  <c r="J173" i="31"/>
  <c r="K173" i="31"/>
  <c r="V173" i="31"/>
  <c r="B174" i="31"/>
  <c r="Z174" i="31" s="1"/>
  <c r="C174" i="31"/>
  <c r="D174" i="31"/>
  <c r="E174" i="31"/>
  <c r="S174" i="31" s="1"/>
  <c r="I174" i="31"/>
  <c r="J174" i="31"/>
  <c r="K174" i="31"/>
  <c r="V174" i="31"/>
  <c r="B175" i="31"/>
  <c r="Z175" i="31" s="1"/>
  <c r="C175" i="31"/>
  <c r="D175" i="31"/>
  <c r="E175" i="31"/>
  <c r="S175" i="31" s="1"/>
  <c r="I175" i="31"/>
  <c r="J175" i="31"/>
  <c r="K175" i="31"/>
  <c r="V175" i="31"/>
  <c r="B176" i="31"/>
  <c r="Z176" i="31" s="1"/>
  <c r="C176" i="31"/>
  <c r="D176" i="31"/>
  <c r="E176" i="31"/>
  <c r="S176" i="31" s="1"/>
  <c r="I176" i="31"/>
  <c r="J176" i="31"/>
  <c r="K176" i="31"/>
  <c r="V176" i="31"/>
  <c r="B177" i="31"/>
  <c r="Z177" i="31" s="1"/>
  <c r="C177" i="31"/>
  <c r="D177" i="31"/>
  <c r="E177" i="31"/>
  <c r="S177" i="31" s="1"/>
  <c r="I177" i="31"/>
  <c r="J177" i="31"/>
  <c r="K177" i="31"/>
  <c r="V177" i="31"/>
  <c r="B178" i="31"/>
  <c r="Z178" i="31" s="1"/>
  <c r="C178" i="31"/>
  <c r="D178" i="31"/>
  <c r="E178" i="31"/>
  <c r="S178" i="31" s="1"/>
  <c r="I178" i="31"/>
  <c r="J178" i="31"/>
  <c r="K178" i="31"/>
  <c r="V178" i="31"/>
  <c r="B179" i="31"/>
  <c r="Z179" i="31" s="1"/>
  <c r="C179" i="31"/>
  <c r="D179" i="31"/>
  <c r="E179" i="31"/>
  <c r="S179" i="31" s="1"/>
  <c r="I179" i="31"/>
  <c r="J179" i="31"/>
  <c r="K179" i="31"/>
  <c r="V179" i="31"/>
  <c r="B180" i="31"/>
  <c r="Z180" i="31" s="1"/>
  <c r="C180" i="31"/>
  <c r="D180" i="31"/>
  <c r="E180" i="31"/>
  <c r="S180" i="31" s="1"/>
  <c r="I180" i="31"/>
  <c r="J180" i="31"/>
  <c r="K180" i="31"/>
  <c r="V180" i="31"/>
  <c r="B181" i="31"/>
  <c r="Z181" i="31" s="1"/>
  <c r="C181" i="31"/>
  <c r="D181" i="31"/>
  <c r="E181" i="31"/>
  <c r="S181" i="31" s="1"/>
  <c r="I181" i="31"/>
  <c r="J181" i="31"/>
  <c r="K181" i="31"/>
  <c r="V181" i="31"/>
  <c r="B182" i="31"/>
  <c r="Z182" i="31" s="1"/>
  <c r="C182" i="31"/>
  <c r="D182" i="31"/>
  <c r="E182" i="31"/>
  <c r="S182" i="31" s="1"/>
  <c r="I182" i="31"/>
  <c r="J182" i="31"/>
  <c r="K182" i="31"/>
  <c r="V182" i="31"/>
  <c r="B183" i="31"/>
  <c r="Z183" i="31" s="1"/>
  <c r="C183" i="31"/>
  <c r="D183" i="31"/>
  <c r="E183" i="31"/>
  <c r="S183" i="31" s="1"/>
  <c r="I183" i="31"/>
  <c r="J183" i="31"/>
  <c r="K183" i="31"/>
  <c r="V183" i="31"/>
  <c r="B184" i="31"/>
  <c r="Z184" i="31" s="1"/>
  <c r="C184" i="31"/>
  <c r="D184" i="31"/>
  <c r="E184" i="31"/>
  <c r="S184" i="31" s="1"/>
  <c r="I184" i="31"/>
  <c r="J184" i="31"/>
  <c r="K184" i="31"/>
  <c r="V184" i="31"/>
  <c r="B185" i="31"/>
  <c r="Z185" i="31" s="1"/>
  <c r="C185" i="31"/>
  <c r="D185" i="31"/>
  <c r="E185" i="31"/>
  <c r="S185" i="31" s="1"/>
  <c r="I185" i="31"/>
  <c r="J185" i="31"/>
  <c r="K185" i="31"/>
  <c r="V185" i="31"/>
  <c r="B186" i="31"/>
  <c r="Z186" i="31" s="1"/>
  <c r="C186" i="31"/>
  <c r="D186" i="31"/>
  <c r="E186" i="31"/>
  <c r="S186" i="31" s="1"/>
  <c r="I186" i="31"/>
  <c r="J186" i="31"/>
  <c r="K186" i="31"/>
  <c r="V186" i="31"/>
  <c r="B187" i="31"/>
  <c r="Z187" i="31" s="1"/>
  <c r="C187" i="31"/>
  <c r="D187" i="31"/>
  <c r="E187" i="31"/>
  <c r="S187" i="31" s="1"/>
  <c r="I187" i="31"/>
  <c r="J187" i="31"/>
  <c r="K187" i="31"/>
  <c r="V187" i="31"/>
  <c r="B188" i="31"/>
  <c r="Z188" i="31" s="1"/>
  <c r="C188" i="31"/>
  <c r="D188" i="31"/>
  <c r="E188" i="31"/>
  <c r="S188" i="31" s="1"/>
  <c r="I188" i="31"/>
  <c r="J188" i="31"/>
  <c r="K188" i="31"/>
  <c r="V188" i="31"/>
  <c r="B189" i="31"/>
  <c r="Z189" i="31" s="1"/>
  <c r="C189" i="31"/>
  <c r="D189" i="31"/>
  <c r="E189" i="31"/>
  <c r="S189" i="31" s="1"/>
  <c r="I189" i="31"/>
  <c r="J189" i="31"/>
  <c r="K189" i="31"/>
  <c r="V189" i="31"/>
  <c r="B190" i="31"/>
  <c r="Z190" i="31" s="1"/>
  <c r="C190" i="31"/>
  <c r="D190" i="31"/>
  <c r="E190" i="31"/>
  <c r="S190" i="31" s="1"/>
  <c r="I190" i="31"/>
  <c r="J190" i="31"/>
  <c r="K190" i="31"/>
  <c r="V190" i="31"/>
  <c r="B191" i="31"/>
  <c r="Z191" i="31" s="1"/>
  <c r="C191" i="31"/>
  <c r="D191" i="31"/>
  <c r="E191" i="31"/>
  <c r="S191" i="31" s="1"/>
  <c r="I191" i="31"/>
  <c r="J191" i="31"/>
  <c r="K191" i="31"/>
  <c r="V191" i="31"/>
  <c r="B192" i="31"/>
  <c r="Z192" i="31" s="1"/>
  <c r="C192" i="31"/>
  <c r="D192" i="31"/>
  <c r="E192" i="31"/>
  <c r="S192" i="31" s="1"/>
  <c r="I192" i="31"/>
  <c r="J192" i="31"/>
  <c r="K192" i="31"/>
  <c r="V192" i="31"/>
  <c r="B193" i="31"/>
  <c r="Z193" i="31" s="1"/>
  <c r="C193" i="31"/>
  <c r="D193" i="31"/>
  <c r="E193" i="31"/>
  <c r="S193" i="31" s="1"/>
  <c r="I193" i="31"/>
  <c r="J193" i="31"/>
  <c r="K193" i="31"/>
  <c r="V193" i="31"/>
  <c r="B194" i="31"/>
  <c r="Z194" i="31" s="1"/>
  <c r="C194" i="31"/>
  <c r="D194" i="31"/>
  <c r="E194" i="31"/>
  <c r="S194" i="31" s="1"/>
  <c r="I194" i="31"/>
  <c r="J194" i="31"/>
  <c r="K194" i="31"/>
  <c r="V194" i="31"/>
  <c r="B195" i="31"/>
  <c r="Z195" i="31" s="1"/>
  <c r="C195" i="31"/>
  <c r="D195" i="31"/>
  <c r="E195" i="31"/>
  <c r="S195" i="31" s="1"/>
  <c r="I195" i="31"/>
  <c r="J195" i="31"/>
  <c r="K195" i="31"/>
  <c r="V195" i="31"/>
  <c r="B196" i="31"/>
  <c r="Z196" i="31" s="1"/>
  <c r="C196" i="31"/>
  <c r="D196" i="31"/>
  <c r="E196" i="31"/>
  <c r="S196" i="31" s="1"/>
  <c r="I196" i="31"/>
  <c r="J196" i="31"/>
  <c r="K196" i="31"/>
  <c r="V196" i="31"/>
  <c r="B197" i="31"/>
  <c r="Z197" i="31" s="1"/>
  <c r="C197" i="31"/>
  <c r="D197" i="31"/>
  <c r="E197" i="31"/>
  <c r="S197" i="31" s="1"/>
  <c r="I197" i="31"/>
  <c r="J197" i="31"/>
  <c r="K197" i="31"/>
  <c r="V197" i="31"/>
  <c r="B198" i="31"/>
  <c r="Z198" i="31" s="1"/>
  <c r="C198" i="31"/>
  <c r="D198" i="31"/>
  <c r="E198" i="31"/>
  <c r="S198" i="31" s="1"/>
  <c r="I198" i="31"/>
  <c r="J198" i="31"/>
  <c r="K198" i="31"/>
  <c r="V198" i="31"/>
  <c r="B199" i="31"/>
  <c r="Z199" i="31" s="1"/>
  <c r="C199" i="31"/>
  <c r="D199" i="31"/>
  <c r="E199" i="31"/>
  <c r="S199" i="31" s="1"/>
  <c r="I199" i="31"/>
  <c r="J199" i="31"/>
  <c r="K199" i="31"/>
  <c r="V199" i="31"/>
  <c r="B200" i="31"/>
  <c r="Z200" i="31" s="1"/>
  <c r="C200" i="31"/>
  <c r="D200" i="31"/>
  <c r="E200" i="31"/>
  <c r="S200" i="31" s="1"/>
  <c r="I200" i="31"/>
  <c r="J200" i="31"/>
  <c r="K200" i="31"/>
  <c r="V200" i="31"/>
  <c r="B201" i="31"/>
  <c r="Z201" i="31" s="1"/>
  <c r="C201" i="31"/>
  <c r="D201" i="31"/>
  <c r="E201" i="31"/>
  <c r="S201" i="31" s="1"/>
  <c r="I201" i="31"/>
  <c r="J201" i="31"/>
  <c r="K201" i="31"/>
  <c r="V201" i="31"/>
  <c r="B202" i="31"/>
  <c r="Z202" i="31" s="1"/>
  <c r="C202" i="31"/>
  <c r="D202" i="31"/>
  <c r="E202" i="31"/>
  <c r="S202" i="31" s="1"/>
  <c r="I202" i="31"/>
  <c r="J202" i="31"/>
  <c r="K202" i="31"/>
  <c r="V202" i="31"/>
  <c r="B203" i="31"/>
  <c r="Z203" i="31" s="1"/>
  <c r="C203" i="31"/>
  <c r="D203" i="31"/>
  <c r="E203" i="31"/>
  <c r="S203" i="31" s="1"/>
  <c r="I203" i="31"/>
  <c r="J203" i="31"/>
  <c r="K203" i="31"/>
  <c r="V203" i="31"/>
  <c r="B204" i="31"/>
  <c r="Z204" i="31" s="1"/>
  <c r="C204" i="31"/>
  <c r="D204" i="31"/>
  <c r="E204" i="31"/>
  <c r="S204" i="31" s="1"/>
  <c r="I204" i="31"/>
  <c r="J204" i="31"/>
  <c r="K204" i="31"/>
  <c r="V204" i="31"/>
  <c r="B205" i="31"/>
  <c r="Z205" i="31" s="1"/>
  <c r="C205" i="31"/>
  <c r="D205" i="31"/>
  <c r="E205" i="31"/>
  <c r="S205" i="31" s="1"/>
  <c r="I205" i="31"/>
  <c r="J205" i="31"/>
  <c r="K205" i="31"/>
  <c r="V205" i="31"/>
  <c r="B206" i="31"/>
  <c r="Z206" i="31" s="1"/>
  <c r="C206" i="31"/>
  <c r="D206" i="31"/>
  <c r="E206" i="31"/>
  <c r="S206" i="31" s="1"/>
  <c r="I206" i="31"/>
  <c r="J206" i="31"/>
  <c r="K206" i="31"/>
  <c r="V206" i="31"/>
  <c r="B207" i="31"/>
  <c r="Z207" i="31" s="1"/>
  <c r="C207" i="31"/>
  <c r="D207" i="31"/>
  <c r="E207" i="31"/>
  <c r="S207" i="31" s="1"/>
  <c r="I207" i="31"/>
  <c r="J207" i="31"/>
  <c r="K207" i="31"/>
  <c r="V207" i="31"/>
  <c r="B208" i="31"/>
  <c r="Z208" i="31" s="1"/>
  <c r="C208" i="31"/>
  <c r="D208" i="31"/>
  <c r="E208" i="31"/>
  <c r="S208" i="31" s="1"/>
  <c r="I208" i="31"/>
  <c r="J208" i="31"/>
  <c r="K208" i="31"/>
  <c r="V208" i="31"/>
  <c r="B209" i="31"/>
  <c r="Z209" i="31" s="1"/>
  <c r="C209" i="31"/>
  <c r="D209" i="31"/>
  <c r="E209" i="31"/>
  <c r="S209" i="31" s="1"/>
  <c r="I209" i="31"/>
  <c r="J209" i="31"/>
  <c r="K209" i="31"/>
  <c r="V209" i="31"/>
  <c r="B210" i="31"/>
  <c r="Z210" i="31" s="1"/>
  <c r="C210" i="31"/>
  <c r="D210" i="31"/>
  <c r="E210" i="31"/>
  <c r="S210" i="31" s="1"/>
  <c r="I210" i="31"/>
  <c r="J210" i="31"/>
  <c r="K210" i="31"/>
  <c r="V210" i="31"/>
  <c r="B211" i="31"/>
  <c r="Z211" i="31" s="1"/>
  <c r="C211" i="31"/>
  <c r="D211" i="31"/>
  <c r="E211" i="31"/>
  <c r="S211" i="31" s="1"/>
  <c r="I211" i="31"/>
  <c r="J211" i="31"/>
  <c r="K211" i="31"/>
  <c r="V211" i="31"/>
  <c r="B212" i="31"/>
  <c r="Z212" i="31" s="1"/>
  <c r="C212" i="31"/>
  <c r="D212" i="31"/>
  <c r="E212" i="31"/>
  <c r="S212" i="31" s="1"/>
  <c r="I212" i="31"/>
  <c r="J212" i="31"/>
  <c r="K212" i="31"/>
  <c r="V212" i="31"/>
  <c r="B213" i="31"/>
  <c r="Z213" i="31" s="1"/>
  <c r="C213" i="31"/>
  <c r="D213" i="31"/>
  <c r="E213" i="31"/>
  <c r="S213" i="31" s="1"/>
  <c r="I213" i="31"/>
  <c r="J213" i="31"/>
  <c r="K213" i="31"/>
  <c r="V213" i="31"/>
  <c r="B214" i="31"/>
  <c r="Z214" i="31" s="1"/>
  <c r="C214" i="31"/>
  <c r="D214" i="31"/>
  <c r="E214" i="31"/>
  <c r="S214" i="31" s="1"/>
  <c r="I214" i="31"/>
  <c r="J214" i="31"/>
  <c r="K214" i="31"/>
  <c r="V214" i="31"/>
  <c r="B215" i="31"/>
  <c r="Z215" i="31" s="1"/>
  <c r="C215" i="31"/>
  <c r="D215" i="31"/>
  <c r="E215" i="31"/>
  <c r="S215" i="31" s="1"/>
  <c r="I215" i="31"/>
  <c r="J215" i="31"/>
  <c r="K215" i="31"/>
  <c r="V215" i="31"/>
  <c r="B216" i="31"/>
  <c r="Z216" i="31" s="1"/>
  <c r="C216" i="31"/>
  <c r="D216" i="31"/>
  <c r="E216" i="31"/>
  <c r="S216" i="31" s="1"/>
  <c r="I216" i="31"/>
  <c r="J216" i="31"/>
  <c r="K216" i="31"/>
  <c r="V216" i="31"/>
  <c r="B217" i="31"/>
  <c r="Z217" i="31" s="1"/>
  <c r="C217" i="31"/>
  <c r="D217" i="31"/>
  <c r="E217" i="31"/>
  <c r="S217" i="31" s="1"/>
  <c r="I217" i="31"/>
  <c r="J217" i="31"/>
  <c r="K217" i="31"/>
  <c r="V217" i="31"/>
  <c r="B218" i="31"/>
  <c r="Z218" i="31" s="1"/>
  <c r="C218" i="31"/>
  <c r="D218" i="31"/>
  <c r="E218" i="31"/>
  <c r="S218" i="31" s="1"/>
  <c r="I218" i="31"/>
  <c r="J218" i="31"/>
  <c r="K218" i="31"/>
  <c r="V218" i="31"/>
  <c r="B219" i="31"/>
  <c r="Z219" i="31" s="1"/>
  <c r="C219" i="31"/>
  <c r="D219" i="31"/>
  <c r="E219" i="31"/>
  <c r="S219" i="31" s="1"/>
  <c r="I219" i="31"/>
  <c r="J219" i="31"/>
  <c r="K219" i="31"/>
  <c r="V219" i="31"/>
  <c r="B220" i="31"/>
  <c r="Z220" i="31" s="1"/>
  <c r="C220" i="31"/>
  <c r="D220" i="31"/>
  <c r="E220" i="31"/>
  <c r="S220" i="31" s="1"/>
  <c r="I220" i="31"/>
  <c r="J220" i="31"/>
  <c r="K220" i="31"/>
  <c r="V220" i="31"/>
  <c r="B221" i="31"/>
  <c r="Z221" i="31" s="1"/>
  <c r="C221" i="31"/>
  <c r="D221" i="31"/>
  <c r="E221" i="31"/>
  <c r="S221" i="31" s="1"/>
  <c r="I221" i="31"/>
  <c r="J221" i="31"/>
  <c r="K221" i="31"/>
  <c r="V221" i="31"/>
  <c r="B222" i="31"/>
  <c r="Z222" i="31" s="1"/>
  <c r="C222" i="31"/>
  <c r="D222" i="31"/>
  <c r="E222" i="31"/>
  <c r="S222" i="31" s="1"/>
  <c r="I222" i="31"/>
  <c r="J222" i="31"/>
  <c r="K222" i="31"/>
  <c r="V222" i="31"/>
  <c r="B223" i="31"/>
  <c r="Z223" i="31" s="1"/>
  <c r="C223" i="31"/>
  <c r="D223" i="31"/>
  <c r="E223" i="31"/>
  <c r="S223" i="31" s="1"/>
  <c r="I223" i="31"/>
  <c r="J223" i="31"/>
  <c r="K223" i="31"/>
  <c r="V223" i="31"/>
  <c r="B224" i="31"/>
  <c r="Z224" i="31" s="1"/>
  <c r="C224" i="31"/>
  <c r="D224" i="31"/>
  <c r="E224" i="31"/>
  <c r="S224" i="31" s="1"/>
  <c r="I224" i="31"/>
  <c r="J224" i="31"/>
  <c r="K224" i="31"/>
  <c r="V224" i="31"/>
  <c r="B225" i="31"/>
  <c r="Z225" i="31" s="1"/>
  <c r="C225" i="31"/>
  <c r="D225" i="31"/>
  <c r="E225" i="31"/>
  <c r="S225" i="31" s="1"/>
  <c r="I225" i="31"/>
  <c r="J225" i="31"/>
  <c r="K225" i="31"/>
  <c r="V225" i="31"/>
  <c r="B226" i="31"/>
  <c r="Z226" i="31" s="1"/>
  <c r="C226" i="31"/>
  <c r="D226" i="31"/>
  <c r="E226" i="31"/>
  <c r="S226" i="31" s="1"/>
  <c r="I226" i="31"/>
  <c r="J226" i="31"/>
  <c r="K226" i="31"/>
  <c r="V226" i="31"/>
  <c r="B227" i="31"/>
  <c r="Z227" i="31" s="1"/>
  <c r="C227" i="31"/>
  <c r="D227" i="31"/>
  <c r="E227" i="31"/>
  <c r="S227" i="31" s="1"/>
  <c r="I227" i="31"/>
  <c r="J227" i="31"/>
  <c r="K227" i="31"/>
  <c r="V227" i="31"/>
  <c r="B228" i="31"/>
  <c r="Z228" i="31" s="1"/>
  <c r="C228" i="31"/>
  <c r="D228" i="31"/>
  <c r="E228" i="31"/>
  <c r="S228" i="31" s="1"/>
  <c r="I228" i="31"/>
  <c r="J228" i="31"/>
  <c r="K228" i="31"/>
  <c r="V228" i="31"/>
  <c r="B229" i="31"/>
  <c r="Z229" i="31" s="1"/>
  <c r="C229" i="31"/>
  <c r="D229" i="31"/>
  <c r="E229" i="31"/>
  <c r="S229" i="31" s="1"/>
  <c r="I229" i="31"/>
  <c r="J229" i="31"/>
  <c r="K229" i="31"/>
  <c r="V229" i="31"/>
  <c r="B230" i="31"/>
  <c r="Z230" i="31" s="1"/>
  <c r="C230" i="31"/>
  <c r="D230" i="31"/>
  <c r="E230" i="31"/>
  <c r="S230" i="31" s="1"/>
  <c r="I230" i="31"/>
  <c r="J230" i="31"/>
  <c r="K230" i="31"/>
  <c r="V230" i="31"/>
  <c r="B231" i="31"/>
  <c r="Z231" i="31" s="1"/>
  <c r="C231" i="31"/>
  <c r="D231" i="31"/>
  <c r="E231" i="31"/>
  <c r="S231" i="31" s="1"/>
  <c r="I231" i="31"/>
  <c r="J231" i="31"/>
  <c r="K231" i="31"/>
  <c r="V231" i="31"/>
  <c r="B232" i="31"/>
  <c r="Z232" i="31" s="1"/>
  <c r="C232" i="31"/>
  <c r="D232" i="31"/>
  <c r="E232" i="31"/>
  <c r="S232" i="31" s="1"/>
  <c r="I232" i="31"/>
  <c r="J232" i="31"/>
  <c r="K232" i="31"/>
  <c r="V232" i="31"/>
  <c r="B233" i="31"/>
  <c r="Z233" i="31" s="1"/>
  <c r="C233" i="31"/>
  <c r="D233" i="31"/>
  <c r="E233" i="31"/>
  <c r="S233" i="31" s="1"/>
  <c r="I233" i="31"/>
  <c r="J233" i="31"/>
  <c r="K233" i="31"/>
  <c r="V233" i="31"/>
  <c r="B234" i="31"/>
  <c r="Z234" i="31" s="1"/>
  <c r="C234" i="31"/>
  <c r="D234" i="31"/>
  <c r="E234" i="31"/>
  <c r="S234" i="31" s="1"/>
  <c r="I234" i="31"/>
  <c r="J234" i="31"/>
  <c r="K234" i="31"/>
  <c r="V234" i="31"/>
  <c r="B235" i="31"/>
  <c r="Z235" i="31" s="1"/>
  <c r="C235" i="31"/>
  <c r="D235" i="31"/>
  <c r="E235" i="31"/>
  <c r="S235" i="31" s="1"/>
  <c r="I235" i="31"/>
  <c r="J235" i="31"/>
  <c r="K235" i="31"/>
  <c r="V235" i="31"/>
  <c r="B236" i="31"/>
  <c r="Z236" i="31" s="1"/>
  <c r="C236" i="31"/>
  <c r="D236" i="31"/>
  <c r="E236" i="31"/>
  <c r="S236" i="31" s="1"/>
  <c r="I236" i="31"/>
  <c r="J236" i="31"/>
  <c r="K236" i="31"/>
  <c r="V236" i="31"/>
  <c r="B237" i="31"/>
  <c r="Z237" i="31" s="1"/>
  <c r="C237" i="31"/>
  <c r="D237" i="31"/>
  <c r="E237" i="31"/>
  <c r="S237" i="31" s="1"/>
  <c r="I237" i="31"/>
  <c r="J237" i="31"/>
  <c r="K237" i="31"/>
  <c r="V237" i="31"/>
  <c r="B238" i="31"/>
  <c r="Z238" i="31" s="1"/>
  <c r="C238" i="31"/>
  <c r="D238" i="31"/>
  <c r="E238" i="31"/>
  <c r="S238" i="31" s="1"/>
  <c r="I238" i="31"/>
  <c r="J238" i="31"/>
  <c r="K238" i="31"/>
  <c r="V238" i="31"/>
  <c r="B239" i="31"/>
  <c r="Z239" i="31" s="1"/>
  <c r="C239" i="31"/>
  <c r="D239" i="31"/>
  <c r="E239" i="31"/>
  <c r="S239" i="31" s="1"/>
  <c r="I239" i="31"/>
  <c r="J239" i="31"/>
  <c r="K239" i="31"/>
  <c r="V239" i="31"/>
  <c r="B240" i="31"/>
  <c r="Z240" i="31" s="1"/>
  <c r="C240" i="31"/>
  <c r="D240" i="31"/>
  <c r="E240" i="31"/>
  <c r="S240" i="31" s="1"/>
  <c r="I240" i="31"/>
  <c r="J240" i="31"/>
  <c r="K240" i="31"/>
  <c r="V240" i="31"/>
  <c r="B241" i="31"/>
  <c r="Z241" i="31" s="1"/>
  <c r="C241" i="31"/>
  <c r="D241" i="31"/>
  <c r="E241" i="31"/>
  <c r="S241" i="31" s="1"/>
  <c r="I241" i="31"/>
  <c r="J241" i="31"/>
  <c r="K241" i="31"/>
  <c r="V241" i="31"/>
  <c r="B242" i="31"/>
  <c r="Z242" i="31" s="1"/>
  <c r="C242" i="31"/>
  <c r="D242" i="31"/>
  <c r="E242" i="31"/>
  <c r="S242" i="31" s="1"/>
  <c r="I242" i="31"/>
  <c r="J242" i="31"/>
  <c r="K242" i="31"/>
  <c r="V242" i="31"/>
  <c r="B243" i="31"/>
  <c r="Z243" i="31" s="1"/>
  <c r="C243" i="31"/>
  <c r="D243" i="31"/>
  <c r="E243" i="31"/>
  <c r="S243" i="31" s="1"/>
  <c r="I243" i="31"/>
  <c r="J243" i="31"/>
  <c r="K243" i="31"/>
  <c r="V243" i="31"/>
  <c r="B244" i="31"/>
  <c r="Z244" i="31" s="1"/>
  <c r="C244" i="31"/>
  <c r="D244" i="31"/>
  <c r="E244" i="31"/>
  <c r="S244" i="31" s="1"/>
  <c r="I244" i="31"/>
  <c r="J244" i="31"/>
  <c r="K244" i="31"/>
  <c r="V244" i="31"/>
  <c r="B245" i="31"/>
  <c r="Z245" i="31" s="1"/>
  <c r="C245" i="31"/>
  <c r="D245" i="31"/>
  <c r="E245" i="31"/>
  <c r="S245" i="31" s="1"/>
  <c r="I245" i="31"/>
  <c r="J245" i="31"/>
  <c r="K245" i="31"/>
  <c r="V245" i="31"/>
  <c r="B246" i="31"/>
  <c r="Z246" i="31" s="1"/>
  <c r="C246" i="31"/>
  <c r="D246" i="31"/>
  <c r="E246" i="31"/>
  <c r="S246" i="31" s="1"/>
  <c r="I246" i="31"/>
  <c r="J246" i="31"/>
  <c r="K246" i="31"/>
  <c r="V246" i="31"/>
  <c r="B247" i="31"/>
  <c r="Z247" i="31" s="1"/>
  <c r="C247" i="31"/>
  <c r="D247" i="31"/>
  <c r="E247" i="31"/>
  <c r="S247" i="31" s="1"/>
  <c r="I247" i="31"/>
  <c r="J247" i="31"/>
  <c r="K247" i="31"/>
  <c r="V247" i="31"/>
  <c r="B248" i="31"/>
  <c r="Z248" i="31" s="1"/>
  <c r="C248" i="31"/>
  <c r="D248" i="31"/>
  <c r="E248" i="31"/>
  <c r="S248" i="31" s="1"/>
  <c r="I248" i="31"/>
  <c r="J248" i="31"/>
  <c r="K248" i="31"/>
  <c r="V248" i="31"/>
  <c r="B249" i="31"/>
  <c r="Z249" i="31" s="1"/>
  <c r="C249" i="31"/>
  <c r="D249" i="31"/>
  <c r="E249" i="31"/>
  <c r="S249" i="31" s="1"/>
  <c r="I249" i="31"/>
  <c r="J249" i="31"/>
  <c r="K249" i="31"/>
  <c r="V249" i="31"/>
  <c r="B250" i="31"/>
  <c r="Z250" i="31" s="1"/>
  <c r="C250" i="31"/>
  <c r="D250" i="31"/>
  <c r="E250" i="31"/>
  <c r="S250" i="31" s="1"/>
  <c r="I250" i="31"/>
  <c r="J250" i="31"/>
  <c r="K250" i="31"/>
  <c r="V250" i="31"/>
  <c r="B251" i="31"/>
  <c r="Z251" i="31" s="1"/>
  <c r="C251" i="31"/>
  <c r="D251" i="31"/>
  <c r="E251" i="31"/>
  <c r="S251" i="31" s="1"/>
  <c r="I251" i="31"/>
  <c r="J251" i="31"/>
  <c r="K251" i="31"/>
  <c r="V251" i="31"/>
  <c r="B252" i="31"/>
  <c r="Z252" i="31" s="1"/>
  <c r="C252" i="31"/>
  <c r="D252" i="31"/>
  <c r="E252" i="31"/>
  <c r="S252" i="31" s="1"/>
  <c r="I252" i="31"/>
  <c r="J252" i="31"/>
  <c r="K252" i="31"/>
  <c r="V252" i="31"/>
  <c r="B253" i="31"/>
  <c r="Z253" i="31" s="1"/>
  <c r="C253" i="31"/>
  <c r="D253" i="31"/>
  <c r="E253" i="31"/>
  <c r="S253" i="31" s="1"/>
  <c r="I253" i="31"/>
  <c r="J253" i="31"/>
  <c r="K253" i="31"/>
  <c r="V253" i="31"/>
  <c r="B254" i="31"/>
  <c r="Z254" i="31" s="1"/>
  <c r="C254" i="31"/>
  <c r="D254" i="31"/>
  <c r="E254" i="31"/>
  <c r="S254" i="31" s="1"/>
  <c r="I254" i="31"/>
  <c r="J254" i="31"/>
  <c r="K254" i="31"/>
  <c r="V254" i="31"/>
  <c r="B255" i="31"/>
  <c r="Z255" i="31" s="1"/>
  <c r="C255" i="31"/>
  <c r="D255" i="31"/>
  <c r="E255" i="31"/>
  <c r="S255" i="31" s="1"/>
  <c r="I255" i="31"/>
  <c r="J255" i="31"/>
  <c r="K255" i="31"/>
  <c r="V255" i="31"/>
  <c r="B256" i="31"/>
  <c r="Z256" i="31" s="1"/>
  <c r="C256" i="31"/>
  <c r="D256" i="31"/>
  <c r="E256" i="31"/>
  <c r="S256" i="31" s="1"/>
  <c r="I256" i="31"/>
  <c r="J256" i="31"/>
  <c r="K256" i="31"/>
  <c r="V256" i="31"/>
  <c r="B257" i="31"/>
  <c r="Z257" i="31" s="1"/>
  <c r="C257" i="31"/>
  <c r="D257" i="31"/>
  <c r="E257" i="31"/>
  <c r="S257" i="31" s="1"/>
  <c r="I257" i="31"/>
  <c r="J257" i="31"/>
  <c r="K257" i="31"/>
  <c r="V257" i="31"/>
  <c r="B258" i="31"/>
  <c r="Z258" i="31" s="1"/>
  <c r="C258" i="31"/>
  <c r="D258" i="31"/>
  <c r="E258" i="31"/>
  <c r="S258" i="31" s="1"/>
  <c r="I258" i="31"/>
  <c r="J258" i="31"/>
  <c r="K258" i="31"/>
  <c r="V258" i="31"/>
  <c r="B259" i="31"/>
  <c r="Z259" i="31" s="1"/>
  <c r="C259" i="31"/>
  <c r="D259" i="31"/>
  <c r="E259" i="31"/>
  <c r="S259" i="31" s="1"/>
  <c r="I259" i="31"/>
  <c r="J259" i="31"/>
  <c r="K259" i="31"/>
  <c r="V259" i="31"/>
  <c r="B260" i="31"/>
  <c r="Z260" i="31" s="1"/>
  <c r="C260" i="31"/>
  <c r="D260" i="31"/>
  <c r="E260" i="31"/>
  <c r="S260" i="31" s="1"/>
  <c r="I260" i="31"/>
  <c r="J260" i="31"/>
  <c r="K260" i="31"/>
  <c r="V260" i="31"/>
  <c r="B261" i="31"/>
  <c r="Z261" i="31" s="1"/>
  <c r="C261" i="31"/>
  <c r="D261" i="31"/>
  <c r="E261" i="31"/>
  <c r="S261" i="31" s="1"/>
  <c r="I261" i="31"/>
  <c r="J261" i="31"/>
  <c r="K261" i="31"/>
  <c r="V261" i="31"/>
  <c r="B262" i="31"/>
  <c r="Z262" i="31" s="1"/>
  <c r="C262" i="31"/>
  <c r="D262" i="31"/>
  <c r="E262" i="31"/>
  <c r="S262" i="31" s="1"/>
  <c r="I262" i="31"/>
  <c r="J262" i="31"/>
  <c r="K262" i="31"/>
  <c r="V262" i="31"/>
  <c r="B263" i="31"/>
  <c r="Z263" i="31" s="1"/>
  <c r="C263" i="31"/>
  <c r="D263" i="31"/>
  <c r="E263" i="31"/>
  <c r="S263" i="31" s="1"/>
  <c r="I263" i="31"/>
  <c r="J263" i="31"/>
  <c r="K263" i="31"/>
  <c r="V263" i="31"/>
  <c r="B264" i="31"/>
  <c r="Z264" i="31" s="1"/>
  <c r="C264" i="31"/>
  <c r="D264" i="31"/>
  <c r="E264" i="31"/>
  <c r="S264" i="31" s="1"/>
  <c r="I264" i="31"/>
  <c r="J264" i="31"/>
  <c r="K264" i="31"/>
  <c r="V264" i="31"/>
  <c r="B265" i="31"/>
  <c r="Z265" i="31" s="1"/>
  <c r="C265" i="31"/>
  <c r="D265" i="31"/>
  <c r="E265" i="31"/>
  <c r="S265" i="31" s="1"/>
  <c r="I265" i="31"/>
  <c r="J265" i="31"/>
  <c r="K265" i="31"/>
  <c r="V265" i="31"/>
  <c r="B266" i="31"/>
  <c r="Z266" i="31" s="1"/>
  <c r="C266" i="31"/>
  <c r="D266" i="31"/>
  <c r="E266" i="31"/>
  <c r="S266" i="31" s="1"/>
  <c r="I266" i="31"/>
  <c r="J266" i="31"/>
  <c r="K266" i="31"/>
  <c r="V266" i="31"/>
  <c r="B267" i="31"/>
  <c r="Z267" i="31" s="1"/>
  <c r="C267" i="31"/>
  <c r="D267" i="31"/>
  <c r="E267" i="31"/>
  <c r="S267" i="31" s="1"/>
  <c r="I267" i="31"/>
  <c r="J267" i="31"/>
  <c r="K267" i="31"/>
  <c r="V267" i="31"/>
  <c r="B268" i="31"/>
  <c r="Z268" i="31" s="1"/>
  <c r="C268" i="31"/>
  <c r="D268" i="31"/>
  <c r="E268" i="31"/>
  <c r="S268" i="31" s="1"/>
  <c r="I268" i="31"/>
  <c r="J268" i="31"/>
  <c r="K268" i="31"/>
  <c r="V268" i="31"/>
  <c r="B269" i="31"/>
  <c r="Z269" i="31" s="1"/>
  <c r="C269" i="31"/>
  <c r="D269" i="31"/>
  <c r="E269" i="31"/>
  <c r="S269" i="31" s="1"/>
  <c r="I269" i="31"/>
  <c r="J269" i="31"/>
  <c r="K269" i="31"/>
  <c r="V269" i="31"/>
  <c r="B270" i="31"/>
  <c r="Z270" i="31" s="1"/>
  <c r="C270" i="31"/>
  <c r="D270" i="31"/>
  <c r="E270" i="31"/>
  <c r="S270" i="31" s="1"/>
  <c r="I270" i="31"/>
  <c r="J270" i="31"/>
  <c r="K270" i="31"/>
  <c r="V270" i="31"/>
  <c r="B271" i="31"/>
  <c r="Z271" i="31" s="1"/>
  <c r="C271" i="31"/>
  <c r="D271" i="31"/>
  <c r="E271" i="31"/>
  <c r="S271" i="31" s="1"/>
  <c r="I271" i="31"/>
  <c r="J271" i="31"/>
  <c r="K271" i="31"/>
  <c r="V271" i="31"/>
  <c r="B272" i="31"/>
  <c r="Z272" i="31" s="1"/>
  <c r="C272" i="31"/>
  <c r="D272" i="31"/>
  <c r="E272" i="31"/>
  <c r="S272" i="31" s="1"/>
  <c r="I272" i="31"/>
  <c r="J272" i="31"/>
  <c r="K272" i="31"/>
  <c r="V272" i="31"/>
  <c r="B273" i="31"/>
  <c r="Z273" i="31" s="1"/>
  <c r="C273" i="31"/>
  <c r="D273" i="31"/>
  <c r="E273" i="31"/>
  <c r="S273" i="31" s="1"/>
  <c r="I273" i="31"/>
  <c r="J273" i="31"/>
  <c r="K273" i="31"/>
  <c r="V273" i="31"/>
  <c r="B274" i="31"/>
  <c r="Z274" i="31" s="1"/>
  <c r="C274" i="31"/>
  <c r="D274" i="31"/>
  <c r="E274" i="31"/>
  <c r="S274" i="31" s="1"/>
  <c r="I274" i="31"/>
  <c r="J274" i="31"/>
  <c r="K274" i="31"/>
  <c r="V274" i="31"/>
  <c r="B275" i="31"/>
  <c r="Z275" i="31" s="1"/>
  <c r="C275" i="31"/>
  <c r="D275" i="31"/>
  <c r="E275" i="31"/>
  <c r="S275" i="31" s="1"/>
  <c r="I275" i="31"/>
  <c r="J275" i="31"/>
  <c r="K275" i="31"/>
  <c r="V275" i="31"/>
  <c r="B276" i="31"/>
  <c r="Z276" i="31" s="1"/>
  <c r="C276" i="31"/>
  <c r="D276" i="31"/>
  <c r="E276" i="31"/>
  <c r="S276" i="31" s="1"/>
  <c r="I276" i="31"/>
  <c r="J276" i="31"/>
  <c r="K276" i="31"/>
  <c r="V276" i="31"/>
  <c r="B277" i="31"/>
  <c r="Z277" i="31" s="1"/>
  <c r="C277" i="31"/>
  <c r="D277" i="31"/>
  <c r="E277" i="31"/>
  <c r="S277" i="31" s="1"/>
  <c r="I277" i="31"/>
  <c r="J277" i="31"/>
  <c r="K277" i="31"/>
  <c r="V277" i="31"/>
  <c r="B278" i="31"/>
  <c r="Z278" i="31" s="1"/>
  <c r="C278" i="31"/>
  <c r="D278" i="31"/>
  <c r="E278" i="31"/>
  <c r="S278" i="31" s="1"/>
  <c r="I278" i="31"/>
  <c r="J278" i="31"/>
  <c r="K278" i="31"/>
  <c r="V278" i="31"/>
  <c r="B279" i="31"/>
  <c r="Z279" i="31" s="1"/>
  <c r="C279" i="31"/>
  <c r="D279" i="31"/>
  <c r="E279" i="31"/>
  <c r="S279" i="31" s="1"/>
  <c r="I279" i="31"/>
  <c r="J279" i="31"/>
  <c r="K279" i="31"/>
  <c r="V279" i="31"/>
  <c r="B280" i="31"/>
  <c r="Z280" i="31" s="1"/>
  <c r="C280" i="31"/>
  <c r="D280" i="31"/>
  <c r="E280" i="31"/>
  <c r="S280" i="31" s="1"/>
  <c r="I280" i="31"/>
  <c r="J280" i="31"/>
  <c r="K280" i="31"/>
  <c r="V280" i="31"/>
  <c r="B281" i="31"/>
  <c r="Z281" i="31" s="1"/>
  <c r="C281" i="31"/>
  <c r="D281" i="31"/>
  <c r="E281" i="31"/>
  <c r="S281" i="31" s="1"/>
  <c r="I281" i="31"/>
  <c r="J281" i="31"/>
  <c r="K281" i="31"/>
  <c r="V281" i="31"/>
  <c r="B282" i="31"/>
  <c r="Z282" i="31" s="1"/>
  <c r="C282" i="31"/>
  <c r="D282" i="31"/>
  <c r="E282" i="31"/>
  <c r="S282" i="31" s="1"/>
  <c r="I282" i="31"/>
  <c r="J282" i="31"/>
  <c r="K282" i="31"/>
  <c r="V282" i="31"/>
  <c r="B283" i="31"/>
  <c r="Z283" i="31" s="1"/>
  <c r="C283" i="31"/>
  <c r="D283" i="31"/>
  <c r="E283" i="31"/>
  <c r="S283" i="31" s="1"/>
  <c r="I283" i="31"/>
  <c r="J283" i="31"/>
  <c r="K283" i="31"/>
  <c r="V283" i="31"/>
  <c r="B284" i="31"/>
  <c r="Z284" i="31" s="1"/>
  <c r="C284" i="31"/>
  <c r="D284" i="31"/>
  <c r="E284" i="31"/>
  <c r="S284" i="31" s="1"/>
  <c r="I284" i="31"/>
  <c r="J284" i="31"/>
  <c r="K284" i="31"/>
  <c r="V284" i="31"/>
  <c r="B285" i="31"/>
  <c r="Z285" i="31" s="1"/>
  <c r="C285" i="31"/>
  <c r="D285" i="31"/>
  <c r="E285" i="31"/>
  <c r="S285" i="31" s="1"/>
  <c r="I285" i="31"/>
  <c r="J285" i="31"/>
  <c r="K285" i="31"/>
  <c r="V285" i="31"/>
  <c r="B286" i="31"/>
  <c r="Z286" i="31" s="1"/>
  <c r="C286" i="31"/>
  <c r="D286" i="31"/>
  <c r="E286" i="31"/>
  <c r="S286" i="31" s="1"/>
  <c r="I286" i="31"/>
  <c r="J286" i="31"/>
  <c r="K286" i="31"/>
  <c r="V286" i="31"/>
  <c r="B287" i="31"/>
  <c r="Z287" i="31" s="1"/>
  <c r="C287" i="31"/>
  <c r="D287" i="31"/>
  <c r="E287" i="31"/>
  <c r="S287" i="31" s="1"/>
  <c r="I287" i="31"/>
  <c r="J287" i="31"/>
  <c r="K287" i="31"/>
  <c r="V287" i="31"/>
  <c r="B288" i="31"/>
  <c r="Z288" i="31" s="1"/>
  <c r="C288" i="31"/>
  <c r="D288" i="31"/>
  <c r="E288" i="31"/>
  <c r="S288" i="31" s="1"/>
  <c r="I288" i="31"/>
  <c r="J288" i="31"/>
  <c r="K288" i="31"/>
  <c r="V288" i="31"/>
  <c r="B289" i="31"/>
  <c r="Z289" i="31" s="1"/>
  <c r="C289" i="31"/>
  <c r="D289" i="31"/>
  <c r="E289" i="31"/>
  <c r="S289" i="31" s="1"/>
  <c r="I289" i="31"/>
  <c r="J289" i="31"/>
  <c r="K289" i="31"/>
  <c r="V289" i="31"/>
  <c r="B290" i="31"/>
  <c r="Z290" i="31" s="1"/>
  <c r="C290" i="31"/>
  <c r="D290" i="31"/>
  <c r="E290" i="31"/>
  <c r="S290" i="31" s="1"/>
  <c r="I290" i="31"/>
  <c r="J290" i="31"/>
  <c r="K290" i="31"/>
  <c r="V290" i="31"/>
  <c r="B291" i="31"/>
  <c r="Z291" i="31" s="1"/>
  <c r="C291" i="31"/>
  <c r="D291" i="31"/>
  <c r="E291" i="31"/>
  <c r="S291" i="31" s="1"/>
  <c r="I291" i="31"/>
  <c r="J291" i="31"/>
  <c r="K291" i="31"/>
  <c r="V291" i="31"/>
  <c r="B292" i="31"/>
  <c r="Z292" i="31" s="1"/>
  <c r="C292" i="31"/>
  <c r="D292" i="31"/>
  <c r="E292" i="31"/>
  <c r="S292" i="31" s="1"/>
  <c r="I292" i="31"/>
  <c r="J292" i="31"/>
  <c r="K292" i="31"/>
  <c r="V292" i="31"/>
  <c r="B293" i="31"/>
  <c r="Z293" i="31" s="1"/>
  <c r="C293" i="31"/>
  <c r="D293" i="31"/>
  <c r="E293" i="31"/>
  <c r="S293" i="31" s="1"/>
  <c r="I293" i="31"/>
  <c r="J293" i="31"/>
  <c r="K293" i="31"/>
  <c r="V293" i="31"/>
  <c r="B294" i="31"/>
  <c r="Z294" i="31" s="1"/>
  <c r="C294" i="31"/>
  <c r="D294" i="31"/>
  <c r="E294" i="31"/>
  <c r="S294" i="31" s="1"/>
  <c r="I294" i="31"/>
  <c r="J294" i="31"/>
  <c r="K294" i="31"/>
  <c r="V294" i="31"/>
  <c r="B295" i="31"/>
  <c r="Z295" i="31" s="1"/>
  <c r="C295" i="31"/>
  <c r="D295" i="31"/>
  <c r="E295" i="31"/>
  <c r="S295" i="31" s="1"/>
  <c r="I295" i="31"/>
  <c r="J295" i="31"/>
  <c r="K295" i="31"/>
  <c r="V295" i="31"/>
  <c r="B296" i="31"/>
  <c r="Z296" i="31" s="1"/>
  <c r="C296" i="31"/>
  <c r="D296" i="31"/>
  <c r="E296" i="31"/>
  <c r="S296" i="31" s="1"/>
  <c r="I296" i="31"/>
  <c r="J296" i="31"/>
  <c r="K296" i="31"/>
  <c r="V296" i="31"/>
  <c r="B297" i="31"/>
  <c r="Z297" i="31" s="1"/>
  <c r="C297" i="31"/>
  <c r="D297" i="31"/>
  <c r="E297" i="31"/>
  <c r="S297" i="31" s="1"/>
  <c r="I297" i="31"/>
  <c r="J297" i="31"/>
  <c r="K297" i="31"/>
  <c r="V297" i="31"/>
  <c r="B298" i="31"/>
  <c r="Z298" i="31" s="1"/>
  <c r="C298" i="31"/>
  <c r="D298" i="31"/>
  <c r="E298" i="31"/>
  <c r="S298" i="31" s="1"/>
  <c r="I298" i="31"/>
  <c r="J298" i="31"/>
  <c r="K298" i="31"/>
  <c r="V298" i="31"/>
  <c r="B299" i="31"/>
  <c r="Z299" i="31" s="1"/>
  <c r="C299" i="31"/>
  <c r="D299" i="31"/>
  <c r="E299" i="31"/>
  <c r="S299" i="31" s="1"/>
  <c r="I299" i="31"/>
  <c r="J299" i="31"/>
  <c r="K299" i="31"/>
  <c r="V299" i="31"/>
  <c r="B300" i="31"/>
  <c r="Z300" i="31" s="1"/>
  <c r="C300" i="31"/>
  <c r="D300" i="31"/>
  <c r="E300" i="31"/>
  <c r="S300" i="31" s="1"/>
  <c r="I300" i="31"/>
  <c r="J300" i="31"/>
  <c r="K300" i="31"/>
  <c r="V300" i="31"/>
  <c r="B301" i="31"/>
  <c r="Z301" i="31" s="1"/>
  <c r="C301" i="31"/>
  <c r="D301" i="31"/>
  <c r="E301" i="31"/>
  <c r="S301" i="31" s="1"/>
  <c r="I301" i="31"/>
  <c r="J301" i="31"/>
  <c r="K301" i="31"/>
  <c r="V301" i="31"/>
  <c r="B302" i="31"/>
  <c r="Z302" i="31" s="1"/>
  <c r="C302" i="31"/>
  <c r="D302" i="31"/>
  <c r="E302" i="31"/>
  <c r="S302" i="31" s="1"/>
  <c r="I302" i="31"/>
  <c r="J302" i="31"/>
  <c r="K302" i="31"/>
  <c r="V302" i="31"/>
  <c r="B303" i="31"/>
  <c r="Z303" i="31" s="1"/>
  <c r="C303" i="31"/>
  <c r="D303" i="31"/>
  <c r="E303" i="31"/>
  <c r="S303" i="31" s="1"/>
  <c r="I303" i="31"/>
  <c r="J303" i="31"/>
  <c r="K303" i="31"/>
  <c r="V303" i="31"/>
  <c r="B304" i="31"/>
  <c r="Z304" i="31" s="1"/>
  <c r="C304" i="31"/>
  <c r="D304" i="31"/>
  <c r="E304" i="31"/>
  <c r="S304" i="31" s="1"/>
  <c r="I304" i="31"/>
  <c r="J304" i="31"/>
  <c r="K304" i="31"/>
  <c r="V304" i="31"/>
  <c r="B305" i="31"/>
  <c r="Z305" i="31" s="1"/>
  <c r="C305" i="31"/>
  <c r="D305" i="31"/>
  <c r="E305" i="31"/>
  <c r="S305" i="31" s="1"/>
  <c r="I305" i="31"/>
  <c r="J305" i="31"/>
  <c r="K305" i="31"/>
  <c r="V305" i="31"/>
  <c r="B306" i="31"/>
  <c r="Z306" i="31" s="1"/>
  <c r="C306" i="31"/>
  <c r="D306" i="31"/>
  <c r="E306" i="31"/>
  <c r="S306" i="31" s="1"/>
  <c r="I306" i="31"/>
  <c r="J306" i="31"/>
  <c r="K306" i="31"/>
  <c r="V306" i="31"/>
  <c r="B307" i="31"/>
  <c r="Z307" i="31" s="1"/>
  <c r="C307" i="31"/>
  <c r="D307" i="31"/>
  <c r="E307" i="31"/>
  <c r="S307" i="31" s="1"/>
  <c r="I307" i="31"/>
  <c r="J307" i="31"/>
  <c r="K307" i="31"/>
  <c r="V307" i="31"/>
  <c r="B308" i="31"/>
  <c r="Z308" i="31" s="1"/>
  <c r="C308" i="31"/>
  <c r="D308" i="31"/>
  <c r="E308" i="31"/>
  <c r="S308" i="31" s="1"/>
  <c r="I308" i="31"/>
  <c r="J308" i="31"/>
  <c r="K308" i="31"/>
  <c r="V308" i="31"/>
  <c r="B309" i="31"/>
  <c r="Z309" i="31" s="1"/>
  <c r="C309" i="31"/>
  <c r="D309" i="31"/>
  <c r="E309" i="31"/>
  <c r="S309" i="31" s="1"/>
  <c r="I309" i="31"/>
  <c r="J309" i="31"/>
  <c r="K309" i="31"/>
  <c r="V309" i="31"/>
  <c r="B310" i="31"/>
  <c r="Z310" i="31" s="1"/>
  <c r="C310" i="31"/>
  <c r="D310" i="31"/>
  <c r="E310" i="31"/>
  <c r="S310" i="31" s="1"/>
  <c r="I310" i="31"/>
  <c r="J310" i="31"/>
  <c r="K310" i="31"/>
  <c r="V310" i="31"/>
  <c r="B311" i="31"/>
  <c r="Z311" i="31" s="1"/>
  <c r="C311" i="31"/>
  <c r="D311" i="31"/>
  <c r="E311" i="31"/>
  <c r="S311" i="31" s="1"/>
  <c r="I311" i="31"/>
  <c r="J311" i="31"/>
  <c r="K311" i="31"/>
  <c r="V311" i="31"/>
  <c r="B312" i="31"/>
  <c r="Z312" i="31" s="1"/>
  <c r="C312" i="31"/>
  <c r="D312" i="31"/>
  <c r="E312" i="31"/>
  <c r="S312" i="31" s="1"/>
  <c r="I312" i="31"/>
  <c r="J312" i="31"/>
  <c r="K312" i="31"/>
  <c r="V312" i="31"/>
  <c r="B313" i="31"/>
  <c r="Z313" i="31" s="1"/>
  <c r="C313" i="31"/>
  <c r="D313" i="31"/>
  <c r="E313" i="31"/>
  <c r="S313" i="31" s="1"/>
  <c r="I313" i="31"/>
  <c r="J313" i="31"/>
  <c r="K313" i="31"/>
  <c r="V313" i="31"/>
  <c r="B314" i="31"/>
  <c r="Z314" i="31" s="1"/>
  <c r="C314" i="31"/>
  <c r="D314" i="31"/>
  <c r="E314" i="31"/>
  <c r="S314" i="31" s="1"/>
  <c r="I314" i="31"/>
  <c r="J314" i="31"/>
  <c r="K314" i="31"/>
  <c r="V314" i="31"/>
  <c r="B315" i="31"/>
  <c r="Z315" i="31" s="1"/>
  <c r="C315" i="31"/>
  <c r="D315" i="31"/>
  <c r="E315" i="31"/>
  <c r="S315" i="31" s="1"/>
  <c r="I315" i="31"/>
  <c r="J315" i="31"/>
  <c r="K315" i="31"/>
  <c r="V315" i="31"/>
  <c r="B316" i="31"/>
  <c r="Z316" i="31" s="1"/>
  <c r="C316" i="31"/>
  <c r="D316" i="31"/>
  <c r="E316" i="31"/>
  <c r="S316" i="31" s="1"/>
  <c r="I316" i="31"/>
  <c r="J316" i="31"/>
  <c r="K316" i="31"/>
  <c r="V316" i="31"/>
  <c r="B317" i="31"/>
  <c r="Z317" i="31" s="1"/>
  <c r="C317" i="31"/>
  <c r="D317" i="31"/>
  <c r="E317" i="31"/>
  <c r="S317" i="31" s="1"/>
  <c r="I317" i="31"/>
  <c r="J317" i="31"/>
  <c r="K317" i="31"/>
  <c r="V317" i="31"/>
  <c r="B318" i="31"/>
  <c r="Z318" i="31" s="1"/>
  <c r="C318" i="31"/>
  <c r="D318" i="31"/>
  <c r="E318" i="31"/>
  <c r="S318" i="31" s="1"/>
  <c r="I318" i="31"/>
  <c r="J318" i="31"/>
  <c r="K318" i="31"/>
  <c r="V318" i="31"/>
  <c r="B319" i="31"/>
  <c r="Z319" i="31" s="1"/>
  <c r="C319" i="31"/>
  <c r="D319" i="31"/>
  <c r="E319" i="31"/>
  <c r="S319" i="31" s="1"/>
  <c r="I319" i="31"/>
  <c r="J319" i="31"/>
  <c r="K319" i="31"/>
  <c r="V319" i="31"/>
  <c r="B320" i="31"/>
  <c r="Z320" i="31" s="1"/>
  <c r="C320" i="31"/>
  <c r="D320" i="31"/>
  <c r="E320" i="31"/>
  <c r="S320" i="31" s="1"/>
  <c r="I320" i="31"/>
  <c r="J320" i="31"/>
  <c r="K320" i="31"/>
  <c r="V320" i="31"/>
  <c r="B321" i="31"/>
  <c r="Z321" i="31" s="1"/>
  <c r="C321" i="31"/>
  <c r="D321" i="31"/>
  <c r="E321" i="31"/>
  <c r="S321" i="31" s="1"/>
  <c r="I321" i="31"/>
  <c r="J321" i="31"/>
  <c r="K321" i="31"/>
  <c r="V321" i="31"/>
  <c r="B322" i="31"/>
  <c r="Z322" i="31" s="1"/>
  <c r="C322" i="31"/>
  <c r="D322" i="31"/>
  <c r="E322" i="31"/>
  <c r="S322" i="31" s="1"/>
  <c r="I322" i="31"/>
  <c r="J322" i="31"/>
  <c r="K322" i="31"/>
  <c r="V322" i="31"/>
  <c r="B323" i="31"/>
  <c r="Z323" i="31" s="1"/>
  <c r="C323" i="31"/>
  <c r="D323" i="31"/>
  <c r="E323" i="31"/>
  <c r="S323" i="31" s="1"/>
  <c r="I323" i="31"/>
  <c r="J323" i="31"/>
  <c r="K323" i="31"/>
  <c r="V323" i="31"/>
  <c r="B324" i="31"/>
  <c r="Z324" i="31" s="1"/>
  <c r="C324" i="31"/>
  <c r="D324" i="31"/>
  <c r="E324" i="31"/>
  <c r="S324" i="31" s="1"/>
  <c r="I324" i="31"/>
  <c r="J324" i="31"/>
  <c r="K324" i="31"/>
  <c r="V324" i="31"/>
  <c r="B325" i="31"/>
  <c r="Z325" i="31" s="1"/>
  <c r="C325" i="31"/>
  <c r="D325" i="31"/>
  <c r="E325" i="31"/>
  <c r="S325" i="31" s="1"/>
  <c r="I325" i="31"/>
  <c r="J325" i="31"/>
  <c r="K325" i="31"/>
  <c r="V325" i="31"/>
  <c r="B326" i="31"/>
  <c r="Z326" i="31" s="1"/>
  <c r="C326" i="31"/>
  <c r="D326" i="31"/>
  <c r="E326" i="31"/>
  <c r="S326" i="31" s="1"/>
  <c r="I326" i="31"/>
  <c r="J326" i="31"/>
  <c r="K326" i="31"/>
  <c r="V326" i="31"/>
  <c r="B327" i="31"/>
  <c r="Z327" i="31" s="1"/>
  <c r="C327" i="31"/>
  <c r="D327" i="31"/>
  <c r="E327" i="31"/>
  <c r="S327" i="31" s="1"/>
  <c r="I327" i="31"/>
  <c r="J327" i="31"/>
  <c r="K327" i="31"/>
  <c r="V327" i="31"/>
  <c r="B328" i="31"/>
  <c r="Z328" i="31" s="1"/>
  <c r="C328" i="31"/>
  <c r="D328" i="31"/>
  <c r="E328" i="31"/>
  <c r="S328" i="31" s="1"/>
  <c r="I328" i="31"/>
  <c r="J328" i="31"/>
  <c r="K328" i="31"/>
  <c r="V328" i="31"/>
  <c r="B329" i="31"/>
  <c r="Z329" i="31" s="1"/>
  <c r="C329" i="31"/>
  <c r="D329" i="31"/>
  <c r="E329" i="31"/>
  <c r="S329" i="31" s="1"/>
  <c r="I329" i="31"/>
  <c r="J329" i="31"/>
  <c r="K329" i="31"/>
  <c r="V329" i="31"/>
  <c r="B330" i="31"/>
  <c r="Z330" i="31" s="1"/>
  <c r="C330" i="31"/>
  <c r="D330" i="31"/>
  <c r="E330" i="31"/>
  <c r="S330" i="31" s="1"/>
  <c r="I330" i="31"/>
  <c r="J330" i="31"/>
  <c r="K330" i="31"/>
  <c r="V330" i="31"/>
  <c r="B331" i="31"/>
  <c r="Z331" i="31" s="1"/>
  <c r="C331" i="31"/>
  <c r="D331" i="31"/>
  <c r="E331" i="31"/>
  <c r="S331" i="31" s="1"/>
  <c r="I331" i="31"/>
  <c r="J331" i="31"/>
  <c r="K331" i="31"/>
  <c r="V331" i="31"/>
  <c r="B332" i="31"/>
  <c r="Z332" i="31" s="1"/>
  <c r="C332" i="31"/>
  <c r="D332" i="31"/>
  <c r="E332" i="31"/>
  <c r="S332" i="31" s="1"/>
  <c r="I332" i="31"/>
  <c r="J332" i="31"/>
  <c r="K332" i="31"/>
  <c r="V332" i="31"/>
  <c r="B333" i="31"/>
  <c r="Z333" i="31" s="1"/>
  <c r="C333" i="31"/>
  <c r="D333" i="31"/>
  <c r="E333" i="31"/>
  <c r="S333" i="31" s="1"/>
  <c r="I333" i="31"/>
  <c r="J333" i="31"/>
  <c r="K333" i="31"/>
  <c r="V333" i="31"/>
  <c r="B334" i="31"/>
  <c r="Z334" i="31" s="1"/>
  <c r="C334" i="31"/>
  <c r="D334" i="31"/>
  <c r="E334" i="31"/>
  <c r="S334" i="31" s="1"/>
  <c r="I334" i="31"/>
  <c r="J334" i="31"/>
  <c r="K334" i="31"/>
  <c r="V334" i="31"/>
  <c r="B335" i="31"/>
  <c r="Z335" i="31" s="1"/>
  <c r="C335" i="31"/>
  <c r="D335" i="31"/>
  <c r="E335" i="31"/>
  <c r="S335" i="31" s="1"/>
  <c r="I335" i="31"/>
  <c r="J335" i="31"/>
  <c r="K335" i="31"/>
  <c r="V335" i="31"/>
  <c r="B336" i="31"/>
  <c r="Z336" i="31" s="1"/>
  <c r="C336" i="31"/>
  <c r="D336" i="31"/>
  <c r="E336" i="31"/>
  <c r="S336" i="31" s="1"/>
  <c r="I336" i="31"/>
  <c r="J336" i="31"/>
  <c r="K336" i="31"/>
  <c r="V336" i="31"/>
  <c r="B337" i="31"/>
  <c r="Z337" i="31" s="1"/>
  <c r="C337" i="31"/>
  <c r="D337" i="31"/>
  <c r="E337" i="31"/>
  <c r="S337" i="31" s="1"/>
  <c r="I337" i="31"/>
  <c r="J337" i="31"/>
  <c r="K337" i="31"/>
  <c r="V337" i="31"/>
  <c r="B338" i="31"/>
  <c r="Z338" i="31" s="1"/>
  <c r="C338" i="31"/>
  <c r="D338" i="31"/>
  <c r="E338" i="31"/>
  <c r="S338" i="31" s="1"/>
  <c r="I338" i="31"/>
  <c r="J338" i="31"/>
  <c r="K338" i="31"/>
  <c r="V338" i="31"/>
  <c r="B339" i="31"/>
  <c r="Z339" i="31" s="1"/>
  <c r="C339" i="31"/>
  <c r="D339" i="31"/>
  <c r="E339" i="31"/>
  <c r="S339" i="31" s="1"/>
  <c r="I339" i="31"/>
  <c r="J339" i="31"/>
  <c r="K339" i="31"/>
  <c r="V339" i="31"/>
  <c r="B340" i="31"/>
  <c r="Z340" i="31" s="1"/>
  <c r="C340" i="31"/>
  <c r="D340" i="31"/>
  <c r="E340" i="31"/>
  <c r="S340" i="31" s="1"/>
  <c r="I340" i="31"/>
  <c r="J340" i="31"/>
  <c r="K340" i="31"/>
  <c r="V340" i="31"/>
  <c r="B341" i="31"/>
  <c r="Z341" i="31" s="1"/>
  <c r="C341" i="31"/>
  <c r="D341" i="31"/>
  <c r="E341" i="31"/>
  <c r="S341" i="31" s="1"/>
  <c r="I341" i="31"/>
  <c r="J341" i="31"/>
  <c r="K341" i="31"/>
  <c r="V341" i="31"/>
  <c r="B342" i="31"/>
  <c r="Z342" i="31" s="1"/>
  <c r="C342" i="31"/>
  <c r="D342" i="31"/>
  <c r="E342" i="31"/>
  <c r="S342" i="31" s="1"/>
  <c r="I342" i="31"/>
  <c r="J342" i="31"/>
  <c r="K342" i="31"/>
  <c r="V342" i="31"/>
  <c r="B343" i="31"/>
  <c r="Z343" i="31" s="1"/>
  <c r="C343" i="31"/>
  <c r="D343" i="31"/>
  <c r="E343" i="31"/>
  <c r="S343" i="31" s="1"/>
  <c r="I343" i="31"/>
  <c r="J343" i="31"/>
  <c r="K343" i="31"/>
  <c r="V343" i="31"/>
  <c r="B344" i="31"/>
  <c r="Z344" i="31" s="1"/>
  <c r="C344" i="31"/>
  <c r="D344" i="31"/>
  <c r="E344" i="31"/>
  <c r="S344" i="31" s="1"/>
  <c r="I344" i="31"/>
  <c r="J344" i="31"/>
  <c r="K344" i="31"/>
  <c r="V344" i="31"/>
  <c r="B345" i="31"/>
  <c r="Z345" i="31" s="1"/>
  <c r="C345" i="31"/>
  <c r="D345" i="31"/>
  <c r="E345" i="31"/>
  <c r="S345" i="31" s="1"/>
  <c r="I345" i="31"/>
  <c r="J345" i="31"/>
  <c r="K345" i="31"/>
  <c r="V345" i="31"/>
  <c r="B346" i="31"/>
  <c r="Z346" i="31" s="1"/>
  <c r="C346" i="31"/>
  <c r="D346" i="31"/>
  <c r="E346" i="31"/>
  <c r="S346" i="31" s="1"/>
  <c r="I346" i="31"/>
  <c r="J346" i="31"/>
  <c r="K346" i="31"/>
  <c r="V346" i="31"/>
  <c r="B347" i="31"/>
  <c r="Z347" i="31" s="1"/>
  <c r="C347" i="31"/>
  <c r="D347" i="31"/>
  <c r="E347" i="31"/>
  <c r="S347" i="31" s="1"/>
  <c r="I347" i="31"/>
  <c r="J347" i="31"/>
  <c r="K347" i="31"/>
  <c r="V347" i="31"/>
  <c r="B348" i="31"/>
  <c r="Z348" i="31" s="1"/>
  <c r="C348" i="31"/>
  <c r="D348" i="31"/>
  <c r="E348" i="31"/>
  <c r="S348" i="31" s="1"/>
  <c r="I348" i="31"/>
  <c r="J348" i="31"/>
  <c r="K348" i="31"/>
  <c r="V348" i="31"/>
  <c r="B349" i="31"/>
  <c r="Z349" i="31" s="1"/>
  <c r="C349" i="31"/>
  <c r="D349" i="31"/>
  <c r="E349" i="31"/>
  <c r="S349" i="31" s="1"/>
  <c r="I349" i="31"/>
  <c r="J349" i="31"/>
  <c r="K349" i="31"/>
  <c r="V349" i="31"/>
  <c r="B350" i="31"/>
  <c r="Z350" i="31" s="1"/>
  <c r="C350" i="31"/>
  <c r="D350" i="31"/>
  <c r="E350" i="31"/>
  <c r="S350" i="31" s="1"/>
  <c r="I350" i="31"/>
  <c r="J350" i="31"/>
  <c r="K350" i="31"/>
  <c r="V350" i="31"/>
  <c r="B351" i="31"/>
  <c r="Z351" i="31" s="1"/>
  <c r="C351" i="31"/>
  <c r="D351" i="31"/>
  <c r="E351" i="31"/>
  <c r="S351" i="31" s="1"/>
  <c r="I351" i="31"/>
  <c r="J351" i="31"/>
  <c r="K351" i="31"/>
  <c r="V351" i="31"/>
  <c r="B352" i="31"/>
  <c r="Z352" i="31" s="1"/>
  <c r="C352" i="31"/>
  <c r="D352" i="31"/>
  <c r="E352" i="31"/>
  <c r="S352" i="31" s="1"/>
  <c r="I352" i="31"/>
  <c r="J352" i="31"/>
  <c r="K352" i="31"/>
  <c r="V352" i="31"/>
  <c r="B353" i="31"/>
  <c r="Z353" i="31" s="1"/>
  <c r="C353" i="31"/>
  <c r="D353" i="31"/>
  <c r="E353" i="31"/>
  <c r="S353" i="31" s="1"/>
  <c r="I353" i="31"/>
  <c r="J353" i="31"/>
  <c r="K353" i="31"/>
  <c r="V353" i="31"/>
  <c r="B354" i="31"/>
  <c r="Z354" i="31" s="1"/>
  <c r="C354" i="31"/>
  <c r="D354" i="31"/>
  <c r="E354" i="31"/>
  <c r="S354" i="31" s="1"/>
  <c r="I354" i="31"/>
  <c r="J354" i="31"/>
  <c r="K354" i="31"/>
  <c r="V354" i="31"/>
  <c r="B355" i="31"/>
  <c r="Z355" i="31" s="1"/>
  <c r="C355" i="31"/>
  <c r="D355" i="31"/>
  <c r="E355" i="31"/>
  <c r="S355" i="31" s="1"/>
  <c r="I355" i="31"/>
  <c r="J355" i="31"/>
  <c r="K355" i="31"/>
  <c r="V355" i="31"/>
  <c r="B356" i="31"/>
  <c r="Z356" i="31" s="1"/>
  <c r="C356" i="31"/>
  <c r="D356" i="31"/>
  <c r="E356" i="31"/>
  <c r="S356" i="31" s="1"/>
  <c r="I356" i="31"/>
  <c r="J356" i="31"/>
  <c r="K356" i="31"/>
  <c r="V356" i="31"/>
  <c r="B357" i="31"/>
  <c r="Z357" i="31" s="1"/>
  <c r="C357" i="31"/>
  <c r="D357" i="31"/>
  <c r="E357" i="31"/>
  <c r="S357" i="31" s="1"/>
  <c r="I357" i="31"/>
  <c r="J357" i="31"/>
  <c r="K357" i="31"/>
  <c r="V357" i="31"/>
  <c r="B358" i="31"/>
  <c r="Z358" i="31" s="1"/>
  <c r="C358" i="31"/>
  <c r="D358" i="31"/>
  <c r="E358" i="31"/>
  <c r="S358" i="31" s="1"/>
  <c r="I358" i="31"/>
  <c r="J358" i="31"/>
  <c r="K358" i="31"/>
  <c r="V358" i="31"/>
  <c r="B359" i="31"/>
  <c r="Z359" i="31" s="1"/>
  <c r="C359" i="31"/>
  <c r="D359" i="31"/>
  <c r="E359" i="31"/>
  <c r="S359" i="31" s="1"/>
  <c r="I359" i="31"/>
  <c r="J359" i="31"/>
  <c r="K359" i="31"/>
  <c r="V359" i="31"/>
  <c r="B360" i="31"/>
  <c r="Z360" i="31" s="1"/>
  <c r="C360" i="31"/>
  <c r="D360" i="31"/>
  <c r="E360" i="31"/>
  <c r="S360" i="31" s="1"/>
  <c r="I360" i="31"/>
  <c r="J360" i="31"/>
  <c r="K360" i="31"/>
  <c r="V360" i="31"/>
  <c r="B361" i="31"/>
  <c r="Z361" i="31" s="1"/>
  <c r="C361" i="31"/>
  <c r="D361" i="31"/>
  <c r="E361" i="31"/>
  <c r="S361" i="31" s="1"/>
  <c r="I361" i="31"/>
  <c r="J361" i="31"/>
  <c r="K361" i="31"/>
  <c r="V361" i="31"/>
  <c r="B362" i="31"/>
  <c r="Z362" i="31" s="1"/>
  <c r="C362" i="31"/>
  <c r="D362" i="31"/>
  <c r="E362" i="31"/>
  <c r="S362" i="31" s="1"/>
  <c r="I362" i="31"/>
  <c r="J362" i="31"/>
  <c r="K362" i="31"/>
  <c r="V362" i="31"/>
  <c r="B363" i="31"/>
  <c r="Z363" i="31" s="1"/>
  <c r="C363" i="31"/>
  <c r="D363" i="31"/>
  <c r="E363" i="31"/>
  <c r="S363" i="31" s="1"/>
  <c r="I363" i="31"/>
  <c r="J363" i="31"/>
  <c r="K363" i="31"/>
  <c r="V363" i="31"/>
  <c r="B364" i="31"/>
  <c r="Z364" i="31" s="1"/>
  <c r="C364" i="31"/>
  <c r="D364" i="31"/>
  <c r="E364" i="31"/>
  <c r="S364" i="31" s="1"/>
  <c r="I364" i="31"/>
  <c r="J364" i="31"/>
  <c r="K364" i="31"/>
  <c r="V364" i="31"/>
  <c r="B365" i="31"/>
  <c r="Z365" i="31" s="1"/>
  <c r="C365" i="31"/>
  <c r="D365" i="31"/>
  <c r="E365" i="31"/>
  <c r="S365" i="31" s="1"/>
  <c r="I365" i="31"/>
  <c r="J365" i="31"/>
  <c r="K365" i="31"/>
  <c r="V365" i="31"/>
  <c r="B366" i="31"/>
  <c r="Z366" i="31" s="1"/>
  <c r="C366" i="31"/>
  <c r="D366" i="31"/>
  <c r="E366" i="31"/>
  <c r="S366" i="31" s="1"/>
  <c r="I366" i="31"/>
  <c r="J366" i="31"/>
  <c r="K366" i="31"/>
  <c r="V366" i="31"/>
  <c r="B367" i="31"/>
  <c r="Z367" i="31" s="1"/>
  <c r="C367" i="31"/>
  <c r="D367" i="31"/>
  <c r="E367" i="31"/>
  <c r="S367" i="31" s="1"/>
  <c r="I367" i="31"/>
  <c r="J367" i="31"/>
  <c r="K367" i="31"/>
  <c r="V367" i="31"/>
  <c r="B368" i="31"/>
  <c r="Z368" i="31" s="1"/>
  <c r="C368" i="31"/>
  <c r="D368" i="31"/>
  <c r="E368" i="31"/>
  <c r="S368" i="31" s="1"/>
  <c r="I368" i="31"/>
  <c r="J368" i="31"/>
  <c r="K368" i="31"/>
  <c r="V368" i="31"/>
  <c r="B369" i="31"/>
  <c r="Z369" i="31" s="1"/>
  <c r="C369" i="31"/>
  <c r="D369" i="31"/>
  <c r="E369" i="31"/>
  <c r="S369" i="31" s="1"/>
  <c r="I369" i="31"/>
  <c r="J369" i="31"/>
  <c r="K369" i="31"/>
  <c r="V369" i="31"/>
  <c r="B370" i="31"/>
  <c r="Z370" i="31" s="1"/>
  <c r="C370" i="31"/>
  <c r="D370" i="31"/>
  <c r="E370" i="31"/>
  <c r="S370" i="31" s="1"/>
  <c r="I370" i="31"/>
  <c r="J370" i="31"/>
  <c r="K370" i="31"/>
  <c r="V370" i="31"/>
  <c r="B371" i="31"/>
  <c r="Z371" i="31" s="1"/>
  <c r="C371" i="31"/>
  <c r="D371" i="31"/>
  <c r="E371" i="31"/>
  <c r="S371" i="31" s="1"/>
  <c r="I371" i="31"/>
  <c r="J371" i="31"/>
  <c r="K371" i="31"/>
  <c r="V371" i="31"/>
  <c r="B372" i="31"/>
  <c r="Z372" i="31" s="1"/>
  <c r="C372" i="31"/>
  <c r="D372" i="31"/>
  <c r="E372" i="31"/>
  <c r="S372" i="31" s="1"/>
  <c r="I372" i="31"/>
  <c r="J372" i="31"/>
  <c r="K372" i="31"/>
  <c r="V372" i="31"/>
  <c r="B373" i="31"/>
  <c r="Z373" i="31" s="1"/>
  <c r="C373" i="31"/>
  <c r="D373" i="31"/>
  <c r="E373" i="31"/>
  <c r="S373" i="31" s="1"/>
  <c r="I373" i="31"/>
  <c r="J373" i="31"/>
  <c r="K373" i="31"/>
  <c r="V373" i="31"/>
  <c r="B374" i="31"/>
  <c r="Z374" i="31" s="1"/>
  <c r="C374" i="31"/>
  <c r="D374" i="31"/>
  <c r="E374" i="31"/>
  <c r="S374" i="31" s="1"/>
  <c r="I374" i="31"/>
  <c r="J374" i="31"/>
  <c r="K374" i="31"/>
  <c r="V374" i="31"/>
  <c r="B375" i="31"/>
  <c r="Z375" i="31" s="1"/>
  <c r="C375" i="31"/>
  <c r="D375" i="31"/>
  <c r="E375" i="31"/>
  <c r="S375" i="31" s="1"/>
  <c r="I375" i="31"/>
  <c r="J375" i="31"/>
  <c r="K375" i="31"/>
  <c r="V375" i="31"/>
  <c r="B376" i="31"/>
  <c r="Z376" i="31" s="1"/>
  <c r="C376" i="31"/>
  <c r="D376" i="31"/>
  <c r="E376" i="31"/>
  <c r="S376" i="31" s="1"/>
  <c r="I376" i="31"/>
  <c r="J376" i="31"/>
  <c r="K376" i="31"/>
  <c r="V376" i="31"/>
  <c r="B377" i="31"/>
  <c r="Z377" i="31" s="1"/>
  <c r="C377" i="31"/>
  <c r="D377" i="31"/>
  <c r="E377" i="31"/>
  <c r="S377" i="31" s="1"/>
  <c r="I377" i="31"/>
  <c r="J377" i="31"/>
  <c r="K377" i="31"/>
  <c r="V377" i="31"/>
  <c r="B378" i="31"/>
  <c r="Z378" i="31" s="1"/>
  <c r="C378" i="31"/>
  <c r="D378" i="31"/>
  <c r="E378" i="31"/>
  <c r="S378" i="31" s="1"/>
  <c r="I378" i="31"/>
  <c r="J378" i="31"/>
  <c r="K378" i="31"/>
  <c r="V378" i="31"/>
  <c r="B379" i="31"/>
  <c r="Z379" i="31" s="1"/>
  <c r="C379" i="31"/>
  <c r="D379" i="31"/>
  <c r="E379" i="31"/>
  <c r="S379" i="31" s="1"/>
  <c r="I379" i="31"/>
  <c r="J379" i="31"/>
  <c r="K379" i="31"/>
  <c r="V379" i="31"/>
  <c r="B380" i="31"/>
  <c r="Z380" i="31" s="1"/>
  <c r="C380" i="31"/>
  <c r="D380" i="31"/>
  <c r="E380" i="31"/>
  <c r="S380" i="31" s="1"/>
  <c r="I380" i="31"/>
  <c r="J380" i="31"/>
  <c r="K380" i="31"/>
  <c r="V380" i="31"/>
  <c r="B381" i="31"/>
  <c r="Z381" i="31" s="1"/>
  <c r="C381" i="31"/>
  <c r="D381" i="31"/>
  <c r="E381" i="31"/>
  <c r="S381" i="31" s="1"/>
  <c r="I381" i="31"/>
  <c r="J381" i="31"/>
  <c r="K381" i="31"/>
  <c r="V381" i="31"/>
  <c r="B382" i="31"/>
  <c r="Z382" i="31" s="1"/>
  <c r="C382" i="31"/>
  <c r="D382" i="31"/>
  <c r="E382" i="31"/>
  <c r="S382" i="31" s="1"/>
  <c r="I382" i="31"/>
  <c r="J382" i="31"/>
  <c r="K382" i="31"/>
  <c r="V382" i="31"/>
  <c r="B383" i="31"/>
  <c r="Z383" i="31" s="1"/>
  <c r="C383" i="31"/>
  <c r="D383" i="31"/>
  <c r="E383" i="31"/>
  <c r="S383" i="31" s="1"/>
  <c r="I383" i="31"/>
  <c r="J383" i="31"/>
  <c r="K383" i="31"/>
  <c r="V383" i="31"/>
  <c r="B384" i="31"/>
  <c r="Z384" i="31" s="1"/>
  <c r="C384" i="31"/>
  <c r="D384" i="31"/>
  <c r="E384" i="31"/>
  <c r="S384" i="31" s="1"/>
  <c r="I384" i="31"/>
  <c r="J384" i="31"/>
  <c r="K384" i="31"/>
  <c r="V384" i="31"/>
  <c r="B385" i="31"/>
  <c r="Z385" i="31" s="1"/>
  <c r="C385" i="31"/>
  <c r="D385" i="31"/>
  <c r="E385" i="31"/>
  <c r="S385" i="31" s="1"/>
  <c r="I385" i="31"/>
  <c r="J385" i="31"/>
  <c r="K385" i="31"/>
  <c r="V385" i="31"/>
  <c r="B386" i="31"/>
  <c r="Z386" i="31" s="1"/>
  <c r="C386" i="31"/>
  <c r="D386" i="31"/>
  <c r="E386" i="31"/>
  <c r="S386" i="31" s="1"/>
  <c r="I386" i="31"/>
  <c r="J386" i="31"/>
  <c r="K386" i="31"/>
  <c r="V386" i="31"/>
  <c r="B387" i="31"/>
  <c r="Z387" i="31" s="1"/>
  <c r="C387" i="31"/>
  <c r="D387" i="31"/>
  <c r="E387" i="31"/>
  <c r="S387" i="31" s="1"/>
  <c r="I387" i="31"/>
  <c r="J387" i="31"/>
  <c r="K387" i="31"/>
  <c r="V387" i="31"/>
  <c r="B388" i="31"/>
  <c r="Z388" i="31" s="1"/>
  <c r="C388" i="31"/>
  <c r="D388" i="31"/>
  <c r="E388" i="31"/>
  <c r="S388" i="31" s="1"/>
  <c r="I388" i="31"/>
  <c r="J388" i="31"/>
  <c r="K388" i="31"/>
  <c r="V388" i="31"/>
  <c r="B389" i="31"/>
  <c r="Z389" i="31" s="1"/>
  <c r="C389" i="31"/>
  <c r="D389" i="31"/>
  <c r="E389" i="31"/>
  <c r="S389" i="31" s="1"/>
  <c r="I389" i="31"/>
  <c r="J389" i="31"/>
  <c r="K389" i="31"/>
  <c r="V389" i="31"/>
  <c r="B390" i="31"/>
  <c r="Z390" i="31" s="1"/>
  <c r="C390" i="31"/>
  <c r="D390" i="31"/>
  <c r="E390" i="31"/>
  <c r="S390" i="31" s="1"/>
  <c r="I390" i="31"/>
  <c r="J390" i="31"/>
  <c r="K390" i="31"/>
  <c r="V390" i="31"/>
  <c r="B391" i="31"/>
  <c r="Z391" i="31" s="1"/>
  <c r="C391" i="31"/>
  <c r="D391" i="31"/>
  <c r="E391" i="31"/>
  <c r="S391" i="31" s="1"/>
  <c r="I391" i="31"/>
  <c r="J391" i="31"/>
  <c r="K391" i="31"/>
  <c r="V391" i="31"/>
  <c r="B392" i="31"/>
  <c r="Z392" i="31" s="1"/>
  <c r="C392" i="31"/>
  <c r="D392" i="31"/>
  <c r="E392" i="31"/>
  <c r="S392" i="31" s="1"/>
  <c r="I392" i="31"/>
  <c r="J392" i="31"/>
  <c r="K392" i="31"/>
  <c r="V392" i="31"/>
  <c r="B393" i="31"/>
  <c r="Z393" i="31" s="1"/>
  <c r="C393" i="31"/>
  <c r="D393" i="31"/>
  <c r="E393" i="31"/>
  <c r="S393" i="31" s="1"/>
  <c r="I393" i="31"/>
  <c r="J393" i="31"/>
  <c r="K393" i="31"/>
  <c r="V393" i="31"/>
  <c r="B394" i="31"/>
  <c r="Z394" i="31" s="1"/>
  <c r="C394" i="31"/>
  <c r="D394" i="31"/>
  <c r="E394" i="31"/>
  <c r="S394" i="31" s="1"/>
  <c r="I394" i="31"/>
  <c r="J394" i="31"/>
  <c r="K394" i="31"/>
  <c r="V394" i="31"/>
  <c r="B395" i="31"/>
  <c r="Z395" i="31" s="1"/>
  <c r="C395" i="31"/>
  <c r="D395" i="31"/>
  <c r="E395" i="31"/>
  <c r="S395" i="31" s="1"/>
  <c r="I395" i="31"/>
  <c r="J395" i="31"/>
  <c r="K395" i="31"/>
  <c r="V395" i="31"/>
  <c r="B396" i="31"/>
  <c r="Z396" i="31" s="1"/>
  <c r="C396" i="31"/>
  <c r="D396" i="31"/>
  <c r="E396" i="31"/>
  <c r="S396" i="31" s="1"/>
  <c r="I396" i="31"/>
  <c r="J396" i="31"/>
  <c r="K396" i="31"/>
  <c r="V396" i="31"/>
  <c r="B397" i="31"/>
  <c r="Z397" i="31" s="1"/>
  <c r="C397" i="31"/>
  <c r="D397" i="31"/>
  <c r="E397" i="31"/>
  <c r="S397" i="31" s="1"/>
  <c r="I397" i="31"/>
  <c r="J397" i="31"/>
  <c r="K397" i="31"/>
  <c r="V397" i="31"/>
  <c r="B398" i="31"/>
  <c r="Z398" i="31" s="1"/>
  <c r="C398" i="31"/>
  <c r="D398" i="31"/>
  <c r="E398" i="31"/>
  <c r="S398" i="31" s="1"/>
  <c r="I398" i="31"/>
  <c r="J398" i="31"/>
  <c r="K398" i="31"/>
  <c r="V398" i="31"/>
  <c r="B399" i="31"/>
  <c r="Z399" i="31" s="1"/>
  <c r="C399" i="31"/>
  <c r="D399" i="31"/>
  <c r="E399" i="31"/>
  <c r="S399" i="31" s="1"/>
  <c r="I399" i="31"/>
  <c r="J399" i="31"/>
  <c r="K399" i="31"/>
  <c r="V399" i="31"/>
  <c r="B400" i="31"/>
  <c r="Z400" i="31" s="1"/>
  <c r="C400" i="31"/>
  <c r="D400" i="31"/>
  <c r="E400" i="31"/>
  <c r="S400" i="31" s="1"/>
  <c r="I400" i="31"/>
  <c r="J400" i="31"/>
  <c r="K400" i="31"/>
  <c r="V400" i="31"/>
  <c r="B401" i="31"/>
  <c r="Z401" i="31" s="1"/>
  <c r="C401" i="31"/>
  <c r="D401" i="31"/>
  <c r="E401" i="31"/>
  <c r="S401" i="31" s="1"/>
  <c r="I401" i="31"/>
  <c r="J401" i="31"/>
  <c r="K401" i="31"/>
  <c r="V401" i="31"/>
  <c r="B402" i="31"/>
  <c r="Z402" i="31" s="1"/>
  <c r="C402" i="31"/>
  <c r="D402" i="31"/>
  <c r="E402" i="31"/>
  <c r="S402" i="31" s="1"/>
  <c r="I402" i="31"/>
  <c r="J402" i="31"/>
  <c r="K402" i="31"/>
  <c r="V402" i="31"/>
  <c r="B403" i="31"/>
  <c r="Z403" i="31" s="1"/>
  <c r="C403" i="31"/>
  <c r="D403" i="31"/>
  <c r="E403" i="31"/>
  <c r="S403" i="31" s="1"/>
  <c r="I403" i="31"/>
  <c r="J403" i="31"/>
  <c r="K403" i="31"/>
  <c r="V403" i="31"/>
  <c r="B404" i="31"/>
  <c r="Z404" i="31" s="1"/>
  <c r="C404" i="31"/>
  <c r="D404" i="31"/>
  <c r="E404" i="31"/>
  <c r="S404" i="31" s="1"/>
  <c r="I404" i="31"/>
  <c r="J404" i="31"/>
  <c r="K404" i="31"/>
  <c r="V404" i="31"/>
  <c r="B405" i="31"/>
  <c r="Z405" i="31" s="1"/>
  <c r="C405" i="31"/>
  <c r="D405" i="31"/>
  <c r="E405" i="31"/>
  <c r="S405" i="31" s="1"/>
  <c r="I405" i="31"/>
  <c r="J405" i="31"/>
  <c r="K405" i="31"/>
  <c r="V405" i="31"/>
  <c r="B406" i="31"/>
  <c r="Z406" i="31" s="1"/>
  <c r="C406" i="31"/>
  <c r="D406" i="31"/>
  <c r="E406" i="31"/>
  <c r="S406" i="31" s="1"/>
  <c r="I406" i="31"/>
  <c r="J406" i="31"/>
  <c r="K406" i="31"/>
  <c r="V406" i="31"/>
  <c r="B407" i="31"/>
  <c r="Z407" i="31" s="1"/>
  <c r="C407" i="31"/>
  <c r="D407" i="31"/>
  <c r="E407" i="31"/>
  <c r="S407" i="31" s="1"/>
  <c r="I407" i="31"/>
  <c r="J407" i="31"/>
  <c r="K407" i="31"/>
  <c r="V407" i="31"/>
  <c r="B408" i="31"/>
  <c r="Z408" i="31" s="1"/>
  <c r="C408" i="31"/>
  <c r="D408" i="31"/>
  <c r="E408" i="31"/>
  <c r="S408" i="31" s="1"/>
  <c r="I408" i="31"/>
  <c r="J408" i="31"/>
  <c r="K408" i="31"/>
  <c r="V408" i="31"/>
  <c r="B409" i="31"/>
  <c r="Z409" i="31" s="1"/>
  <c r="C409" i="31"/>
  <c r="D409" i="31"/>
  <c r="E409" i="31"/>
  <c r="S409" i="31" s="1"/>
  <c r="I409" i="31"/>
  <c r="J409" i="31"/>
  <c r="K409" i="31"/>
  <c r="V409" i="31"/>
  <c r="B410" i="31"/>
  <c r="Z410" i="31" s="1"/>
  <c r="C410" i="31"/>
  <c r="D410" i="31"/>
  <c r="E410" i="31"/>
  <c r="S410" i="31" s="1"/>
  <c r="I410" i="31"/>
  <c r="J410" i="31"/>
  <c r="K410" i="31"/>
  <c r="V410" i="31"/>
  <c r="B411" i="31"/>
  <c r="Z411" i="31" s="1"/>
  <c r="C411" i="31"/>
  <c r="D411" i="31"/>
  <c r="E411" i="31"/>
  <c r="S411" i="31" s="1"/>
  <c r="I411" i="31"/>
  <c r="J411" i="31"/>
  <c r="K411" i="31"/>
  <c r="V411" i="31"/>
  <c r="B412" i="31"/>
  <c r="Z412" i="31" s="1"/>
  <c r="C412" i="31"/>
  <c r="D412" i="31"/>
  <c r="E412" i="31"/>
  <c r="S412" i="31" s="1"/>
  <c r="I412" i="31"/>
  <c r="J412" i="31"/>
  <c r="K412" i="31"/>
  <c r="V412" i="31"/>
  <c r="B413" i="31"/>
  <c r="Z413" i="31" s="1"/>
  <c r="C413" i="31"/>
  <c r="D413" i="31"/>
  <c r="E413" i="31"/>
  <c r="S413" i="31" s="1"/>
  <c r="I413" i="31"/>
  <c r="J413" i="31"/>
  <c r="K413" i="31"/>
  <c r="V413" i="31"/>
  <c r="B414" i="31"/>
  <c r="Z414" i="31" s="1"/>
  <c r="C414" i="31"/>
  <c r="D414" i="31"/>
  <c r="E414" i="31"/>
  <c r="S414" i="31" s="1"/>
  <c r="I414" i="31"/>
  <c r="J414" i="31"/>
  <c r="K414" i="31"/>
  <c r="V414" i="31"/>
  <c r="B415" i="31"/>
  <c r="Z415" i="31" s="1"/>
  <c r="C415" i="31"/>
  <c r="D415" i="31"/>
  <c r="E415" i="31"/>
  <c r="S415" i="31" s="1"/>
  <c r="I415" i="31"/>
  <c r="J415" i="31"/>
  <c r="K415" i="31"/>
  <c r="V415" i="31"/>
  <c r="B416" i="31"/>
  <c r="Z416" i="31" s="1"/>
  <c r="C416" i="31"/>
  <c r="D416" i="31"/>
  <c r="E416" i="31"/>
  <c r="S416" i="31" s="1"/>
  <c r="I416" i="31"/>
  <c r="J416" i="31"/>
  <c r="K416" i="31"/>
  <c r="V416" i="31"/>
  <c r="B417" i="31"/>
  <c r="Z417" i="31" s="1"/>
  <c r="C417" i="31"/>
  <c r="D417" i="31"/>
  <c r="E417" i="31"/>
  <c r="S417" i="31" s="1"/>
  <c r="I417" i="31"/>
  <c r="J417" i="31"/>
  <c r="K417" i="31"/>
  <c r="V417" i="31"/>
  <c r="B418" i="31"/>
  <c r="Z418" i="31" s="1"/>
  <c r="C418" i="31"/>
  <c r="D418" i="31"/>
  <c r="E418" i="31"/>
  <c r="S418" i="31" s="1"/>
  <c r="I418" i="31"/>
  <c r="J418" i="31"/>
  <c r="K418" i="31"/>
  <c r="V418" i="31"/>
  <c r="B419" i="31"/>
  <c r="Z419" i="31" s="1"/>
  <c r="C419" i="31"/>
  <c r="D419" i="31"/>
  <c r="E419" i="31"/>
  <c r="S419" i="31" s="1"/>
  <c r="I419" i="31"/>
  <c r="J419" i="31"/>
  <c r="K419" i="31"/>
  <c r="V419" i="31"/>
  <c r="B420" i="31"/>
  <c r="Z420" i="31" s="1"/>
  <c r="C420" i="31"/>
  <c r="D420" i="31"/>
  <c r="E420" i="31"/>
  <c r="S420" i="31" s="1"/>
  <c r="I420" i="31"/>
  <c r="J420" i="31"/>
  <c r="K420" i="31"/>
  <c r="V420" i="31"/>
  <c r="B421" i="31"/>
  <c r="Z421" i="31" s="1"/>
  <c r="C421" i="31"/>
  <c r="D421" i="31"/>
  <c r="E421" i="31"/>
  <c r="S421" i="31" s="1"/>
  <c r="I421" i="31"/>
  <c r="J421" i="31"/>
  <c r="K421" i="31"/>
  <c r="V421" i="31"/>
  <c r="B422" i="31"/>
  <c r="Z422" i="31" s="1"/>
  <c r="C422" i="31"/>
  <c r="D422" i="31"/>
  <c r="E422" i="31"/>
  <c r="S422" i="31" s="1"/>
  <c r="I422" i="31"/>
  <c r="J422" i="31"/>
  <c r="K422" i="31"/>
  <c r="V422" i="31"/>
  <c r="B423" i="31"/>
  <c r="Z423" i="31" s="1"/>
  <c r="C423" i="31"/>
  <c r="D423" i="31"/>
  <c r="E423" i="31"/>
  <c r="S423" i="31" s="1"/>
  <c r="I423" i="31"/>
  <c r="J423" i="31"/>
  <c r="K423" i="31"/>
  <c r="V423" i="31"/>
  <c r="B424" i="31"/>
  <c r="Z424" i="31" s="1"/>
  <c r="C424" i="31"/>
  <c r="D424" i="31"/>
  <c r="E424" i="31"/>
  <c r="S424" i="31" s="1"/>
  <c r="I424" i="31"/>
  <c r="J424" i="31"/>
  <c r="K424" i="31"/>
  <c r="V424" i="31"/>
  <c r="B425" i="31"/>
  <c r="Z425" i="31" s="1"/>
  <c r="C425" i="31"/>
  <c r="D425" i="31"/>
  <c r="E425" i="31"/>
  <c r="S425" i="31" s="1"/>
  <c r="I425" i="31"/>
  <c r="J425" i="31"/>
  <c r="K425" i="31"/>
  <c r="V425" i="31"/>
  <c r="B426" i="31"/>
  <c r="Z426" i="31" s="1"/>
  <c r="C426" i="31"/>
  <c r="D426" i="31"/>
  <c r="E426" i="31"/>
  <c r="S426" i="31" s="1"/>
  <c r="I426" i="31"/>
  <c r="J426" i="31"/>
  <c r="K426" i="31"/>
  <c r="V426" i="31"/>
  <c r="B427" i="31"/>
  <c r="Z427" i="31" s="1"/>
  <c r="C427" i="31"/>
  <c r="D427" i="31"/>
  <c r="E427" i="31"/>
  <c r="S427" i="31" s="1"/>
  <c r="I427" i="31"/>
  <c r="J427" i="31"/>
  <c r="K427" i="31"/>
  <c r="V427" i="31"/>
  <c r="B428" i="31"/>
  <c r="Z428" i="31" s="1"/>
  <c r="C428" i="31"/>
  <c r="D428" i="31"/>
  <c r="E428" i="31"/>
  <c r="S428" i="31" s="1"/>
  <c r="I428" i="31"/>
  <c r="J428" i="31"/>
  <c r="K428" i="31"/>
  <c r="V428" i="31"/>
  <c r="B429" i="31"/>
  <c r="Z429" i="31" s="1"/>
  <c r="C429" i="31"/>
  <c r="D429" i="31"/>
  <c r="E429" i="31"/>
  <c r="S429" i="31" s="1"/>
  <c r="I429" i="31"/>
  <c r="J429" i="31"/>
  <c r="K429" i="31"/>
  <c r="V429" i="31"/>
  <c r="B430" i="31"/>
  <c r="Z430" i="31" s="1"/>
  <c r="C430" i="31"/>
  <c r="D430" i="31"/>
  <c r="E430" i="31"/>
  <c r="S430" i="31" s="1"/>
  <c r="I430" i="31"/>
  <c r="J430" i="31"/>
  <c r="K430" i="31"/>
  <c r="V430" i="31"/>
  <c r="B431" i="31"/>
  <c r="Z431" i="31" s="1"/>
  <c r="C431" i="31"/>
  <c r="D431" i="31"/>
  <c r="E431" i="31"/>
  <c r="S431" i="31" s="1"/>
  <c r="I431" i="31"/>
  <c r="J431" i="31"/>
  <c r="K431" i="31"/>
  <c r="V431" i="31"/>
  <c r="B432" i="31"/>
  <c r="Z432" i="31" s="1"/>
  <c r="C432" i="31"/>
  <c r="D432" i="31"/>
  <c r="E432" i="31"/>
  <c r="S432" i="31" s="1"/>
  <c r="I432" i="31"/>
  <c r="J432" i="31"/>
  <c r="K432" i="31"/>
  <c r="V432" i="31"/>
  <c r="B433" i="31"/>
  <c r="Z433" i="31" s="1"/>
  <c r="C433" i="31"/>
  <c r="D433" i="31"/>
  <c r="E433" i="31"/>
  <c r="S433" i="31" s="1"/>
  <c r="I433" i="31"/>
  <c r="J433" i="31"/>
  <c r="K433" i="31"/>
  <c r="V433" i="31"/>
  <c r="B434" i="31"/>
  <c r="Z434" i="31" s="1"/>
  <c r="C434" i="31"/>
  <c r="D434" i="31"/>
  <c r="E434" i="31"/>
  <c r="S434" i="31" s="1"/>
  <c r="I434" i="31"/>
  <c r="J434" i="31"/>
  <c r="K434" i="31"/>
  <c r="V434" i="31"/>
  <c r="B435" i="31"/>
  <c r="Z435" i="31" s="1"/>
  <c r="C435" i="31"/>
  <c r="D435" i="31"/>
  <c r="E435" i="31"/>
  <c r="S435" i="31" s="1"/>
  <c r="I435" i="31"/>
  <c r="J435" i="31"/>
  <c r="K435" i="31"/>
  <c r="V435" i="31"/>
  <c r="B436" i="31"/>
  <c r="Z436" i="31" s="1"/>
  <c r="C436" i="31"/>
  <c r="D436" i="31"/>
  <c r="E436" i="31"/>
  <c r="S436" i="31" s="1"/>
  <c r="I436" i="31"/>
  <c r="J436" i="31"/>
  <c r="K436" i="31"/>
  <c r="V436" i="31"/>
  <c r="B437" i="31"/>
  <c r="Z437" i="31" s="1"/>
  <c r="C437" i="31"/>
  <c r="D437" i="31"/>
  <c r="E437" i="31"/>
  <c r="S437" i="31" s="1"/>
  <c r="I437" i="31"/>
  <c r="J437" i="31"/>
  <c r="K437" i="31"/>
  <c r="V437" i="31"/>
  <c r="B438" i="31"/>
  <c r="Z438" i="31" s="1"/>
  <c r="C438" i="31"/>
  <c r="D438" i="31"/>
  <c r="E438" i="31"/>
  <c r="S438" i="31" s="1"/>
  <c r="I438" i="31"/>
  <c r="J438" i="31"/>
  <c r="K438" i="31"/>
  <c r="V438" i="31"/>
  <c r="B439" i="31"/>
  <c r="Z439" i="31" s="1"/>
  <c r="C439" i="31"/>
  <c r="D439" i="31"/>
  <c r="E439" i="31"/>
  <c r="S439" i="31" s="1"/>
  <c r="I439" i="31"/>
  <c r="J439" i="31"/>
  <c r="K439" i="31"/>
  <c r="V439" i="31"/>
  <c r="B440" i="31"/>
  <c r="Z440" i="31" s="1"/>
  <c r="C440" i="31"/>
  <c r="D440" i="31"/>
  <c r="E440" i="31"/>
  <c r="S440" i="31" s="1"/>
  <c r="I440" i="31"/>
  <c r="J440" i="31"/>
  <c r="K440" i="31"/>
  <c r="V440" i="31"/>
  <c r="B441" i="31"/>
  <c r="Z441" i="31" s="1"/>
  <c r="C441" i="31"/>
  <c r="D441" i="31"/>
  <c r="E441" i="31"/>
  <c r="S441" i="31" s="1"/>
  <c r="I441" i="31"/>
  <c r="J441" i="31"/>
  <c r="K441" i="31"/>
  <c r="V441" i="31"/>
  <c r="B442" i="31"/>
  <c r="Z442" i="31" s="1"/>
  <c r="C442" i="31"/>
  <c r="D442" i="31"/>
  <c r="E442" i="31"/>
  <c r="S442" i="31" s="1"/>
  <c r="I442" i="31"/>
  <c r="J442" i="31"/>
  <c r="K442" i="31"/>
  <c r="V442" i="31"/>
  <c r="B443" i="31"/>
  <c r="Z443" i="31" s="1"/>
  <c r="C443" i="31"/>
  <c r="D443" i="31"/>
  <c r="E443" i="31"/>
  <c r="S443" i="31" s="1"/>
  <c r="I443" i="31"/>
  <c r="J443" i="31"/>
  <c r="K443" i="31"/>
  <c r="V443" i="31"/>
  <c r="B444" i="31"/>
  <c r="Z444" i="31" s="1"/>
  <c r="C444" i="31"/>
  <c r="D444" i="31"/>
  <c r="E444" i="31"/>
  <c r="S444" i="31" s="1"/>
  <c r="I444" i="31"/>
  <c r="J444" i="31"/>
  <c r="K444" i="31"/>
  <c r="V444" i="31"/>
  <c r="B445" i="31"/>
  <c r="Z445" i="31" s="1"/>
  <c r="C445" i="31"/>
  <c r="D445" i="31"/>
  <c r="E445" i="31"/>
  <c r="S445" i="31" s="1"/>
  <c r="I445" i="31"/>
  <c r="J445" i="31"/>
  <c r="K445" i="31"/>
  <c r="V445" i="31"/>
  <c r="B446" i="31"/>
  <c r="Z446" i="31" s="1"/>
  <c r="C446" i="31"/>
  <c r="D446" i="31"/>
  <c r="E446" i="31"/>
  <c r="S446" i="31" s="1"/>
  <c r="I446" i="31"/>
  <c r="J446" i="31"/>
  <c r="K446" i="31"/>
  <c r="V446" i="31"/>
  <c r="B447" i="31"/>
  <c r="Z447" i="31" s="1"/>
  <c r="C447" i="31"/>
  <c r="D447" i="31"/>
  <c r="E447" i="31"/>
  <c r="S447" i="31" s="1"/>
  <c r="I447" i="31"/>
  <c r="J447" i="31"/>
  <c r="K447" i="31"/>
  <c r="V447" i="31"/>
  <c r="B448" i="31"/>
  <c r="Z448" i="31" s="1"/>
  <c r="C448" i="31"/>
  <c r="D448" i="31"/>
  <c r="E448" i="31"/>
  <c r="S448" i="31" s="1"/>
  <c r="I448" i="31"/>
  <c r="J448" i="31"/>
  <c r="K448" i="31"/>
  <c r="V448" i="31"/>
  <c r="B449" i="31"/>
  <c r="Z449" i="31" s="1"/>
  <c r="C449" i="31"/>
  <c r="D449" i="31"/>
  <c r="E449" i="31"/>
  <c r="S449" i="31" s="1"/>
  <c r="I449" i="31"/>
  <c r="J449" i="31"/>
  <c r="K449" i="31"/>
  <c r="V449" i="31"/>
  <c r="B450" i="31"/>
  <c r="Z450" i="31" s="1"/>
  <c r="C450" i="31"/>
  <c r="D450" i="31"/>
  <c r="E450" i="31"/>
  <c r="S450" i="31" s="1"/>
  <c r="I450" i="31"/>
  <c r="J450" i="31"/>
  <c r="K450" i="31"/>
  <c r="V450" i="31"/>
  <c r="B451" i="31"/>
  <c r="Z451" i="31" s="1"/>
  <c r="C451" i="31"/>
  <c r="D451" i="31"/>
  <c r="E451" i="31"/>
  <c r="S451" i="31" s="1"/>
  <c r="I451" i="31"/>
  <c r="J451" i="31"/>
  <c r="K451" i="31"/>
  <c r="V451" i="31"/>
  <c r="B452" i="31"/>
  <c r="Z452" i="31" s="1"/>
  <c r="C452" i="31"/>
  <c r="D452" i="31"/>
  <c r="E452" i="31"/>
  <c r="S452" i="31" s="1"/>
  <c r="I452" i="31"/>
  <c r="J452" i="31"/>
  <c r="K452" i="31"/>
  <c r="V452" i="31"/>
  <c r="B453" i="31"/>
  <c r="Z453" i="31" s="1"/>
  <c r="C453" i="31"/>
  <c r="D453" i="31"/>
  <c r="E453" i="31"/>
  <c r="S453" i="31" s="1"/>
  <c r="I453" i="31"/>
  <c r="J453" i="31"/>
  <c r="K453" i="31"/>
  <c r="V453" i="31"/>
  <c r="B454" i="31"/>
  <c r="Z454" i="31" s="1"/>
  <c r="C454" i="31"/>
  <c r="D454" i="31"/>
  <c r="E454" i="31"/>
  <c r="S454" i="31" s="1"/>
  <c r="I454" i="31"/>
  <c r="J454" i="31"/>
  <c r="K454" i="31"/>
  <c r="V454" i="31"/>
  <c r="B455" i="31"/>
  <c r="Z455" i="31" s="1"/>
  <c r="C455" i="31"/>
  <c r="D455" i="31"/>
  <c r="E455" i="31"/>
  <c r="S455" i="31" s="1"/>
  <c r="I455" i="31"/>
  <c r="J455" i="31"/>
  <c r="K455" i="31"/>
  <c r="V455" i="31"/>
  <c r="B456" i="31"/>
  <c r="Z456" i="31" s="1"/>
  <c r="C456" i="31"/>
  <c r="D456" i="31"/>
  <c r="E456" i="31"/>
  <c r="S456" i="31" s="1"/>
  <c r="I456" i="31"/>
  <c r="J456" i="31"/>
  <c r="K456" i="31"/>
  <c r="V456" i="31"/>
  <c r="B457" i="31"/>
  <c r="Z457" i="31" s="1"/>
  <c r="C457" i="31"/>
  <c r="D457" i="31"/>
  <c r="E457" i="31"/>
  <c r="S457" i="31" s="1"/>
  <c r="I457" i="31"/>
  <c r="J457" i="31"/>
  <c r="K457" i="31"/>
  <c r="V457" i="31"/>
  <c r="B458" i="31"/>
  <c r="Z458" i="31" s="1"/>
  <c r="C458" i="31"/>
  <c r="D458" i="31"/>
  <c r="E458" i="31"/>
  <c r="S458" i="31" s="1"/>
  <c r="I458" i="31"/>
  <c r="J458" i="31"/>
  <c r="K458" i="31"/>
  <c r="V458" i="31"/>
  <c r="B459" i="31"/>
  <c r="Z459" i="31" s="1"/>
  <c r="C459" i="31"/>
  <c r="D459" i="31"/>
  <c r="E459" i="31"/>
  <c r="S459" i="31" s="1"/>
  <c r="I459" i="31"/>
  <c r="J459" i="31"/>
  <c r="K459" i="31"/>
  <c r="V459" i="31"/>
  <c r="B460" i="31"/>
  <c r="Z460" i="31" s="1"/>
  <c r="C460" i="31"/>
  <c r="D460" i="31"/>
  <c r="E460" i="31"/>
  <c r="S460" i="31" s="1"/>
  <c r="I460" i="31"/>
  <c r="J460" i="31"/>
  <c r="K460" i="31"/>
  <c r="V460" i="31"/>
  <c r="B461" i="31"/>
  <c r="Z461" i="31" s="1"/>
  <c r="C461" i="31"/>
  <c r="D461" i="31"/>
  <c r="E461" i="31"/>
  <c r="S461" i="31" s="1"/>
  <c r="I461" i="31"/>
  <c r="J461" i="31"/>
  <c r="K461" i="31"/>
  <c r="V461" i="31"/>
  <c r="B462" i="31"/>
  <c r="Z462" i="31" s="1"/>
  <c r="C462" i="31"/>
  <c r="D462" i="31"/>
  <c r="E462" i="31"/>
  <c r="S462" i="31" s="1"/>
  <c r="I462" i="31"/>
  <c r="J462" i="31"/>
  <c r="K462" i="31"/>
  <c r="V462" i="31"/>
  <c r="B463" i="31"/>
  <c r="Z463" i="31" s="1"/>
  <c r="C463" i="31"/>
  <c r="D463" i="31"/>
  <c r="E463" i="31"/>
  <c r="S463" i="31" s="1"/>
  <c r="I463" i="31"/>
  <c r="J463" i="31"/>
  <c r="K463" i="31"/>
  <c r="V463" i="31"/>
  <c r="B464" i="31"/>
  <c r="Z464" i="31" s="1"/>
  <c r="C464" i="31"/>
  <c r="D464" i="31"/>
  <c r="E464" i="31"/>
  <c r="S464" i="31" s="1"/>
  <c r="I464" i="31"/>
  <c r="J464" i="31"/>
  <c r="K464" i="31"/>
  <c r="V464" i="31"/>
  <c r="B465" i="31"/>
  <c r="Z465" i="31" s="1"/>
  <c r="C465" i="31"/>
  <c r="D465" i="31"/>
  <c r="E465" i="31"/>
  <c r="S465" i="31" s="1"/>
  <c r="I465" i="31"/>
  <c r="J465" i="31"/>
  <c r="K465" i="31"/>
  <c r="V465" i="31"/>
  <c r="B466" i="31"/>
  <c r="Z466" i="31" s="1"/>
  <c r="C466" i="31"/>
  <c r="D466" i="31"/>
  <c r="E466" i="31"/>
  <c r="S466" i="31" s="1"/>
  <c r="I466" i="31"/>
  <c r="J466" i="31"/>
  <c r="K466" i="31"/>
  <c r="V466" i="31"/>
  <c r="B467" i="31"/>
  <c r="Z467" i="31" s="1"/>
  <c r="C467" i="31"/>
  <c r="D467" i="31"/>
  <c r="E467" i="31"/>
  <c r="S467" i="31" s="1"/>
  <c r="I467" i="31"/>
  <c r="J467" i="31"/>
  <c r="K467" i="31"/>
  <c r="V467" i="31"/>
  <c r="B468" i="31"/>
  <c r="Z468" i="31" s="1"/>
  <c r="C468" i="31"/>
  <c r="D468" i="31"/>
  <c r="E468" i="31"/>
  <c r="S468" i="31" s="1"/>
  <c r="I468" i="31"/>
  <c r="J468" i="31"/>
  <c r="K468" i="31"/>
  <c r="V468" i="31"/>
  <c r="B469" i="31"/>
  <c r="Z469" i="31" s="1"/>
  <c r="C469" i="31"/>
  <c r="D469" i="31"/>
  <c r="E469" i="31"/>
  <c r="S469" i="31" s="1"/>
  <c r="I469" i="31"/>
  <c r="J469" i="31"/>
  <c r="K469" i="31"/>
  <c r="V469" i="31"/>
  <c r="B470" i="31"/>
  <c r="Z470" i="31" s="1"/>
  <c r="C470" i="31"/>
  <c r="D470" i="31"/>
  <c r="E470" i="31"/>
  <c r="S470" i="31" s="1"/>
  <c r="I470" i="31"/>
  <c r="J470" i="31"/>
  <c r="K470" i="31"/>
  <c r="V470" i="31"/>
  <c r="B471" i="31"/>
  <c r="Z471" i="31" s="1"/>
  <c r="C471" i="31"/>
  <c r="D471" i="31"/>
  <c r="E471" i="31"/>
  <c r="S471" i="31" s="1"/>
  <c r="I471" i="31"/>
  <c r="J471" i="31"/>
  <c r="K471" i="31"/>
  <c r="V471" i="31"/>
  <c r="B472" i="31"/>
  <c r="Z472" i="31" s="1"/>
  <c r="C472" i="31"/>
  <c r="D472" i="31"/>
  <c r="E472" i="31"/>
  <c r="S472" i="31" s="1"/>
  <c r="I472" i="31"/>
  <c r="J472" i="31"/>
  <c r="K472" i="31"/>
  <c r="V472" i="31"/>
  <c r="B473" i="31"/>
  <c r="Z473" i="31" s="1"/>
  <c r="C473" i="31"/>
  <c r="D473" i="31"/>
  <c r="E473" i="31"/>
  <c r="S473" i="31" s="1"/>
  <c r="I473" i="31"/>
  <c r="J473" i="31"/>
  <c r="K473" i="31"/>
  <c r="V473" i="31"/>
  <c r="B474" i="31"/>
  <c r="Z474" i="31" s="1"/>
  <c r="C474" i="31"/>
  <c r="D474" i="31"/>
  <c r="E474" i="31"/>
  <c r="S474" i="31" s="1"/>
  <c r="I474" i="31"/>
  <c r="J474" i="31"/>
  <c r="K474" i="31"/>
  <c r="V474" i="31"/>
  <c r="B475" i="31"/>
  <c r="Z475" i="31" s="1"/>
  <c r="C475" i="31"/>
  <c r="D475" i="31"/>
  <c r="E475" i="31"/>
  <c r="S475" i="31" s="1"/>
  <c r="I475" i="31"/>
  <c r="J475" i="31"/>
  <c r="K475" i="31"/>
  <c r="V475" i="31"/>
  <c r="B476" i="31"/>
  <c r="Z476" i="31" s="1"/>
  <c r="C476" i="31"/>
  <c r="D476" i="31"/>
  <c r="E476" i="31"/>
  <c r="S476" i="31" s="1"/>
  <c r="I476" i="31"/>
  <c r="J476" i="31"/>
  <c r="K476" i="31"/>
  <c r="V476" i="31"/>
  <c r="B477" i="31"/>
  <c r="Z477" i="31" s="1"/>
  <c r="C477" i="31"/>
  <c r="D477" i="31"/>
  <c r="E477" i="31"/>
  <c r="S477" i="31" s="1"/>
  <c r="I477" i="31"/>
  <c r="J477" i="31"/>
  <c r="K477" i="31"/>
  <c r="V477" i="31"/>
  <c r="B478" i="31"/>
  <c r="Z478" i="31" s="1"/>
  <c r="C478" i="31"/>
  <c r="D478" i="31"/>
  <c r="E478" i="31"/>
  <c r="S478" i="31" s="1"/>
  <c r="I478" i="31"/>
  <c r="J478" i="31"/>
  <c r="K478" i="31"/>
  <c r="V478" i="31"/>
  <c r="B479" i="31"/>
  <c r="Z479" i="31" s="1"/>
  <c r="C479" i="31"/>
  <c r="D479" i="31"/>
  <c r="E479" i="31"/>
  <c r="S479" i="31" s="1"/>
  <c r="I479" i="31"/>
  <c r="J479" i="31"/>
  <c r="K479" i="31"/>
  <c r="V479" i="31"/>
  <c r="B480" i="31"/>
  <c r="Z480" i="31" s="1"/>
  <c r="C480" i="31"/>
  <c r="D480" i="31"/>
  <c r="E480" i="31"/>
  <c r="S480" i="31" s="1"/>
  <c r="I480" i="31"/>
  <c r="J480" i="31"/>
  <c r="K480" i="31"/>
  <c r="V480" i="31"/>
  <c r="B481" i="31"/>
  <c r="Z481" i="31" s="1"/>
  <c r="C481" i="31"/>
  <c r="D481" i="31"/>
  <c r="E481" i="31"/>
  <c r="S481" i="31" s="1"/>
  <c r="I481" i="31"/>
  <c r="J481" i="31"/>
  <c r="K481" i="31"/>
  <c r="V481" i="31"/>
  <c r="B482" i="31"/>
  <c r="Z482" i="31" s="1"/>
  <c r="C482" i="31"/>
  <c r="D482" i="31"/>
  <c r="E482" i="31"/>
  <c r="S482" i="31" s="1"/>
  <c r="I482" i="31"/>
  <c r="J482" i="31"/>
  <c r="K482" i="31"/>
  <c r="V482" i="31"/>
  <c r="B483" i="31"/>
  <c r="Z483" i="31" s="1"/>
  <c r="C483" i="31"/>
  <c r="D483" i="31"/>
  <c r="E483" i="31"/>
  <c r="S483" i="31" s="1"/>
  <c r="I483" i="31"/>
  <c r="J483" i="31"/>
  <c r="K483" i="31"/>
  <c r="V483" i="31"/>
  <c r="B484" i="31"/>
  <c r="Z484" i="31" s="1"/>
  <c r="C484" i="31"/>
  <c r="D484" i="31"/>
  <c r="E484" i="31"/>
  <c r="S484" i="31" s="1"/>
  <c r="I484" i="31"/>
  <c r="J484" i="31"/>
  <c r="K484" i="31"/>
  <c r="V484" i="31"/>
  <c r="B485" i="31"/>
  <c r="Z485" i="31" s="1"/>
  <c r="C485" i="31"/>
  <c r="D485" i="31"/>
  <c r="E485" i="31"/>
  <c r="S485" i="31" s="1"/>
  <c r="I485" i="31"/>
  <c r="J485" i="31"/>
  <c r="K485" i="31"/>
  <c r="V485" i="31"/>
  <c r="B486" i="31"/>
  <c r="Z486" i="31" s="1"/>
  <c r="C486" i="31"/>
  <c r="D486" i="31"/>
  <c r="E486" i="31"/>
  <c r="S486" i="31" s="1"/>
  <c r="I486" i="31"/>
  <c r="J486" i="31"/>
  <c r="K486" i="31"/>
  <c r="V486" i="31"/>
  <c r="B487" i="31"/>
  <c r="Z487" i="31" s="1"/>
  <c r="C487" i="31"/>
  <c r="D487" i="31"/>
  <c r="E487" i="31"/>
  <c r="S487" i="31" s="1"/>
  <c r="I487" i="31"/>
  <c r="J487" i="31"/>
  <c r="K487" i="31"/>
  <c r="V487" i="31"/>
  <c r="B488" i="31"/>
  <c r="Z488" i="31" s="1"/>
  <c r="C488" i="31"/>
  <c r="D488" i="31"/>
  <c r="E488" i="31"/>
  <c r="S488" i="31" s="1"/>
  <c r="I488" i="31"/>
  <c r="J488" i="31"/>
  <c r="K488" i="31"/>
  <c r="V488" i="31"/>
  <c r="B489" i="31"/>
  <c r="Z489" i="31" s="1"/>
  <c r="C489" i="31"/>
  <c r="D489" i="31"/>
  <c r="E489" i="31"/>
  <c r="S489" i="31" s="1"/>
  <c r="I489" i="31"/>
  <c r="J489" i="31"/>
  <c r="K489" i="31"/>
  <c r="V489" i="31"/>
  <c r="B490" i="31"/>
  <c r="Z490" i="31" s="1"/>
  <c r="C490" i="31"/>
  <c r="D490" i="31"/>
  <c r="E490" i="31"/>
  <c r="S490" i="31" s="1"/>
  <c r="I490" i="31"/>
  <c r="J490" i="31"/>
  <c r="K490" i="31"/>
  <c r="V490" i="31"/>
  <c r="B491" i="31"/>
  <c r="Z491" i="31" s="1"/>
  <c r="C491" i="31"/>
  <c r="D491" i="31"/>
  <c r="E491" i="31"/>
  <c r="S491" i="31" s="1"/>
  <c r="I491" i="31"/>
  <c r="J491" i="31"/>
  <c r="K491" i="31"/>
  <c r="V491" i="31"/>
  <c r="B492" i="31"/>
  <c r="Z492" i="31" s="1"/>
  <c r="C492" i="31"/>
  <c r="D492" i="31"/>
  <c r="E492" i="31"/>
  <c r="S492" i="31" s="1"/>
  <c r="I492" i="31"/>
  <c r="J492" i="31"/>
  <c r="K492" i="31"/>
  <c r="V492" i="31"/>
  <c r="B493" i="31"/>
  <c r="Z493" i="31" s="1"/>
  <c r="C493" i="31"/>
  <c r="D493" i="31"/>
  <c r="E493" i="31"/>
  <c r="S493" i="31" s="1"/>
  <c r="I493" i="31"/>
  <c r="J493" i="31"/>
  <c r="K493" i="31"/>
  <c r="V493" i="31"/>
  <c r="B494" i="31"/>
  <c r="Z494" i="31" s="1"/>
  <c r="C494" i="31"/>
  <c r="D494" i="31"/>
  <c r="E494" i="31"/>
  <c r="S494" i="31" s="1"/>
  <c r="I494" i="31"/>
  <c r="J494" i="31"/>
  <c r="K494" i="31"/>
  <c r="V494" i="31"/>
  <c r="B495" i="31"/>
  <c r="Z495" i="31" s="1"/>
  <c r="C495" i="31"/>
  <c r="D495" i="31"/>
  <c r="E495" i="31"/>
  <c r="S495" i="31" s="1"/>
  <c r="I495" i="31"/>
  <c r="J495" i="31"/>
  <c r="K495" i="31"/>
  <c r="V495" i="31"/>
  <c r="B496" i="31"/>
  <c r="Z496" i="31" s="1"/>
  <c r="C496" i="31"/>
  <c r="D496" i="31"/>
  <c r="E496" i="31"/>
  <c r="S496" i="31" s="1"/>
  <c r="I496" i="31"/>
  <c r="J496" i="31"/>
  <c r="K496" i="31"/>
  <c r="V496" i="31"/>
  <c r="B497" i="31"/>
  <c r="Z497" i="31" s="1"/>
  <c r="C497" i="31"/>
  <c r="D497" i="31"/>
  <c r="E497" i="31"/>
  <c r="S497" i="31" s="1"/>
  <c r="I497" i="31"/>
  <c r="J497" i="31"/>
  <c r="K497" i="31"/>
  <c r="V497" i="31"/>
  <c r="B498" i="31"/>
  <c r="Z498" i="31" s="1"/>
  <c r="C498" i="31"/>
  <c r="D498" i="31"/>
  <c r="E498" i="31"/>
  <c r="S498" i="31" s="1"/>
  <c r="I498" i="31"/>
  <c r="J498" i="31"/>
  <c r="K498" i="31"/>
  <c r="V498" i="31"/>
  <c r="B499" i="31"/>
  <c r="Z499" i="31" s="1"/>
  <c r="C499" i="31"/>
  <c r="D499" i="31"/>
  <c r="E499" i="31"/>
  <c r="S499" i="31" s="1"/>
  <c r="I499" i="31"/>
  <c r="J499" i="31"/>
  <c r="K499" i="31"/>
  <c r="V499" i="31"/>
  <c r="B500" i="31"/>
  <c r="Z500" i="31" s="1"/>
  <c r="C500" i="31"/>
  <c r="D500" i="31"/>
  <c r="E500" i="31"/>
  <c r="S500" i="31" s="1"/>
  <c r="I500" i="31"/>
  <c r="J500" i="31"/>
  <c r="K500" i="31"/>
  <c r="V500" i="31"/>
  <c r="B501" i="31"/>
  <c r="Z501" i="31" s="1"/>
  <c r="C501" i="31"/>
  <c r="D501" i="31"/>
  <c r="E501" i="31"/>
  <c r="S501" i="31" s="1"/>
  <c r="I501" i="31"/>
  <c r="J501" i="31"/>
  <c r="K501" i="31"/>
  <c r="V501" i="31"/>
  <c r="B502" i="31"/>
  <c r="Z502" i="31" s="1"/>
  <c r="C502" i="31"/>
  <c r="D502" i="31"/>
  <c r="E502" i="31"/>
  <c r="S502" i="31" s="1"/>
  <c r="I502" i="31"/>
  <c r="J502" i="31"/>
  <c r="K502" i="31"/>
  <c r="V502" i="31"/>
  <c r="B503" i="31"/>
  <c r="Z503" i="31" s="1"/>
  <c r="C503" i="31"/>
  <c r="D503" i="31"/>
  <c r="E503" i="31"/>
  <c r="S503" i="31" s="1"/>
  <c r="I503" i="31"/>
  <c r="J503" i="31"/>
  <c r="K503" i="31"/>
  <c r="V503" i="31"/>
  <c r="B504" i="31"/>
  <c r="Z504" i="31" s="1"/>
  <c r="C504" i="31"/>
  <c r="D504" i="31"/>
  <c r="E504" i="31"/>
  <c r="S504" i="31" s="1"/>
  <c r="I504" i="31"/>
  <c r="J504" i="31"/>
  <c r="K504" i="31"/>
  <c r="V504" i="31"/>
  <c r="B505" i="31"/>
  <c r="Z505" i="31" s="1"/>
  <c r="C505" i="31"/>
  <c r="D505" i="31"/>
  <c r="E505" i="31"/>
  <c r="S505" i="31" s="1"/>
  <c r="I505" i="31"/>
  <c r="J505" i="31"/>
  <c r="K505" i="31"/>
  <c r="V505" i="31"/>
  <c r="B506" i="31"/>
  <c r="Z506" i="31" s="1"/>
  <c r="C506" i="31"/>
  <c r="D506" i="31"/>
  <c r="E506" i="31"/>
  <c r="S506" i="31" s="1"/>
  <c r="I506" i="31"/>
  <c r="J506" i="31"/>
  <c r="K506" i="31"/>
  <c r="V506" i="31"/>
  <c r="W10" i="31" l="1"/>
  <c r="P455" i="28"/>
  <c r="J391" i="28"/>
  <c r="L391" i="33" s="1"/>
  <c r="P311" i="28"/>
  <c r="P23" i="28"/>
  <c r="P502" i="28"/>
  <c r="O454" i="28"/>
  <c r="P454" i="28"/>
  <c r="J390" i="28"/>
  <c r="L390" i="33" s="1"/>
  <c r="P390" i="28"/>
  <c r="P294" i="28"/>
  <c r="O246" i="28"/>
  <c r="P214" i="28"/>
  <c r="N182" i="28"/>
  <c r="P182" i="28"/>
  <c r="N102" i="28"/>
  <c r="P22" i="28"/>
  <c r="P469" i="28"/>
  <c r="O261" i="28"/>
  <c r="P261" i="28"/>
  <c r="N229" i="28"/>
  <c r="P229" i="28"/>
  <c r="O21" i="28"/>
  <c r="N452" i="28"/>
  <c r="J404" i="28"/>
  <c r="L404" i="33" s="1"/>
  <c r="O388" i="28"/>
  <c r="N340" i="28"/>
  <c r="P340" i="28"/>
  <c r="M292" i="28"/>
  <c r="P292" i="28"/>
  <c r="M260" i="28"/>
  <c r="P260" i="28"/>
  <c r="N196" i="28"/>
  <c r="P196" i="28"/>
  <c r="P467" i="28"/>
  <c r="M419" i="28"/>
  <c r="P339" i="28"/>
  <c r="M259" i="28"/>
  <c r="P227" i="28"/>
  <c r="J179" i="28"/>
  <c r="L179" i="33" s="1"/>
  <c r="O147" i="28"/>
  <c r="P147" i="28"/>
  <c r="P131" i="28"/>
  <c r="N99" i="28"/>
  <c r="O498" i="28"/>
  <c r="J450" i="28"/>
  <c r="L450" i="33" s="1"/>
  <c r="P450" i="28"/>
  <c r="M418" i="28"/>
  <c r="P402" i="28"/>
  <c r="P354" i="28"/>
  <c r="N290" i="28"/>
  <c r="N194" i="28"/>
  <c r="P194" i="28"/>
  <c r="J146" i="28"/>
  <c r="L146" i="33" s="1"/>
  <c r="J50" i="28"/>
  <c r="L50" i="33" s="1"/>
  <c r="P481" i="28"/>
  <c r="P417" i="28"/>
  <c r="J273" i="28"/>
  <c r="L273" i="33" s="1"/>
  <c r="P273" i="28"/>
  <c r="P241" i="28"/>
  <c r="J145" i="28"/>
  <c r="L145" i="33" s="1"/>
  <c r="P145" i="28"/>
  <c r="O129" i="28"/>
  <c r="P129" i="28"/>
  <c r="J336" i="28"/>
  <c r="L336" i="33" s="1"/>
  <c r="J288" i="28"/>
  <c r="L288" i="33" s="1"/>
  <c r="P256" i="28"/>
  <c r="P208" i="28"/>
  <c r="N144" i="28"/>
  <c r="P144" i="28"/>
  <c r="J463" i="28"/>
  <c r="L463" i="33" s="1"/>
  <c r="M383" i="28"/>
  <c r="P383" i="28"/>
  <c r="J335" i="28"/>
  <c r="L335" i="33" s="1"/>
  <c r="P335" i="28"/>
  <c r="J287" i="28"/>
  <c r="L287" i="33" s="1"/>
  <c r="J239" i="28"/>
  <c r="L239" i="33" s="1"/>
  <c r="N191" i="28"/>
  <c r="P191" i="28"/>
  <c r="N127" i="28"/>
  <c r="O366" i="28"/>
  <c r="P366" i="28"/>
  <c r="P270" i="28"/>
  <c r="O238" i="28"/>
  <c r="P238" i="28"/>
  <c r="P174" i="28"/>
  <c r="P493" i="28"/>
  <c r="J477" i="28"/>
  <c r="L477" i="33" s="1"/>
  <c r="O445" i="28"/>
  <c r="P445" i="28"/>
  <c r="M413" i="28"/>
  <c r="P397" i="28"/>
  <c r="N365" i="28"/>
  <c r="P365" i="28"/>
  <c r="N349" i="28"/>
  <c r="P349" i="28"/>
  <c r="J333" i="28"/>
  <c r="L333" i="33" s="1"/>
  <c r="P333" i="28"/>
  <c r="J317" i="28"/>
  <c r="L317" i="33" s="1"/>
  <c r="O301" i="28"/>
  <c r="O285" i="28"/>
  <c r="O269" i="28"/>
  <c r="O253" i="28"/>
  <c r="O237" i="28"/>
  <c r="P221" i="28"/>
  <c r="P205" i="28"/>
  <c r="P173" i="28"/>
  <c r="O157" i="28"/>
  <c r="N141" i="28"/>
  <c r="O125" i="28"/>
  <c r="N93" i="28"/>
  <c r="P93" i="28"/>
  <c r="J492" i="28"/>
  <c r="L492" i="33" s="1"/>
  <c r="P492" i="28"/>
  <c r="O476" i="28"/>
  <c r="P476" i="28"/>
  <c r="O460" i="28"/>
  <c r="P460" i="28"/>
  <c r="P444" i="28"/>
  <c r="J428" i="28"/>
  <c r="L428" i="33" s="1"/>
  <c r="N412" i="28"/>
  <c r="P412" i="28"/>
  <c r="M396" i="28"/>
  <c r="N380" i="28"/>
  <c r="P380" i="28"/>
  <c r="J364" i="28"/>
  <c r="L364" i="33" s="1"/>
  <c r="P364" i="28"/>
  <c r="J332" i="28"/>
  <c r="L332" i="33" s="1"/>
  <c r="P332" i="28"/>
  <c r="J316" i="28"/>
  <c r="L316" i="33" s="1"/>
  <c r="P316" i="28"/>
  <c r="N300" i="28"/>
  <c r="O284" i="28"/>
  <c r="M252" i="28"/>
  <c r="N236" i="28"/>
  <c r="P220" i="28"/>
  <c r="M204" i="28"/>
  <c r="J188" i="28"/>
  <c r="L188" i="33" s="1"/>
  <c r="P188" i="28"/>
  <c r="N172" i="28"/>
  <c r="P172" i="28"/>
  <c r="J156" i="28"/>
  <c r="L156" i="33" s="1"/>
  <c r="J124" i="28"/>
  <c r="L124" i="33" s="1"/>
  <c r="P108" i="28"/>
  <c r="P92" i="28"/>
  <c r="N76" i="28"/>
  <c r="P44" i="28"/>
  <c r="P28" i="28"/>
  <c r="O87" i="28"/>
  <c r="P87" i="28"/>
  <c r="M406" i="28"/>
  <c r="N86" i="28"/>
  <c r="P453" i="28"/>
  <c r="O37" i="28"/>
  <c r="J500" i="28"/>
  <c r="L500" i="33" s="1"/>
  <c r="P500" i="28"/>
  <c r="J371" i="28"/>
  <c r="L371" i="33" s="1"/>
  <c r="P371" i="28"/>
  <c r="P83" i="28"/>
  <c r="O370" i="28"/>
  <c r="P370" i="28"/>
  <c r="M258" i="28"/>
  <c r="J82" i="28"/>
  <c r="L82" i="33" s="1"/>
  <c r="P401" i="28"/>
  <c r="M49" i="28"/>
  <c r="O448" i="28"/>
  <c r="N64" i="28"/>
  <c r="P64" i="28"/>
  <c r="P479" i="28"/>
  <c r="P47" i="28"/>
  <c r="O414" i="28"/>
  <c r="P30" i="28"/>
  <c r="M61" i="28"/>
  <c r="O491" i="28"/>
  <c r="J475" i="28"/>
  <c r="L475" i="33" s="1"/>
  <c r="P475" i="28"/>
  <c r="P443" i="28"/>
  <c r="O427" i="28"/>
  <c r="P427" i="28"/>
  <c r="P411" i="28"/>
  <c r="J395" i="28"/>
  <c r="L395" i="33" s="1"/>
  <c r="J379" i="28"/>
  <c r="L379" i="33" s="1"/>
  <c r="J363" i="28"/>
  <c r="L363" i="33" s="1"/>
  <c r="P347" i="28"/>
  <c r="O331" i="28"/>
  <c r="P315" i="28"/>
  <c r="P299" i="28"/>
  <c r="M283" i="28"/>
  <c r="P283" i="28"/>
  <c r="N251" i="28"/>
  <c r="O235" i="28"/>
  <c r="P219" i="28"/>
  <c r="P203" i="28"/>
  <c r="N187" i="28"/>
  <c r="N171" i="28"/>
  <c r="P171" i="28"/>
  <c r="N155" i="28"/>
  <c r="P155" i="28"/>
  <c r="M139" i="28"/>
  <c r="P139" i="28"/>
  <c r="N123" i="28"/>
  <c r="P107" i="28"/>
  <c r="O91" i="28"/>
  <c r="M75" i="28"/>
  <c r="P59" i="28"/>
  <c r="P43" i="28"/>
  <c r="M27" i="28"/>
  <c r="P27" i="28"/>
  <c r="P39" i="28"/>
  <c r="N70" i="28"/>
  <c r="M501" i="28"/>
  <c r="N85" i="28"/>
  <c r="M324" i="28"/>
  <c r="P68" i="28"/>
  <c r="P307" i="28"/>
  <c r="N67" i="28"/>
  <c r="M482" i="28"/>
  <c r="P482" i="28"/>
  <c r="N322" i="28"/>
  <c r="J66" i="28"/>
  <c r="L66" i="33" s="1"/>
  <c r="J33" i="28"/>
  <c r="L33" i="33" s="1"/>
  <c r="M496" i="28"/>
  <c r="J352" i="28"/>
  <c r="L352" i="33" s="1"/>
  <c r="P352" i="28"/>
  <c r="N80" i="28"/>
  <c r="P80" i="28"/>
  <c r="P494" i="28"/>
  <c r="M350" i="28"/>
  <c r="P350" i="28"/>
  <c r="O29" i="28"/>
  <c r="O506" i="28"/>
  <c r="O490" i="28"/>
  <c r="M474" i="28"/>
  <c r="J458" i="28"/>
  <c r="L458" i="33" s="1"/>
  <c r="P442" i="28"/>
  <c r="P426" i="28"/>
  <c r="O410" i="28"/>
  <c r="P410" i="28"/>
  <c r="O394" i="28"/>
  <c r="J346" i="28"/>
  <c r="L346" i="33" s="1"/>
  <c r="J330" i="28"/>
  <c r="L330" i="33" s="1"/>
  <c r="P330" i="28"/>
  <c r="J314" i="28"/>
  <c r="L314" i="33" s="1"/>
  <c r="J298" i="28"/>
  <c r="L298" i="33" s="1"/>
  <c r="P298" i="28"/>
  <c r="J282" i="28"/>
  <c r="L282" i="33" s="1"/>
  <c r="N266" i="28"/>
  <c r="P266" i="28"/>
  <c r="M234" i="28"/>
  <c r="P234" i="28"/>
  <c r="O218" i="28"/>
  <c r="J202" i="28"/>
  <c r="L202" i="33" s="1"/>
  <c r="P186" i="28"/>
  <c r="J170" i="28"/>
  <c r="L170" i="33" s="1"/>
  <c r="J154" i="28"/>
  <c r="L154" i="33" s="1"/>
  <c r="J138" i="28"/>
  <c r="L138" i="33" s="1"/>
  <c r="J122" i="28"/>
  <c r="L122" i="33" s="1"/>
  <c r="P122" i="28"/>
  <c r="J106" i="28"/>
  <c r="L106" i="33" s="1"/>
  <c r="P106" i="28"/>
  <c r="J90" i="28"/>
  <c r="L90" i="33" s="1"/>
  <c r="J74" i="28"/>
  <c r="L74" i="33" s="1"/>
  <c r="J58" i="28"/>
  <c r="L58" i="33" s="1"/>
  <c r="J42" i="28"/>
  <c r="L42" i="33" s="1"/>
  <c r="P26" i="28"/>
  <c r="P487" i="28"/>
  <c r="J439" i="28"/>
  <c r="L439" i="33" s="1"/>
  <c r="P439" i="28"/>
  <c r="J407" i="28"/>
  <c r="L407" i="33" s="1"/>
  <c r="P407" i="28"/>
  <c r="J279" i="28"/>
  <c r="L279" i="33" s="1"/>
  <c r="J71" i="28"/>
  <c r="L71" i="33" s="1"/>
  <c r="N470" i="28"/>
  <c r="P470" i="28"/>
  <c r="P326" i="28"/>
  <c r="O278" i="28"/>
  <c r="O230" i="28"/>
  <c r="P230" i="28"/>
  <c r="P198" i="28"/>
  <c r="J118" i="28"/>
  <c r="L118" i="33" s="1"/>
  <c r="P118" i="28"/>
  <c r="O485" i="28"/>
  <c r="O421" i="28"/>
  <c r="P405" i="28"/>
  <c r="J357" i="28"/>
  <c r="L357" i="33" s="1"/>
  <c r="J341" i="28"/>
  <c r="L341" i="33" s="1"/>
  <c r="O293" i="28"/>
  <c r="P293" i="28"/>
  <c r="P245" i="28"/>
  <c r="N197" i="28"/>
  <c r="P197" i="28"/>
  <c r="P165" i="28"/>
  <c r="O117" i="28"/>
  <c r="M53" i="28"/>
  <c r="O484" i="28"/>
  <c r="J420" i="28"/>
  <c r="L420" i="33" s="1"/>
  <c r="P420" i="28"/>
  <c r="J372" i="28"/>
  <c r="L372" i="33" s="1"/>
  <c r="J308" i="28"/>
  <c r="L308" i="33" s="1"/>
  <c r="P308" i="28"/>
  <c r="J180" i="28"/>
  <c r="L180" i="33" s="1"/>
  <c r="P180" i="28"/>
  <c r="J148" i="28"/>
  <c r="L148" i="33" s="1"/>
  <c r="J132" i="28"/>
  <c r="L132" i="33" s="1"/>
  <c r="O100" i="28"/>
  <c r="P100" i="28"/>
  <c r="P52" i="28"/>
  <c r="N483" i="28"/>
  <c r="P483" i="28"/>
  <c r="M403" i="28"/>
  <c r="P403" i="28"/>
  <c r="P355" i="28"/>
  <c r="P291" i="28"/>
  <c r="P275" i="28"/>
  <c r="J211" i="28"/>
  <c r="L211" i="33" s="1"/>
  <c r="P466" i="28"/>
  <c r="M386" i="28"/>
  <c r="J306" i="28"/>
  <c r="L306" i="33" s="1"/>
  <c r="N210" i="28"/>
  <c r="O162" i="28"/>
  <c r="P162" i="28"/>
  <c r="N114" i="28"/>
  <c r="P114" i="28"/>
  <c r="M497" i="28"/>
  <c r="N465" i="28"/>
  <c r="N433" i="28"/>
  <c r="P433" i="28"/>
  <c r="O353" i="28"/>
  <c r="P353" i="28"/>
  <c r="J289" i="28"/>
  <c r="L289" i="33" s="1"/>
  <c r="N161" i="28"/>
  <c r="P161" i="28"/>
  <c r="J65" i="28"/>
  <c r="L65" i="33" s="1"/>
  <c r="P65" i="28"/>
  <c r="O480" i="28"/>
  <c r="J384" i="28"/>
  <c r="L384" i="33" s="1"/>
  <c r="P272" i="28"/>
  <c r="P224" i="28"/>
  <c r="J176" i="28"/>
  <c r="L176" i="33" s="1"/>
  <c r="M112" i="28"/>
  <c r="N16" i="28"/>
  <c r="N447" i="28"/>
  <c r="P447" i="28"/>
  <c r="M399" i="28"/>
  <c r="P351" i="28"/>
  <c r="J303" i="28"/>
  <c r="L303" i="33" s="1"/>
  <c r="J255" i="28"/>
  <c r="L255" i="33" s="1"/>
  <c r="M207" i="28"/>
  <c r="P207" i="28"/>
  <c r="N175" i="28"/>
  <c r="N143" i="28"/>
  <c r="J111" i="28"/>
  <c r="L111" i="33" s="1"/>
  <c r="P111" i="28"/>
  <c r="J95" i="28"/>
  <c r="L95" i="33" s="1"/>
  <c r="O63" i="28"/>
  <c r="N462" i="28"/>
  <c r="M398" i="28"/>
  <c r="M334" i="28"/>
  <c r="P286" i="28"/>
  <c r="N110" i="28"/>
  <c r="N77" i="28"/>
  <c r="P77" i="28"/>
  <c r="M505" i="28"/>
  <c r="J489" i="28"/>
  <c r="L489" i="33" s="1"/>
  <c r="P473" i="28"/>
  <c r="N457" i="28"/>
  <c r="P457" i="28"/>
  <c r="N441" i="28"/>
  <c r="P441" i="28"/>
  <c r="M425" i="28"/>
  <c r="P425" i="28"/>
  <c r="P409" i="28"/>
  <c r="N393" i="28"/>
  <c r="N377" i="28"/>
  <c r="M313" i="28"/>
  <c r="P313" i="28"/>
  <c r="J297" i="28"/>
  <c r="L297" i="33" s="1"/>
  <c r="J281" i="28"/>
  <c r="L281" i="33" s="1"/>
  <c r="P281" i="28"/>
  <c r="J265" i="28"/>
  <c r="L265" i="33" s="1"/>
  <c r="P265" i="28"/>
  <c r="J249" i="28"/>
  <c r="L249" i="33" s="1"/>
  <c r="P249" i="28"/>
  <c r="M233" i="28"/>
  <c r="J169" i="28"/>
  <c r="L169" i="33" s="1"/>
  <c r="P153" i="28"/>
  <c r="N137" i="28"/>
  <c r="P121" i="28"/>
  <c r="O105" i="28"/>
  <c r="M89" i="28"/>
  <c r="P89" i="28"/>
  <c r="N73" i="28"/>
  <c r="P73" i="28"/>
  <c r="M57" i="28"/>
  <c r="J41" i="28"/>
  <c r="L41" i="33" s="1"/>
  <c r="J25" i="28"/>
  <c r="L25" i="33" s="1"/>
  <c r="J471" i="28"/>
  <c r="L471" i="33" s="1"/>
  <c r="P471" i="28"/>
  <c r="M423" i="28"/>
  <c r="P423" i="28"/>
  <c r="N375" i="28"/>
  <c r="P375" i="28"/>
  <c r="J359" i="28"/>
  <c r="L359" i="33" s="1"/>
  <c r="P359" i="28"/>
  <c r="J327" i="28"/>
  <c r="L327" i="33" s="1"/>
  <c r="P327" i="28"/>
  <c r="J295" i="28"/>
  <c r="L295" i="33" s="1"/>
  <c r="J263" i="28"/>
  <c r="L263" i="33" s="1"/>
  <c r="J247" i="28"/>
  <c r="L247" i="33" s="1"/>
  <c r="N183" i="28"/>
  <c r="N167" i="28"/>
  <c r="N151" i="28"/>
  <c r="P151" i="28"/>
  <c r="N135" i="28"/>
  <c r="P135" i="28"/>
  <c r="M119" i="28"/>
  <c r="P55" i="28"/>
  <c r="J486" i="28"/>
  <c r="L486" i="33" s="1"/>
  <c r="N438" i="28"/>
  <c r="M374" i="28"/>
  <c r="P374" i="28"/>
  <c r="O262" i="28"/>
  <c r="O166" i="28"/>
  <c r="P437" i="28"/>
  <c r="J389" i="28"/>
  <c r="L389" i="33" s="1"/>
  <c r="P389" i="28"/>
  <c r="O277" i="28"/>
  <c r="P213" i="28"/>
  <c r="P181" i="28"/>
  <c r="O133" i="28"/>
  <c r="N101" i="28"/>
  <c r="N69" i="28"/>
  <c r="P69" i="28"/>
  <c r="J436" i="28"/>
  <c r="L436" i="33" s="1"/>
  <c r="M356" i="28"/>
  <c r="P356" i="28"/>
  <c r="J276" i="28"/>
  <c r="L276" i="33" s="1"/>
  <c r="N228" i="28"/>
  <c r="M212" i="28"/>
  <c r="J164" i="28"/>
  <c r="L164" i="33" s="1"/>
  <c r="P164" i="28"/>
  <c r="N116" i="28"/>
  <c r="P36" i="28"/>
  <c r="O499" i="28"/>
  <c r="P499" i="28"/>
  <c r="J451" i="28"/>
  <c r="L451" i="33" s="1"/>
  <c r="P451" i="28"/>
  <c r="O387" i="28"/>
  <c r="P323" i="28"/>
  <c r="P243" i="28"/>
  <c r="P195" i="28"/>
  <c r="N163" i="28"/>
  <c r="P163" i="28"/>
  <c r="P35" i="28"/>
  <c r="P434" i="28"/>
  <c r="P338" i="28"/>
  <c r="J274" i="28"/>
  <c r="L274" i="33" s="1"/>
  <c r="J242" i="28"/>
  <c r="L242" i="33" s="1"/>
  <c r="M226" i="28"/>
  <c r="J178" i="28"/>
  <c r="L178" i="33" s="1"/>
  <c r="J130" i="28"/>
  <c r="L130" i="33" s="1"/>
  <c r="M98" i="28"/>
  <c r="P98" i="28"/>
  <c r="J34" i="28"/>
  <c r="L34" i="33" s="1"/>
  <c r="P385" i="28"/>
  <c r="O337" i="28"/>
  <c r="J305" i="28"/>
  <c r="L305" i="33" s="1"/>
  <c r="J257" i="28"/>
  <c r="L257" i="33" s="1"/>
  <c r="M225" i="28"/>
  <c r="P225" i="28"/>
  <c r="J177" i="28"/>
  <c r="L177" i="33" s="1"/>
  <c r="P177" i="28"/>
  <c r="N464" i="28"/>
  <c r="P432" i="28"/>
  <c r="J416" i="28"/>
  <c r="L416" i="33" s="1"/>
  <c r="P416" i="28"/>
  <c r="P368" i="28"/>
  <c r="J304" i="28"/>
  <c r="L304" i="33" s="1"/>
  <c r="O192" i="28"/>
  <c r="M160" i="28"/>
  <c r="N128" i="28"/>
  <c r="P128" i="28"/>
  <c r="N48" i="28"/>
  <c r="P48" i="28"/>
  <c r="J431" i="28"/>
  <c r="L431" i="33" s="1"/>
  <c r="P431" i="28"/>
  <c r="M367" i="28"/>
  <c r="P367" i="28"/>
  <c r="J319" i="28"/>
  <c r="L319" i="33" s="1"/>
  <c r="J271" i="28"/>
  <c r="L271" i="33" s="1"/>
  <c r="J223" i="28"/>
  <c r="L223" i="33" s="1"/>
  <c r="O159" i="28"/>
  <c r="J79" i="28"/>
  <c r="L79" i="33" s="1"/>
  <c r="P79" i="28"/>
  <c r="P478" i="28"/>
  <c r="P446" i="28"/>
  <c r="M382" i="28"/>
  <c r="P382" i="28"/>
  <c r="O254" i="28"/>
  <c r="M190" i="28"/>
  <c r="O142" i="28"/>
  <c r="O94" i="28"/>
  <c r="P94" i="28"/>
  <c r="N45" i="28"/>
  <c r="M504" i="28"/>
  <c r="P504" i="28"/>
  <c r="P488" i="28"/>
  <c r="M472" i="28"/>
  <c r="O456" i="28"/>
  <c r="P440" i="28"/>
  <c r="J424" i="28"/>
  <c r="L424" i="33" s="1"/>
  <c r="P424" i="28"/>
  <c r="M392" i="28"/>
  <c r="P392" i="28"/>
  <c r="M376" i="28"/>
  <c r="P376" i="28"/>
  <c r="P360" i="28"/>
  <c r="N344" i="28"/>
  <c r="P344" i="28"/>
  <c r="J312" i="28"/>
  <c r="L312" i="33" s="1"/>
  <c r="J296" i="28"/>
  <c r="L296" i="33" s="1"/>
  <c r="M264" i="28"/>
  <c r="P248" i="28"/>
  <c r="J232" i="28"/>
  <c r="L232" i="33" s="1"/>
  <c r="P232" i="28"/>
  <c r="J184" i="28"/>
  <c r="L184" i="33" s="1"/>
  <c r="N168" i="28"/>
  <c r="P168" i="28"/>
  <c r="N152" i="28"/>
  <c r="P152" i="28"/>
  <c r="N136" i="28"/>
  <c r="N120" i="28"/>
  <c r="J104" i="28"/>
  <c r="L104" i="33" s="1"/>
  <c r="N88" i="28"/>
  <c r="N72" i="28"/>
  <c r="P72" i="28"/>
  <c r="N40" i="28"/>
  <c r="N24" i="28"/>
  <c r="O11" i="29"/>
  <c r="O12" i="29"/>
  <c r="O9" i="29"/>
  <c r="O8" i="29"/>
  <c r="J155" i="28"/>
  <c r="L155" i="33" s="1"/>
  <c r="O214" i="28"/>
  <c r="J183" i="28"/>
  <c r="L183" i="33" s="1"/>
  <c r="P58" i="28"/>
  <c r="M28" i="28"/>
  <c r="O260" i="28"/>
  <c r="P183" i="28"/>
  <c r="N42" i="28"/>
  <c r="J399" i="28"/>
  <c r="L399" i="33" s="1"/>
  <c r="N390" i="28"/>
  <c r="O404" i="28"/>
  <c r="N382" i="28"/>
  <c r="J375" i="28"/>
  <c r="L375" i="33" s="1"/>
  <c r="N180" i="28"/>
  <c r="J388" i="28"/>
  <c r="L388" i="33" s="1"/>
  <c r="M242" i="28"/>
  <c r="O227" i="28"/>
  <c r="N484" i="28"/>
  <c r="M447" i="28"/>
  <c r="M248" i="28"/>
  <c r="P204" i="28"/>
  <c r="O82" i="28"/>
  <c r="N68" i="28"/>
  <c r="P484" i="28"/>
  <c r="J88" i="28"/>
  <c r="L88" i="33" s="1"/>
  <c r="P82" i="28"/>
  <c r="J68" i="28"/>
  <c r="L68" i="33" s="1"/>
  <c r="M469" i="28"/>
  <c r="O455" i="28"/>
  <c r="N399" i="28"/>
  <c r="M276" i="28"/>
  <c r="P254" i="28"/>
  <c r="J227" i="28"/>
  <c r="L227" i="33" s="1"/>
  <c r="P88" i="28"/>
  <c r="J11" i="28"/>
  <c r="L11" i="33" s="1"/>
  <c r="O493" i="28"/>
  <c r="O440" i="28"/>
  <c r="N404" i="28"/>
  <c r="P399" i="28"/>
  <c r="J139" i="28"/>
  <c r="L139" i="33" s="1"/>
  <c r="M68" i="28"/>
  <c r="O55" i="28"/>
  <c r="O424" i="28"/>
  <c r="N409" i="28"/>
  <c r="P288" i="28"/>
  <c r="O210" i="28"/>
  <c r="M168" i="28"/>
  <c r="P86" i="28"/>
  <c r="M73" i="28"/>
  <c r="O114" i="28"/>
  <c r="O479" i="28"/>
  <c r="O332" i="28"/>
  <c r="J484" i="28"/>
  <c r="L484" i="33" s="1"/>
  <c r="J479" i="28"/>
  <c r="L479" i="33" s="1"/>
  <c r="J243" i="28"/>
  <c r="L243" i="33" s="1"/>
  <c r="J194" i="28"/>
  <c r="L194" i="33" s="1"/>
  <c r="N306" i="28"/>
  <c r="M266" i="28"/>
  <c r="N221" i="28"/>
  <c r="J487" i="28"/>
  <c r="L487" i="33" s="1"/>
  <c r="M483" i="28"/>
  <c r="J478" i="28"/>
  <c r="L478" i="33" s="1"/>
  <c r="N471" i="28"/>
  <c r="O390" i="28"/>
  <c r="J349" i="28"/>
  <c r="L349" i="33" s="1"/>
  <c r="P306" i="28"/>
  <c r="P226" i="28"/>
  <c r="J44" i="28"/>
  <c r="L44" i="33" s="1"/>
  <c r="M16" i="28"/>
  <c r="M183" i="28"/>
  <c r="N164" i="28"/>
  <c r="P91" i="28"/>
  <c r="O86" i="28"/>
  <c r="N74" i="28"/>
  <c r="O68" i="28"/>
  <c r="N28" i="28"/>
  <c r="O470" i="28"/>
  <c r="J466" i="28"/>
  <c r="L466" i="33" s="1"/>
  <c r="J460" i="28"/>
  <c r="L460" i="33" s="1"/>
  <c r="N454" i="28"/>
  <c r="N330" i="28"/>
  <c r="N234" i="28"/>
  <c r="M219" i="28"/>
  <c r="P202" i="28"/>
  <c r="O191" i="28"/>
  <c r="J167" i="28"/>
  <c r="L167" i="33" s="1"/>
  <c r="M143" i="28"/>
  <c r="O118" i="28"/>
  <c r="M114" i="28"/>
  <c r="M107" i="28"/>
  <c r="J89" i="28"/>
  <c r="L89" i="33" s="1"/>
  <c r="M74" i="28"/>
  <c r="N44" i="28"/>
  <c r="J28" i="28"/>
  <c r="L28" i="33" s="1"/>
  <c r="J470" i="28"/>
  <c r="L470" i="33" s="1"/>
  <c r="J454" i="28"/>
  <c r="L454" i="33" s="1"/>
  <c r="M437" i="28"/>
  <c r="J380" i="28"/>
  <c r="L380" i="33" s="1"/>
  <c r="M330" i="28"/>
  <c r="M323" i="28"/>
  <c r="N291" i="28"/>
  <c r="N245" i="28"/>
  <c r="J234" i="28"/>
  <c r="L234" i="33" s="1"/>
  <c r="J224" i="28"/>
  <c r="L224" i="33" s="1"/>
  <c r="J219" i="28"/>
  <c r="L219" i="33" s="1"/>
  <c r="N213" i="28"/>
  <c r="J207" i="28"/>
  <c r="L207" i="33" s="1"/>
  <c r="O194" i="28"/>
  <c r="N179" i="28"/>
  <c r="J143" i="28"/>
  <c r="L143" i="33" s="1"/>
  <c r="M131" i="28"/>
  <c r="N118" i="28"/>
  <c r="J107" i="28"/>
  <c r="L107" i="33" s="1"/>
  <c r="J100" i="28"/>
  <c r="L100" i="33" s="1"/>
  <c r="M85" i="28"/>
  <c r="J63" i="28"/>
  <c r="L63" i="33" s="1"/>
  <c r="M44" i="28"/>
  <c r="J40" i="28"/>
  <c r="L40" i="33" s="1"/>
  <c r="N474" i="28"/>
  <c r="P465" i="28"/>
  <c r="O397" i="28"/>
  <c r="O367" i="28"/>
  <c r="J339" i="28"/>
  <c r="L339" i="33" s="1"/>
  <c r="J315" i="28"/>
  <c r="L315" i="33" s="1"/>
  <c r="M194" i="28"/>
  <c r="P179" i="28"/>
  <c r="P166" i="28"/>
  <c r="J131" i="28"/>
  <c r="L131" i="33" s="1"/>
  <c r="M118" i="28"/>
  <c r="J502" i="28"/>
  <c r="L502" i="33" s="1"/>
  <c r="J447" i="28"/>
  <c r="L447" i="33" s="1"/>
  <c r="J383" i="28"/>
  <c r="L383" i="33" s="1"/>
  <c r="M344" i="28"/>
  <c r="M332" i="28"/>
  <c r="O306" i="28"/>
  <c r="M243" i="28"/>
  <c r="O145" i="28"/>
  <c r="J91" i="28"/>
  <c r="L91" i="33" s="1"/>
  <c r="O47" i="28"/>
  <c r="J43" i="28"/>
  <c r="L43" i="33" s="1"/>
  <c r="O143" i="28"/>
  <c r="N501" i="28"/>
  <c r="M481" i="28"/>
  <c r="N473" i="28"/>
  <c r="J467" i="28"/>
  <c r="L467" i="33" s="1"/>
  <c r="O447" i="28"/>
  <c r="N420" i="28"/>
  <c r="N372" i="28"/>
  <c r="N364" i="28"/>
  <c r="O347" i="28"/>
  <c r="N338" i="28"/>
  <c r="N327" i="28"/>
  <c r="M304" i="28"/>
  <c r="J292" i="28"/>
  <c r="L292" i="33" s="1"/>
  <c r="J290" i="28"/>
  <c r="L290" i="33" s="1"/>
  <c r="P278" i="28"/>
  <c r="M275" i="28"/>
  <c r="J256" i="28"/>
  <c r="L256" i="33" s="1"/>
  <c r="O234" i="28"/>
  <c r="J226" i="28"/>
  <c r="L226" i="33" s="1"/>
  <c r="P218" i="28"/>
  <c r="M202" i="28"/>
  <c r="J172" i="28"/>
  <c r="L172" i="33" s="1"/>
  <c r="O167" i="28"/>
  <c r="M163" i="28"/>
  <c r="M159" i="28"/>
  <c r="O131" i="28"/>
  <c r="O107" i="28"/>
  <c r="J105" i="28"/>
  <c r="L105" i="33" s="1"/>
  <c r="N100" i="28"/>
  <c r="N91" i="28"/>
  <c r="J76" i="28"/>
  <c r="L76" i="33" s="1"/>
  <c r="M67" i="28"/>
  <c r="J27" i="28"/>
  <c r="L27" i="33" s="1"/>
  <c r="N11" i="28"/>
  <c r="M494" i="28"/>
  <c r="O489" i="28"/>
  <c r="O477" i="28"/>
  <c r="O462" i="28"/>
  <c r="J438" i="28"/>
  <c r="L438" i="33" s="1"/>
  <c r="O412" i="28"/>
  <c r="O380" i="28"/>
  <c r="M372" i="28"/>
  <c r="M347" i="28"/>
  <c r="N341" i="28"/>
  <c r="N333" i="28"/>
  <c r="O330" i="28"/>
  <c r="P304" i="28"/>
  <c r="O299" i="28"/>
  <c r="O294" i="28"/>
  <c r="J284" i="28"/>
  <c r="L284" i="33" s="1"/>
  <c r="N131" i="28"/>
  <c r="J120" i="28"/>
  <c r="L120" i="33" s="1"/>
  <c r="N107" i="28"/>
  <c r="P105" i="28"/>
  <c r="M100" i="28"/>
  <c r="M91" i="28"/>
  <c r="M88" i="28"/>
  <c r="P76" i="28"/>
  <c r="P67" i="28"/>
  <c r="M11" i="28"/>
  <c r="M477" i="28"/>
  <c r="J462" i="28"/>
  <c r="L462" i="33" s="1"/>
  <c r="N431" i="28"/>
  <c r="J412" i="28"/>
  <c r="L412" i="33" s="1"/>
  <c r="P393" i="28"/>
  <c r="N388" i="28"/>
  <c r="O383" i="28"/>
  <c r="M380" i="28"/>
  <c r="O375" i="28"/>
  <c r="P372" i="28"/>
  <c r="M337" i="28"/>
  <c r="M299" i="28"/>
  <c r="J162" i="28"/>
  <c r="L162" i="33" s="1"/>
  <c r="P116" i="28"/>
  <c r="P75" i="28"/>
  <c r="M72" i="28"/>
  <c r="J55" i="28"/>
  <c r="L55" i="33" s="1"/>
  <c r="O44" i="28"/>
  <c r="M42" i="28"/>
  <c r="P11" i="28"/>
  <c r="M502" i="28"/>
  <c r="P498" i="28"/>
  <c r="N493" i="28"/>
  <c r="O487" i="28"/>
  <c r="M479" i="28"/>
  <c r="O471" i="28"/>
  <c r="O399" i="28"/>
  <c r="N397" i="28"/>
  <c r="P388" i="28"/>
  <c r="N339" i="28"/>
  <c r="O336" i="28"/>
  <c r="N332" i="28"/>
  <c r="N311" i="28"/>
  <c r="M306" i="28"/>
  <c r="J291" i="28"/>
  <c r="L291" i="33" s="1"/>
  <c r="P276" i="28"/>
  <c r="N219" i="28"/>
  <c r="J175" i="28"/>
  <c r="L175" i="33" s="1"/>
  <c r="M169" i="28"/>
  <c r="O161" i="28"/>
  <c r="J72" i="28"/>
  <c r="L72" i="33" s="1"/>
  <c r="N59" i="28"/>
  <c r="O12" i="28"/>
  <c r="P12" i="28" s="1"/>
  <c r="O292" i="28"/>
  <c r="O123" i="28"/>
  <c r="N34" i="28"/>
  <c r="M24" i="28"/>
  <c r="N12" i="28"/>
  <c r="M471" i="28"/>
  <c r="N445" i="28"/>
  <c r="N353" i="28"/>
  <c r="N292" i="28"/>
  <c r="O290" i="28"/>
  <c r="O202" i="28"/>
  <c r="O501" i="28"/>
  <c r="J445" i="28"/>
  <c r="L445" i="33" s="1"/>
  <c r="M353" i="28"/>
  <c r="O338" i="28"/>
  <c r="M290" i="28"/>
  <c r="N275" i="28"/>
  <c r="N202" i="28"/>
  <c r="M105" i="28"/>
  <c r="M82" i="28"/>
  <c r="M76" i="28"/>
  <c r="O71" i="28"/>
  <c r="P63" i="28"/>
  <c r="J47" i="28"/>
  <c r="L47" i="33" s="1"/>
  <c r="J16" i="28"/>
  <c r="L16" i="33" s="1"/>
  <c r="N499" i="28"/>
  <c r="O464" i="28"/>
  <c r="N456" i="28"/>
  <c r="M405" i="28"/>
  <c r="J386" i="28"/>
  <c r="L386" i="33" s="1"/>
  <c r="M308" i="28"/>
  <c r="M274" i="28"/>
  <c r="N258" i="28"/>
  <c r="O251" i="28"/>
  <c r="J192" i="28"/>
  <c r="L192" i="33" s="1"/>
  <c r="J182" i="28"/>
  <c r="L182" i="33" s="1"/>
  <c r="J151" i="28"/>
  <c r="L151" i="33" s="1"/>
  <c r="J135" i="28"/>
  <c r="L135" i="33" s="1"/>
  <c r="J112" i="28"/>
  <c r="L112" i="33" s="1"/>
  <c r="J99" i="28"/>
  <c r="L99" i="33" s="1"/>
  <c r="J87" i="28"/>
  <c r="L87" i="33" s="1"/>
  <c r="M52" i="28"/>
  <c r="J505" i="28"/>
  <c r="L505" i="33" s="1"/>
  <c r="J499" i="28"/>
  <c r="L499" i="33" s="1"/>
  <c r="N487" i="28"/>
  <c r="N479" i="28"/>
  <c r="M464" i="28"/>
  <c r="M460" i="28"/>
  <c r="M456" i="28"/>
  <c r="M454" i="28"/>
  <c r="N417" i="28"/>
  <c r="J405" i="28"/>
  <c r="L405" i="33" s="1"/>
  <c r="O402" i="28"/>
  <c r="M395" i="28"/>
  <c r="M388" i="28"/>
  <c r="P386" i="28"/>
  <c r="M375" i="28"/>
  <c r="O372" i="28"/>
  <c r="N359" i="28"/>
  <c r="J355" i="28"/>
  <c r="L355" i="33" s="1"/>
  <c r="M288" i="28"/>
  <c r="N284" i="28"/>
  <c r="P274" i="28"/>
  <c r="J266" i="28"/>
  <c r="L266" i="33" s="1"/>
  <c r="P262" i="28"/>
  <c r="P258" i="28"/>
  <c r="M251" i="28"/>
  <c r="O245" i="28"/>
  <c r="N227" i="28"/>
  <c r="O221" i="28"/>
  <c r="J208" i="28"/>
  <c r="L208" i="33" s="1"/>
  <c r="J204" i="28"/>
  <c r="L204" i="33" s="1"/>
  <c r="P192" i="28"/>
  <c r="M184" i="28"/>
  <c r="M179" i="28"/>
  <c r="M176" i="28"/>
  <c r="M141" i="28"/>
  <c r="N129" i="28"/>
  <c r="P112" i="28"/>
  <c r="P99" i="28"/>
  <c r="J67" i="28"/>
  <c r="L67" i="33" s="1"/>
  <c r="J52" i="28"/>
  <c r="L52" i="33" s="1"/>
  <c r="M40" i="28"/>
  <c r="O34" i="28"/>
  <c r="O354" i="28"/>
  <c r="O83" i="28"/>
  <c r="O35" i="28"/>
  <c r="J501" i="28"/>
  <c r="L501" i="33" s="1"/>
  <c r="M493" i="28"/>
  <c r="M489" i="28"/>
  <c r="P477" i="28"/>
  <c r="J474" i="28"/>
  <c r="L474" i="33" s="1"/>
  <c r="M455" i="28"/>
  <c r="N440" i="28"/>
  <c r="N437" i="28"/>
  <c r="O432" i="28"/>
  <c r="O423" i="28"/>
  <c r="J419" i="28"/>
  <c r="L419" i="33" s="1"/>
  <c r="O406" i="28"/>
  <c r="M366" i="28"/>
  <c r="N354" i="28"/>
  <c r="M338" i="28"/>
  <c r="O326" i="28"/>
  <c r="O322" i="28"/>
  <c r="O314" i="28"/>
  <c r="O307" i="28"/>
  <c r="O236" i="28"/>
  <c r="O226" i="28"/>
  <c r="M210" i="28"/>
  <c r="N203" i="28"/>
  <c r="P175" i="28"/>
  <c r="N145" i="28"/>
  <c r="P143" i="28"/>
  <c r="O139" i="28"/>
  <c r="O137" i="28"/>
  <c r="M127" i="28"/>
  <c r="M123" i="28"/>
  <c r="O110" i="28"/>
  <c r="O92" i="28"/>
  <c r="N83" i="28"/>
  <c r="J39" i="28"/>
  <c r="L39" i="33" s="1"/>
  <c r="N35" i="28"/>
  <c r="J24" i="28"/>
  <c r="L24" i="33" s="1"/>
  <c r="O18" i="28"/>
  <c r="P18" i="28" s="1"/>
  <c r="M12" i="28"/>
  <c r="J493" i="28"/>
  <c r="L493" i="33" s="1"/>
  <c r="P489" i="28"/>
  <c r="P458" i="28"/>
  <c r="O453" i="28"/>
  <c r="O446" i="28"/>
  <c r="M444" i="28"/>
  <c r="M440" i="28"/>
  <c r="N432" i="28"/>
  <c r="N423" i="28"/>
  <c r="N406" i="28"/>
  <c r="O389" i="28"/>
  <c r="O376" i="28"/>
  <c r="O374" i="28"/>
  <c r="O368" i="28"/>
  <c r="M354" i="28"/>
  <c r="J338" i="28"/>
  <c r="L338" i="33" s="1"/>
  <c r="M326" i="28"/>
  <c r="M322" i="28"/>
  <c r="N314" i="28"/>
  <c r="N307" i="28"/>
  <c r="N298" i="28"/>
  <c r="P290" i="28"/>
  <c r="O276" i="28"/>
  <c r="J275" i="28"/>
  <c r="L275" i="33" s="1"/>
  <c r="M272" i="28"/>
  <c r="N252" i="28"/>
  <c r="O243" i="28"/>
  <c r="M236" i="28"/>
  <c r="N226" i="28"/>
  <c r="O220" i="28"/>
  <c r="J210" i="28"/>
  <c r="L210" i="33" s="1"/>
  <c r="M203" i="28"/>
  <c r="O195" i="28"/>
  <c r="O190" i="28"/>
  <c r="O186" i="28"/>
  <c r="N177" i="28"/>
  <c r="N160" i="28"/>
  <c r="O155" i="28"/>
  <c r="N148" i="28"/>
  <c r="M145" i="28"/>
  <c r="N139" i="28"/>
  <c r="J127" i="28"/>
  <c r="L127" i="33" s="1"/>
  <c r="J123" i="28"/>
  <c r="L123" i="33" s="1"/>
  <c r="N119" i="28"/>
  <c r="N92" i="28"/>
  <c r="M83" i="28"/>
  <c r="N49" i="28"/>
  <c r="O43" i="28"/>
  <c r="N41" i="28"/>
  <c r="M35" i="28"/>
  <c r="N18" i="28"/>
  <c r="J12" i="28"/>
  <c r="L12" i="33" s="1"/>
  <c r="J506" i="28"/>
  <c r="L506" i="33" s="1"/>
  <c r="O502" i="28"/>
  <c r="O478" i="28"/>
  <c r="N476" i="28"/>
  <c r="M453" i="28"/>
  <c r="M446" i="28"/>
  <c r="M432" i="28"/>
  <c r="J426" i="28"/>
  <c r="L426" i="33" s="1"/>
  <c r="J418" i="28"/>
  <c r="L418" i="33" s="1"/>
  <c r="N389" i="28"/>
  <c r="O386" i="28"/>
  <c r="N383" i="28"/>
  <c r="M368" i="28"/>
  <c r="M360" i="28"/>
  <c r="J354" i="28"/>
  <c r="L354" i="33" s="1"/>
  <c r="J322" i="28"/>
  <c r="L322" i="33" s="1"/>
  <c r="N316" i="28"/>
  <c r="M314" i="28"/>
  <c r="M307" i="28"/>
  <c r="O291" i="28"/>
  <c r="O286" i="28"/>
  <c r="N276" i="28"/>
  <c r="J272" i="28"/>
  <c r="L272" i="33" s="1"/>
  <c r="N259" i="28"/>
  <c r="P252" i="28"/>
  <c r="N243" i="28"/>
  <c r="P239" i="28"/>
  <c r="J236" i="28"/>
  <c r="L236" i="33" s="1"/>
  <c r="P223" i="28"/>
  <c r="N220" i="28"/>
  <c r="N212" i="28"/>
  <c r="P210" i="28"/>
  <c r="O205" i="28"/>
  <c r="J203" i="28"/>
  <c r="L203" i="33" s="1"/>
  <c r="N195" i="28"/>
  <c r="J190" i="28"/>
  <c r="L190" i="33" s="1"/>
  <c r="N186" i="28"/>
  <c r="M177" i="28"/>
  <c r="J174" i="28"/>
  <c r="L174" i="33" s="1"/>
  <c r="M155" i="28"/>
  <c r="O151" i="28"/>
  <c r="J142" i="28"/>
  <c r="L142" i="33" s="1"/>
  <c r="N132" i="28"/>
  <c r="P127" i="28"/>
  <c r="P123" i="28"/>
  <c r="P119" i="28"/>
  <c r="M116" i="28"/>
  <c r="M92" i="28"/>
  <c r="J83" i="28"/>
  <c r="L83" i="33" s="1"/>
  <c r="J73" i="28"/>
  <c r="L73" i="33" s="1"/>
  <c r="P71" i="28"/>
  <c r="J64" i="28"/>
  <c r="L64" i="33" s="1"/>
  <c r="N61" i="28"/>
  <c r="N57" i="28"/>
  <c r="N43" i="28"/>
  <c r="M41" i="28"/>
  <c r="J35" i="28"/>
  <c r="L35" i="33" s="1"/>
  <c r="M18" i="28"/>
  <c r="P506" i="28"/>
  <c r="M478" i="28"/>
  <c r="J476" i="28"/>
  <c r="L476" i="33" s="1"/>
  <c r="M467" i="28"/>
  <c r="J453" i="28"/>
  <c r="L453" i="33" s="1"/>
  <c r="J443" i="28"/>
  <c r="L443" i="33" s="1"/>
  <c r="M436" i="28"/>
  <c r="P418" i="28"/>
  <c r="P396" i="28"/>
  <c r="J392" i="28"/>
  <c r="L392" i="33" s="1"/>
  <c r="N386" i="28"/>
  <c r="O356" i="28"/>
  <c r="P322" i="28"/>
  <c r="P314" i="28"/>
  <c r="O308" i="28"/>
  <c r="J307" i="28"/>
  <c r="L307" i="33" s="1"/>
  <c r="O274" i="28"/>
  <c r="O266" i="28"/>
  <c r="P236" i="28"/>
  <c r="P233" i="28"/>
  <c r="J220" i="28"/>
  <c r="L220" i="33" s="1"/>
  <c r="N205" i="28"/>
  <c r="J195" i="28"/>
  <c r="L195" i="33" s="1"/>
  <c r="O179" i="28"/>
  <c r="O169" i="28"/>
  <c r="J166" i="28"/>
  <c r="L166" i="33" s="1"/>
  <c r="M151" i="28"/>
  <c r="P142" i="28"/>
  <c r="M135" i="28"/>
  <c r="J116" i="28"/>
  <c r="L116" i="33" s="1"/>
  <c r="N108" i="28"/>
  <c r="M99" i="28"/>
  <c r="N94" i="28"/>
  <c r="J92" i="28"/>
  <c r="L92" i="33" s="1"/>
  <c r="J75" i="28"/>
  <c r="L75" i="33" s="1"/>
  <c r="J57" i="28"/>
  <c r="L57" i="33" s="1"/>
  <c r="J48" i="28"/>
  <c r="L48" i="33" s="1"/>
  <c r="M43" i="28"/>
  <c r="N37" i="28"/>
  <c r="O22" i="28"/>
  <c r="J18" i="28"/>
  <c r="L18" i="33" s="1"/>
  <c r="O14" i="28"/>
  <c r="P14" i="28" s="1"/>
  <c r="V9" i="31"/>
  <c r="N10" i="28"/>
  <c r="N8" i="28"/>
  <c r="V8" i="31"/>
  <c r="M10" i="28"/>
  <c r="J10" i="28"/>
  <c r="L10" i="33" s="1"/>
  <c r="P501" i="28"/>
  <c r="O496" i="28"/>
  <c r="J494" i="28"/>
  <c r="L494" i="33" s="1"/>
  <c r="N490" i="28"/>
  <c r="M487" i="28"/>
  <c r="N485" i="28"/>
  <c r="N481" i="28"/>
  <c r="M476" i="28"/>
  <c r="M470" i="28"/>
  <c r="P462" i="28"/>
  <c r="M462" i="28"/>
  <c r="J446" i="28"/>
  <c r="L446" i="33" s="1"/>
  <c r="N446" i="28"/>
  <c r="P438" i="28"/>
  <c r="M438" i="28"/>
  <c r="O438" i="28"/>
  <c r="O434" i="28"/>
  <c r="O431" i="28"/>
  <c r="M429" i="28"/>
  <c r="N429" i="28"/>
  <c r="M412" i="28"/>
  <c r="J406" i="28"/>
  <c r="L406" i="33" s="1"/>
  <c r="P406" i="28"/>
  <c r="P404" i="28"/>
  <c r="M404" i="28"/>
  <c r="O384" i="28"/>
  <c r="N357" i="28"/>
  <c r="O357" i="28"/>
  <c r="P334" i="28"/>
  <c r="O334" i="28"/>
  <c r="N328" i="28"/>
  <c r="P328" i="28"/>
  <c r="P310" i="28"/>
  <c r="M310" i="28"/>
  <c r="P280" i="28"/>
  <c r="J280" i="28"/>
  <c r="L280" i="33" s="1"/>
  <c r="M280" i="28"/>
  <c r="P267" i="28"/>
  <c r="J267" i="28"/>
  <c r="L267" i="33" s="1"/>
  <c r="M267" i="28"/>
  <c r="N267" i="28"/>
  <c r="O267" i="28"/>
  <c r="O504" i="28"/>
  <c r="N498" i="28"/>
  <c r="N496" i="28"/>
  <c r="O492" i="28"/>
  <c r="M490" i="28"/>
  <c r="M485" i="28"/>
  <c r="M461" i="28"/>
  <c r="J461" i="28"/>
  <c r="L461" i="33" s="1"/>
  <c r="N428" i="28"/>
  <c r="M426" i="28"/>
  <c r="N426" i="28"/>
  <c r="M420" i="28"/>
  <c r="N391" i="28"/>
  <c r="P378" i="28"/>
  <c r="O378" i="28"/>
  <c r="N309" i="28"/>
  <c r="J309" i="28"/>
  <c r="L309" i="33" s="1"/>
  <c r="P302" i="28"/>
  <c r="O302" i="28"/>
  <c r="J264" i="28"/>
  <c r="L264" i="33" s="1"/>
  <c r="P264" i="28"/>
  <c r="J400" i="28"/>
  <c r="L400" i="33" s="1"/>
  <c r="O400" i="28"/>
  <c r="M268" i="28"/>
  <c r="N268" i="28"/>
  <c r="O268" i="28"/>
  <c r="P268" i="28"/>
  <c r="P115" i="28"/>
  <c r="J115" i="28"/>
  <c r="L115" i="33" s="1"/>
  <c r="M115" i="28"/>
  <c r="N115" i="28"/>
  <c r="O115" i="28"/>
  <c r="N506" i="28"/>
  <c r="N504" i="28"/>
  <c r="O500" i="28"/>
  <c r="M498" i="28"/>
  <c r="J496" i="28"/>
  <c r="L496" i="33" s="1"/>
  <c r="M492" i="28"/>
  <c r="J490" i="28"/>
  <c r="L490" i="33" s="1"/>
  <c r="N488" i="28"/>
  <c r="J485" i="28"/>
  <c r="L485" i="33" s="1"/>
  <c r="J483" i="28"/>
  <c r="L483" i="33" s="1"/>
  <c r="N463" i="28"/>
  <c r="J455" i="28"/>
  <c r="L455" i="33" s="1"/>
  <c r="N455" i="28"/>
  <c r="N439" i="28"/>
  <c r="M428" i="28"/>
  <c r="O419" i="28"/>
  <c r="O413" i="28"/>
  <c r="N411" i="28"/>
  <c r="J411" i="28"/>
  <c r="L411" i="33" s="1"/>
  <c r="O407" i="28"/>
  <c r="N403" i="28"/>
  <c r="O403" i="28"/>
  <c r="M391" i="28"/>
  <c r="J381" i="28"/>
  <c r="L381" i="33" s="1"/>
  <c r="N381" i="28"/>
  <c r="J367" i="28"/>
  <c r="L367" i="33" s="1"/>
  <c r="N367" i="28"/>
  <c r="O364" i="28"/>
  <c r="M364" i="28"/>
  <c r="N360" i="28"/>
  <c r="J360" i="28"/>
  <c r="L360" i="33" s="1"/>
  <c r="O360" i="28"/>
  <c r="M342" i="28"/>
  <c r="P342" i="28"/>
  <c r="M316" i="28"/>
  <c r="O316" i="28"/>
  <c r="O283" i="28"/>
  <c r="M506" i="28"/>
  <c r="J504" i="28"/>
  <c r="L504" i="33" s="1"/>
  <c r="M500" i="28"/>
  <c r="J498" i="28"/>
  <c r="L498" i="33" s="1"/>
  <c r="P496" i="28"/>
  <c r="P490" i="28"/>
  <c r="M488" i="28"/>
  <c r="P485" i="28"/>
  <c r="J481" i="28"/>
  <c r="L481" i="33" s="1"/>
  <c r="O481" i="28"/>
  <c r="N472" i="28"/>
  <c r="J469" i="28"/>
  <c r="L469" i="33" s="1"/>
  <c r="O469" i="28"/>
  <c r="O457" i="28"/>
  <c r="O450" i="28"/>
  <c r="O441" i="28"/>
  <c r="M431" i="28"/>
  <c r="O416" i="28"/>
  <c r="M393" i="28"/>
  <c r="P363" i="28"/>
  <c r="J356" i="28"/>
  <c r="L356" i="33" s="1"/>
  <c r="N356" i="28"/>
  <c r="N346" i="28"/>
  <c r="J324" i="28"/>
  <c r="L324" i="33" s="1"/>
  <c r="P324" i="28"/>
  <c r="N324" i="28"/>
  <c r="O324" i="28"/>
  <c r="M298" i="28"/>
  <c r="O298" i="28"/>
  <c r="O270" i="28"/>
  <c r="O430" i="28"/>
  <c r="P430" i="28"/>
  <c r="O486" i="28"/>
  <c r="O468" i="28"/>
  <c r="J468" i="28"/>
  <c r="L468" i="33" s="1"/>
  <c r="P463" i="28"/>
  <c r="M463" i="28"/>
  <c r="O463" i="28"/>
  <c r="N449" i="28"/>
  <c r="O449" i="28"/>
  <c r="N430" i="28"/>
  <c r="O428" i="28"/>
  <c r="P428" i="28"/>
  <c r="P413" i="28"/>
  <c r="J413" i="28"/>
  <c r="L413" i="33" s="1"/>
  <c r="N413" i="28"/>
  <c r="M410" i="28"/>
  <c r="N410" i="28"/>
  <c r="M407" i="28"/>
  <c r="N407" i="28"/>
  <c r="O391" i="28"/>
  <c r="P391" i="28"/>
  <c r="N320" i="28"/>
  <c r="P320" i="28"/>
  <c r="M320" i="28"/>
  <c r="O320" i="28"/>
  <c r="O313" i="28"/>
  <c r="N313" i="28"/>
  <c r="N283" i="28"/>
  <c r="J283" i="28"/>
  <c r="L283" i="33" s="1"/>
  <c r="P185" i="28"/>
  <c r="J185" i="28"/>
  <c r="L185" i="33" s="1"/>
  <c r="M185" i="28"/>
  <c r="N185" i="28"/>
  <c r="O185" i="28"/>
  <c r="M415" i="28"/>
  <c r="J415" i="28"/>
  <c r="L415" i="33" s="1"/>
  <c r="O415" i="28"/>
  <c r="P348" i="28"/>
  <c r="J348" i="28"/>
  <c r="L348" i="33" s="1"/>
  <c r="M348" i="28"/>
  <c r="O348" i="28"/>
  <c r="O150" i="28"/>
  <c r="P150" i="28"/>
  <c r="J150" i="28"/>
  <c r="L150" i="33" s="1"/>
  <c r="N150" i="28"/>
  <c r="P84" i="28"/>
  <c r="J84" i="28"/>
  <c r="L84" i="33" s="1"/>
  <c r="M84" i="28"/>
  <c r="N84" i="28"/>
  <c r="O84" i="28"/>
  <c r="J20" i="28"/>
  <c r="L20" i="33" s="1"/>
  <c r="M20" i="28"/>
  <c r="N20" i="28"/>
  <c r="O20" i="28"/>
  <c r="N491" i="28"/>
  <c r="M486" i="28"/>
  <c r="N482" i="28"/>
  <c r="N475" i="28"/>
  <c r="O475" i="28"/>
  <c r="M439" i="28"/>
  <c r="O439" i="28"/>
  <c r="M430" i="28"/>
  <c r="N419" i="28"/>
  <c r="P419" i="28"/>
  <c r="N415" i="28"/>
  <c r="O396" i="28"/>
  <c r="J396" i="28"/>
  <c r="L396" i="33" s="1"/>
  <c r="N396" i="28"/>
  <c r="J366" i="28"/>
  <c r="L366" i="33" s="1"/>
  <c r="N366" i="28"/>
  <c r="M346" i="28"/>
  <c r="O346" i="28"/>
  <c r="P346" i="28"/>
  <c r="P300" i="28"/>
  <c r="J300" i="28"/>
  <c r="L300" i="33" s="1"/>
  <c r="M300" i="28"/>
  <c r="O300" i="28"/>
  <c r="P480" i="28"/>
  <c r="J480" i="28"/>
  <c r="L480" i="33" s="1"/>
  <c r="P448" i="28"/>
  <c r="M448" i="28"/>
  <c r="M435" i="28"/>
  <c r="P435" i="28"/>
  <c r="M340" i="28"/>
  <c r="O340" i="28"/>
  <c r="O329" i="28"/>
  <c r="J329" i="28"/>
  <c r="L329" i="33" s="1"/>
  <c r="N329" i="28"/>
  <c r="M244" i="28"/>
  <c r="P244" i="28"/>
  <c r="J244" i="28"/>
  <c r="L244" i="33" s="1"/>
  <c r="N244" i="28"/>
  <c r="O244" i="28"/>
  <c r="J497" i="28"/>
  <c r="L497" i="33" s="1"/>
  <c r="O494" i="28"/>
  <c r="J491" i="28"/>
  <c r="L491" i="33" s="1"/>
  <c r="P486" i="28"/>
  <c r="M480" i="28"/>
  <c r="P459" i="28"/>
  <c r="J459" i="28"/>
  <c r="L459" i="33" s="1"/>
  <c r="O452" i="28"/>
  <c r="J452" i="28"/>
  <c r="L452" i="33" s="1"/>
  <c r="N448" i="28"/>
  <c r="J435" i="28"/>
  <c r="L435" i="33" s="1"/>
  <c r="J430" i="28"/>
  <c r="L430" i="33" s="1"/>
  <c r="O426" i="28"/>
  <c r="O420" i="28"/>
  <c r="P415" i="28"/>
  <c r="M400" i="28"/>
  <c r="J398" i="28"/>
  <c r="L398" i="33" s="1"/>
  <c r="P398" i="28"/>
  <c r="M385" i="28"/>
  <c r="J376" i="28"/>
  <c r="L376" i="33" s="1"/>
  <c r="J374" i="28"/>
  <c r="L374" i="33" s="1"/>
  <c r="N374" i="28"/>
  <c r="J365" i="28"/>
  <c r="L365" i="33" s="1"/>
  <c r="N348" i="28"/>
  <c r="J340" i="28"/>
  <c r="L340" i="33" s="1"/>
  <c r="P318" i="28"/>
  <c r="O318" i="28"/>
  <c r="P296" i="28"/>
  <c r="M296" i="28"/>
  <c r="P282" i="28"/>
  <c r="M282" i="28"/>
  <c r="N282" i="28"/>
  <c r="O282" i="28"/>
  <c r="J268" i="28"/>
  <c r="L268" i="33" s="1"/>
  <c r="M250" i="28"/>
  <c r="P250" i="28"/>
  <c r="J250" i="28"/>
  <c r="L250" i="33" s="1"/>
  <c r="N250" i="28"/>
  <c r="O250" i="28"/>
  <c r="J423" i="28"/>
  <c r="L423" i="33" s="1"/>
  <c r="N347" i="28"/>
  <c r="O341" i="28"/>
  <c r="O333" i="28"/>
  <c r="O323" i="28"/>
  <c r="N299" i="28"/>
  <c r="M291" i="28"/>
  <c r="M284" i="28"/>
  <c r="M256" i="28"/>
  <c r="P242" i="28"/>
  <c r="O197" i="28"/>
  <c r="M188" i="28"/>
  <c r="N149" i="28"/>
  <c r="P149" i="28"/>
  <c r="M149" i="28"/>
  <c r="O149" i="28"/>
  <c r="P51" i="28"/>
  <c r="J51" i="28"/>
  <c r="L51" i="33" s="1"/>
  <c r="M51" i="28"/>
  <c r="N51" i="28"/>
  <c r="O51" i="28"/>
  <c r="P259" i="28"/>
  <c r="J259" i="28"/>
  <c r="L259" i="33" s="1"/>
  <c r="P235" i="28"/>
  <c r="J235" i="28"/>
  <c r="L235" i="33" s="1"/>
  <c r="M235" i="28"/>
  <c r="N235" i="28"/>
  <c r="P228" i="28"/>
  <c r="J228" i="28"/>
  <c r="L228" i="33" s="1"/>
  <c r="M228" i="28"/>
  <c r="O228" i="28"/>
  <c r="P206" i="28"/>
  <c r="O206" i="28"/>
  <c r="O126" i="28"/>
  <c r="P126" i="28"/>
  <c r="J126" i="28"/>
  <c r="L126" i="33" s="1"/>
  <c r="N126" i="28"/>
  <c r="P117" i="28"/>
  <c r="J117" i="28"/>
  <c r="L117" i="33" s="1"/>
  <c r="N117" i="28"/>
  <c r="N351" i="28"/>
  <c r="J347" i="28"/>
  <c r="L347" i="33" s="1"/>
  <c r="O339" i="28"/>
  <c r="N317" i="28"/>
  <c r="N308" i="28"/>
  <c r="J299" i="28"/>
  <c r="L299" i="33" s="1"/>
  <c r="P284" i="28"/>
  <c r="N274" i="28"/>
  <c r="N260" i="28"/>
  <c r="O258" i="28"/>
  <c r="O252" i="28"/>
  <c r="P251" i="28"/>
  <c r="J251" i="28"/>
  <c r="L251" i="33" s="1"/>
  <c r="J248" i="28"/>
  <c r="L248" i="33" s="1"/>
  <c r="M241" i="28"/>
  <c r="P237" i="28"/>
  <c r="N237" i="28"/>
  <c r="J231" i="28"/>
  <c r="L231" i="33" s="1"/>
  <c r="P231" i="28"/>
  <c r="J218" i="28"/>
  <c r="L218" i="33" s="1"/>
  <c r="M218" i="28"/>
  <c r="N218" i="28"/>
  <c r="J196" i="28"/>
  <c r="L196" i="33" s="1"/>
  <c r="M196" i="28"/>
  <c r="O196" i="28"/>
  <c r="P187" i="28"/>
  <c r="J187" i="28"/>
  <c r="L187" i="33" s="1"/>
  <c r="M187" i="28"/>
  <c r="O187" i="28"/>
  <c r="N159" i="28"/>
  <c r="P159" i="28"/>
  <c r="J159" i="28"/>
  <c r="L159" i="33" s="1"/>
  <c r="O134" i="28"/>
  <c r="P134" i="28"/>
  <c r="J134" i="28"/>
  <c r="L134" i="33" s="1"/>
  <c r="N134" i="28"/>
  <c r="J129" i="28"/>
  <c r="L129" i="33" s="1"/>
  <c r="M129" i="28"/>
  <c r="N96" i="28"/>
  <c r="P96" i="28"/>
  <c r="J96" i="28"/>
  <c r="L96" i="33" s="1"/>
  <c r="M96" i="28"/>
  <c r="N32" i="28"/>
  <c r="P32" i="28"/>
  <c r="J32" i="28"/>
  <c r="L32" i="33" s="1"/>
  <c r="M32" i="28"/>
  <c r="J260" i="28"/>
  <c r="L260" i="33" s="1"/>
  <c r="P222" i="28"/>
  <c r="O222" i="28"/>
  <c r="P200" i="28"/>
  <c r="J200" i="28"/>
  <c r="L200" i="33" s="1"/>
  <c r="O158" i="28"/>
  <c r="P158" i="28"/>
  <c r="J158" i="28"/>
  <c r="L158" i="33" s="1"/>
  <c r="N158" i="28"/>
  <c r="J137" i="28"/>
  <c r="L137" i="33" s="1"/>
  <c r="P137" i="28"/>
  <c r="M137" i="28"/>
  <c r="N125" i="28"/>
  <c r="P125" i="28"/>
  <c r="M125" i="28"/>
  <c r="O109" i="28"/>
  <c r="M109" i="28"/>
  <c r="N109" i="28"/>
  <c r="J103" i="28"/>
  <c r="L103" i="33" s="1"/>
  <c r="P103" i="28"/>
  <c r="O103" i="28"/>
  <c r="P54" i="28"/>
  <c r="N54" i="28"/>
  <c r="O54" i="28"/>
  <c r="P38" i="28"/>
  <c r="O38" i="28"/>
  <c r="M339" i="28"/>
  <c r="O275" i="28"/>
  <c r="J258" i="28"/>
  <c r="L258" i="33" s="1"/>
  <c r="J252" i="28"/>
  <c r="L252" i="33" s="1"/>
  <c r="P216" i="28"/>
  <c r="J216" i="28"/>
  <c r="L216" i="33" s="1"/>
  <c r="O212" i="28"/>
  <c r="P212" i="28"/>
  <c r="J212" i="28"/>
  <c r="L212" i="33" s="1"/>
  <c r="J171" i="28"/>
  <c r="L171" i="33" s="1"/>
  <c r="M171" i="28"/>
  <c r="O171" i="28"/>
  <c r="J161" i="28"/>
  <c r="L161" i="33" s="1"/>
  <c r="M161" i="28"/>
  <c r="N133" i="28"/>
  <c r="P133" i="28"/>
  <c r="M133" i="28"/>
  <c r="J121" i="28"/>
  <c r="L121" i="33" s="1"/>
  <c r="M121" i="28"/>
  <c r="N121" i="28"/>
  <c r="O121" i="28"/>
  <c r="O242" i="28"/>
  <c r="M215" i="28"/>
  <c r="P215" i="28"/>
  <c r="J215" i="28"/>
  <c r="L215" i="33" s="1"/>
  <c r="M199" i="28"/>
  <c r="P199" i="28"/>
  <c r="J199" i="28"/>
  <c r="L199" i="33" s="1"/>
  <c r="N157" i="28"/>
  <c r="P157" i="28"/>
  <c r="M157" i="28"/>
  <c r="O259" i="28"/>
  <c r="N242" i="28"/>
  <c r="O229" i="28"/>
  <c r="P211" i="28"/>
  <c r="M211" i="28"/>
  <c r="N211" i="28"/>
  <c r="O211" i="28"/>
  <c r="O163" i="28"/>
  <c r="J163" i="28"/>
  <c r="L163" i="33" s="1"/>
  <c r="J153" i="28"/>
  <c r="L153" i="33" s="1"/>
  <c r="M153" i="28"/>
  <c r="N153" i="28"/>
  <c r="O153" i="28"/>
  <c r="J147" i="28"/>
  <c r="L147" i="33" s="1"/>
  <c r="M147" i="28"/>
  <c r="N147" i="28"/>
  <c r="P60" i="28"/>
  <c r="J60" i="28"/>
  <c r="L60" i="33" s="1"/>
  <c r="M60" i="28"/>
  <c r="N60" i="28"/>
  <c r="O60" i="28"/>
  <c r="N56" i="28"/>
  <c r="P56" i="28"/>
  <c r="J56" i="28"/>
  <c r="L56" i="33" s="1"/>
  <c r="M56" i="28"/>
  <c r="O13" i="28"/>
  <c r="N13" i="28"/>
  <c r="O102" i="28"/>
  <c r="N53" i="28"/>
  <c r="P50" i="28"/>
  <c r="P42" i="28"/>
  <c r="P40" i="28"/>
  <c r="M34" i="28"/>
  <c r="M227" i="28"/>
  <c r="M220" i="28"/>
  <c r="O213" i="28"/>
  <c r="O203" i="28"/>
  <c r="M195" i="28"/>
  <c r="N190" i="28"/>
  <c r="O183" i="28"/>
  <c r="N174" i="28"/>
  <c r="N169" i="28"/>
  <c r="M167" i="28"/>
  <c r="O141" i="28"/>
  <c r="M120" i="28"/>
  <c r="O108" i="28"/>
  <c r="P102" i="28"/>
  <c r="P70" i="28"/>
  <c r="O59" i="28"/>
  <c r="P34" i="28"/>
  <c r="O30" i="28"/>
  <c r="O26" i="28"/>
  <c r="N21" i="28"/>
  <c r="O19" i="28"/>
  <c r="P19" i="28" s="1"/>
  <c r="O36" i="28"/>
  <c r="N26" i="28"/>
  <c r="N19" i="28"/>
  <c r="O204" i="28"/>
  <c r="O198" i="28"/>
  <c r="P169" i="28"/>
  <c r="P167" i="28"/>
  <c r="P141" i="28"/>
  <c r="P120" i="28"/>
  <c r="P110" i="28"/>
  <c r="M108" i="28"/>
  <c r="M101" i="28"/>
  <c r="M80" i="28"/>
  <c r="O75" i="28"/>
  <c r="P74" i="28"/>
  <c r="M69" i="28"/>
  <c r="M65" i="28"/>
  <c r="M59" i="28"/>
  <c r="J49" i="28"/>
  <c r="L49" i="33" s="1"/>
  <c r="N36" i="28"/>
  <c r="N29" i="28"/>
  <c r="O27" i="28"/>
  <c r="M26" i="28"/>
  <c r="P24" i="28"/>
  <c r="M19" i="28"/>
  <c r="M8" i="28"/>
  <c r="N204" i="28"/>
  <c r="O175" i="28"/>
  <c r="O116" i="28"/>
  <c r="J108" i="28"/>
  <c r="L108" i="33" s="1"/>
  <c r="O99" i="28"/>
  <c r="N90" i="28"/>
  <c r="J80" i="28"/>
  <c r="L80" i="33" s="1"/>
  <c r="O76" i="28"/>
  <c r="N75" i="28"/>
  <c r="O67" i="28"/>
  <c r="J59" i="28"/>
  <c r="L59" i="33" s="1"/>
  <c r="O52" i="28"/>
  <c r="M36" i="28"/>
  <c r="N27" i="28"/>
  <c r="J26" i="28"/>
  <c r="L26" i="33" s="1"/>
  <c r="J19" i="28"/>
  <c r="L19" i="33" s="1"/>
  <c r="O10" i="28"/>
  <c r="J8" i="28"/>
  <c r="L8" i="33" s="1"/>
  <c r="O219" i="28"/>
  <c r="O177" i="28"/>
  <c r="M175" i="28"/>
  <c r="N166" i="28"/>
  <c r="N142" i="28"/>
  <c r="O135" i="28"/>
  <c r="O127" i="28"/>
  <c r="P90" i="28"/>
  <c r="M64" i="28"/>
  <c r="N52" i="28"/>
  <c r="M48" i="28"/>
  <c r="O42" i="28"/>
  <c r="J36" i="28"/>
  <c r="L36" i="33" s="1"/>
  <c r="O28" i="28"/>
  <c r="P408" i="28"/>
  <c r="N408" i="28"/>
  <c r="M408" i="28"/>
  <c r="O408" i="28"/>
  <c r="J408" i="28"/>
  <c r="L408" i="33" s="1"/>
  <c r="M343" i="28"/>
  <c r="O343" i="28"/>
  <c r="N343" i="28"/>
  <c r="P343" i="28"/>
  <c r="J343" i="28"/>
  <c r="L343" i="33" s="1"/>
  <c r="P495" i="28"/>
  <c r="J495" i="28"/>
  <c r="L495" i="33" s="1"/>
  <c r="M495" i="28"/>
  <c r="N495" i="28"/>
  <c r="O495" i="28"/>
  <c r="P503" i="28"/>
  <c r="J503" i="28"/>
  <c r="L503" i="33" s="1"/>
  <c r="M503" i="28"/>
  <c r="N503" i="28"/>
  <c r="O503" i="28"/>
  <c r="J422" i="28"/>
  <c r="L422" i="33" s="1"/>
  <c r="O422" i="28"/>
  <c r="P422" i="28"/>
  <c r="M422" i="28"/>
  <c r="N422" i="28"/>
  <c r="P505" i="28"/>
  <c r="N500" i="28"/>
  <c r="M499" i="28"/>
  <c r="P497" i="28"/>
  <c r="N492" i="28"/>
  <c r="M491" i="28"/>
  <c r="N486" i="28"/>
  <c r="O482" i="28"/>
  <c r="N477" i="28"/>
  <c r="O473" i="28"/>
  <c r="P472" i="28"/>
  <c r="J472" i="28"/>
  <c r="L472" i="33" s="1"/>
  <c r="N469" i="28"/>
  <c r="P468" i="28"/>
  <c r="O466" i="28"/>
  <c r="J465" i="28"/>
  <c r="L465" i="33" s="1"/>
  <c r="M465" i="28"/>
  <c r="P461" i="28"/>
  <c r="M459" i="28"/>
  <c r="M458" i="28"/>
  <c r="N458" i="28"/>
  <c r="M452" i="28"/>
  <c r="N451" i="28"/>
  <c r="O451" i="28"/>
  <c r="M443" i="28"/>
  <c r="N443" i="28"/>
  <c r="O443" i="28"/>
  <c r="J441" i="28"/>
  <c r="L441" i="33" s="1"/>
  <c r="M441" i="28"/>
  <c r="N416" i="28"/>
  <c r="M416" i="28"/>
  <c r="J414" i="28"/>
  <c r="L414" i="33" s="1"/>
  <c r="P414" i="28"/>
  <c r="M414" i="28"/>
  <c r="N414" i="28"/>
  <c r="M394" i="28"/>
  <c r="P394" i="28"/>
  <c r="J394" i="28"/>
  <c r="L394" i="33" s="1"/>
  <c r="N394" i="28"/>
  <c r="P361" i="28"/>
  <c r="J361" i="28"/>
  <c r="L361" i="33" s="1"/>
  <c r="M361" i="28"/>
  <c r="O361" i="28"/>
  <c r="N361" i="28"/>
  <c r="P449" i="28"/>
  <c r="J449" i="28"/>
  <c r="L449" i="33" s="1"/>
  <c r="M449" i="28"/>
  <c r="N436" i="28"/>
  <c r="O436" i="28"/>
  <c r="P436" i="28"/>
  <c r="J434" i="28"/>
  <c r="L434" i="33" s="1"/>
  <c r="M434" i="28"/>
  <c r="N434" i="28"/>
  <c r="P429" i="28"/>
  <c r="O429" i="28"/>
  <c r="J429" i="28"/>
  <c r="L429" i="33" s="1"/>
  <c r="P421" i="28"/>
  <c r="J421" i="28"/>
  <c r="L421" i="33" s="1"/>
  <c r="M421" i="28"/>
  <c r="N421" i="28"/>
  <c r="N502" i="28"/>
  <c r="N494" i="28"/>
  <c r="P491" i="28"/>
  <c r="O488" i="28"/>
  <c r="O483" i="28"/>
  <c r="J482" i="28"/>
  <c r="L482" i="33" s="1"/>
  <c r="N478" i="28"/>
  <c r="O474" i="28"/>
  <c r="N460" i="28"/>
  <c r="P456" i="28"/>
  <c r="J456" i="28"/>
  <c r="L456" i="33" s="1"/>
  <c r="N453" i="28"/>
  <c r="P452" i="28"/>
  <c r="J444" i="28"/>
  <c r="L444" i="33" s="1"/>
  <c r="O442" i="28"/>
  <c r="O433" i="28"/>
  <c r="N402" i="28"/>
  <c r="J382" i="28"/>
  <c r="L382" i="33" s="1"/>
  <c r="O382" i="28"/>
  <c r="P369" i="28"/>
  <c r="J369" i="28"/>
  <c r="L369" i="33" s="1"/>
  <c r="M369" i="28"/>
  <c r="O369" i="28"/>
  <c r="N369" i="28"/>
  <c r="J473" i="28"/>
  <c r="L473" i="33" s="1"/>
  <c r="M473" i="28"/>
  <c r="M466" i="28"/>
  <c r="N466" i="28"/>
  <c r="N459" i="28"/>
  <c r="O459" i="28"/>
  <c r="N427" i="28"/>
  <c r="J427" i="28"/>
  <c r="L427" i="33" s="1"/>
  <c r="M427" i="28"/>
  <c r="P377" i="28"/>
  <c r="J377" i="28"/>
  <c r="L377" i="33" s="1"/>
  <c r="O377" i="28"/>
  <c r="M377" i="28"/>
  <c r="O505" i="28"/>
  <c r="O497" i="28"/>
  <c r="O461" i="28"/>
  <c r="N444" i="28"/>
  <c r="O444" i="28"/>
  <c r="J442" i="28"/>
  <c r="L442" i="33" s="1"/>
  <c r="M442" i="28"/>
  <c r="N442" i="28"/>
  <c r="J433" i="28"/>
  <c r="L433" i="33" s="1"/>
  <c r="M433" i="28"/>
  <c r="M402" i="28"/>
  <c r="J402" i="28"/>
  <c r="L402" i="33" s="1"/>
  <c r="O379" i="28"/>
  <c r="O345" i="28"/>
  <c r="P345" i="28"/>
  <c r="M345" i="28"/>
  <c r="N345" i="28"/>
  <c r="J345" i="28"/>
  <c r="L345" i="33" s="1"/>
  <c r="N505" i="28"/>
  <c r="N497" i="28"/>
  <c r="N489" i="28"/>
  <c r="J488" i="28"/>
  <c r="L488" i="33" s="1"/>
  <c r="M484" i="28"/>
  <c r="N480" i="28"/>
  <c r="M475" i="28"/>
  <c r="P474" i="28"/>
  <c r="O472" i="28"/>
  <c r="N468" i="28"/>
  <c r="O465" i="28"/>
  <c r="P464" i="28"/>
  <c r="J464" i="28"/>
  <c r="L464" i="33" s="1"/>
  <c r="N461" i="28"/>
  <c r="O458" i="28"/>
  <c r="J457" i="28"/>
  <c r="L457" i="33" s="1"/>
  <c r="M457" i="28"/>
  <c r="M451" i="28"/>
  <c r="M450" i="28"/>
  <c r="N450" i="28"/>
  <c r="M445" i="28"/>
  <c r="J409" i="28"/>
  <c r="L409" i="33" s="1"/>
  <c r="O409" i="28"/>
  <c r="M409" i="28"/>
  <c r="O373" i="28"/>
  <c r="P373" i="28"/>
  <c r="J373" i="28"/>
  <c r="L373" i="33" s="1"/>
  <c r="M373" i="28"/>
  <c r="N373" i="28"/>
  <c r="O365" i="28"/>
  <c r="M365" i="28"/>
  <c r="M468" i="28"/>
  <c r="N467" i="28"/>
  <c r="O467" i="28"/>
  <c r="O437" i="28"/>
  <c r="J437" i="28"/>
  <c r="L437" i="33" s="1"/>
  <c r="J401" i="28"/>
  <c r="L401" i="33" s="1"/>
  <c r="O401" i="28"/>
  <c r="M401" i="28"/>
  <c r="N401" i="28"/>
  <c r="N395" i="28"/>
  <c r="O395" i="28"/>
  <c r="P395" i="28"/>
  <c r="M389" i="28"/>
  <c r="N387" i="28"/>
  <c r="P387" i="28"/>
  <c r="J387" i="28"/>
  <c r="L387" i="33" s="1"/>
  <c r="M387" i="28"/>
  <c r="M379" i="28"/>
  <c r="N379" i="28"/>
  <c r="P379" i="28"/>
  <c r="J362" i="28"/>
  <c r="L362" i="33" s="1"/>
  <c r="M362" i="28"/>
  <c r="N362" i="28"/>
  <c r="P362" i="28"/>
  <c r="O362" i="28"/>
  <c r="J350" i="28"/>
  <c r="L350" i="33" s="1"/>
  <c r="N350" i="28"/>
  <c r="O350" i="28"/>
  <c r="J425" i="28"/>
  <c r="L425" i="33" s="1"/>
  <c r="O425" i="28"/>
  <c r="N392" i="28"/>
  <c r="J385" i="28"/>
  <c r="L385" i="33" s="1"/>
  <c r="O385" i="28"/>
  <c r="M371" i="28"/>
  <c r="N371" i="28"/>
  <c r="O371" i="28"/>
  <c r="P331" i="28"/>
  <c r="J331" i="28"/>
  <c r="L331" i="33" s="1"/>
  <c r="M331" i="28"/>
  <c r="N331" i="28"/>
  <c r="M303" i="28"/>
  <c r="N303" i="28"/>
  <c r="O303" i="28"/>
  <c r="P303" i="28"/>
  <c r="M295" i="28"/>
  <c r="N295" i="28"/>
  <c r="O295" i="28"/>
  <c r="P295" i="28"/>
  <c r="M287" i="28"/>
  <c r="N287" i="28"/>
  <c r="O287" i="28"/>
  <c r="P287" i="28"/>
  <c r="M279" i="28"/>
  <c r="N279" i="28"/>
  <c r="O279" i="28"/>
  <c r="P279" i="28"/>
  <c r="M271" i="28"/>
  <c r="N271" i="28"/>
  <c r="O271" i="28"/>
  <c r="P271" i="28"/>
  <c r="M263" i="28"/>
  <c r="N263" i="28"/>
  <c r="O263" i="28"/>
  <c r="P263" i="28"/>
  <c r="M255" i="28"/>
  <c r="N255" i="28"/>
  <c r="O255" i="28"/>
  <c r="P255" i="28"/>
  <c r="M247" i="28"/>
  <c r="N247" i="28"/>
  <c r="O247" i="28"/>
  <c r="P247" i="28"/>
  <c r="P217" i="28"/>
  <c r="J217" i="28"/>
  <c r="L217" i="33" s="1"/>
  <c r="M217" i="28"/>
  <c r="N217" i="28"/>
  <c r="O217" i="28"/>
  <c r="O305" i="28"/>
  <c r="P305" i="28"/>
  <c r="M305" i="28"/>
  <c r="N305" i="28"/>
  <c r="O297" i="28"/>
  <c r="P297" i="28"/>
  <c r="M297" i="28"/>
  <c r="N297" i="28"/>
  <c r="O289" i="28"/>
  <c r="P289" i="28"/>
  <c r="M289" i="28"/>
  <c r="N289" i="28"/>
  <c r="O281" i="28"/>
  <c r="M281" i="28"/>
  <c r="N281" i="28"/>
  <c r="O273" i="28"/>
  <c r="M273" i="28"/>
  <c r="N273" i="28"/>
  <c r="O265" i="28"/>
  <c r="M265" i="28"/>
  <c r="N265" i="28"/>
  <c r="O257" i="28"/>
  <c r="P257" i="28"/>
  <c r="M257" i="28"/>
  <c r="N257" i="28"/>
  <c r="O249" i="28"/>
  <c r="M249" i="28"/>
  <c r="N249" i="28"/>
  <c r="J448" i="28"/>
  <c r="L448" i="33" s="1"/>
  <c r="J440" i="28"/>
  <c r="L440" i="33" s="1"/>
  <c r="O435" i="28"/>
  <c r="J432" i="28"/>
  <c r="L432" i="33" s="1"/>
  <c r="M424" i="28"/>
  <c r="M417" i="28"/>
  <c r="J410" i="28"/>
  <c r="L410" i="33" s="1"/>
  <c r="J403" i="28"/>
  <c r="L403" i="33" s="1"/>
  <c r="M397" i="28"/>
  <c r="J393" i="28"/>
  <c r="L393" i="33" s="1"/>
  <c r="O393" i="28"/>
  <c r="M390" i="28"/>
  <c r="M384" i="28"/>
  <c r="M381" i="28"/>
  <c r="N378" i="28"/>
  <c r="J370" i="28"/>
  <c r="L370" i="33" s="1"/>
  <c r="M370" i="28"/>
  <c r="N370" i="28"/>
  <c r="M363" i="28"/>
  <c r="N363" i="28"/>
  <c r="O363" i="28"/>
  <c r="M319" i="28"/>
  <c r="O319" i="28"/>
  <c r="P319" i="28"/>
  <c r="N319" i="28"/>
  <c r="P240" i="28"/>
  <c r="M240" i="28"/>
  <c r="N240" i="28"/>
  <c r="O240" i="28"/>
  <c r="J240" i="28"/>
  <c r="L240" i="33" s="1"/>
  <c r="N435" i="28"/>
  <c r="O418" i="28"/>
  <c r="O411" i="28"/>
  <c r="O405" i="28"/>
  <c r="P400" i="28"/>
  <c r="N400" i="28"/>
  <c r="O398" i="28"/>
  <c r="J397" i="28"/>
  <c r="L397" i="33" s="1"/>
  <c r="N336" i="28"/>
  <c r="M336" i="28"/>
  <c r="P336" i="28"/>
  <c r="N425" i="28"/>
  <c r="N424" i="28"/>
  <c r="N418" i="28"/>
  <c r="J417" i="28"/>
  <c r="L417" i="33" s="1"/>
  <c r="O417" i="28"/>
  <c r="M411" i="28"/>
  <c r="N405" i="28"/>
  <c r="N398" i="28"/>
  <c r="O392" i="28"/>
  <c r="N385" i="28"/>
  <c r="P384" i="28"/>
  <c r="N384" i="28"/>
  <c r="O381" i="28"/>
  <c r="P381" i="28"/>
  <c r="J378" i="28"/>
  <c r="L378" i="33" s="1"/>
  <c r="M378" i="28"/>
  <c r="J358" i="28"/>
  <c r="L358" i="33" s="1"/>
  <c r="N358" i="28"/>
  <c r="P358" i="28"/>
  <c r="M358" i="28"/>
  <c r="O358" i="28"/>
  <c r="N352" i="28"/>
  <c r="M352" i="28"/>
  <c r="O352" i="28"/>
  <c r="P325" i="28"/>
  <c r="M325" i="28"/>
  <c r="J325" i="28"/>
  <c r="L325" i="33" s="1"/>
  <c r="N325" i="28"/>
  <c r="O325" i="28"/>
  <c r="O321" i="28"/>
  <c r="P321" i="28"/>
  <c r="J321" i="28"/>
  <c r="L321" i="33" s="1"/>
  <c r="M321" i="28"/>
  <c r="N321" i="28"/>
  <c r="P301" i="28"/>
  <c r="J301" i="28"/>
  <c r="L301" i="33" s="1"/>
  <c r="M301" i="28"/>
  <c r="N301" i="28"/>
  <c r="J293" i="28"/>
  <c r="L293" i="33" s="1"/>
  <c r="M293" i="28"/>
  <c r="N293" i="28"/>
  <c r="P285" i="28"/>
  <c r="J285" i="28"/>
  <c r="L285" i="33" s="1"/>
  <c r="M285" i="28"/>
  <c r="N285" i="28"/>
  <c r="P277" i="28"/>
  <c r="J277" i="28"/>
  <c r="L277" i="33" s="1"/>
  <c r="M277" i="28"/>
  <c r="N277" i="28"/>
  <c r="P269" i="28"/>
  <c r="J269" i="28"/>
  <c r="L269" i="33" s="1"/>
  <c r="M269" i="28"/>
  <c r="N269" i="28"/>
  <c r="J261" i="28"/>
  <c r="L261" i="33" s="1"/>
  <c r="M261" i="28"/>
  <c r="N261" i="28"/>
  <c r="P253" i="28"/>
  <c r="J253" i="28"/>
  <c r="L253" i="33" s="1"/>
  <c r="M253" i="28"/>
  <c r="N253" i="28"/>
  <c r="N312" i="28"/>
  <c r="P312" i="28"/>
  <c r="M312" i="28"/>
  <c r="O312" i="28"/>
  <c r="N376" i="28"/>
  <c r="N368" i="28"/>
  <c r="M359" i="28"/>
  <c r="O359" i="28"/>
  <c r="J353" i="28"/>
  <c r="L353" i="33" s="1"/>
  <c r="O344" i="28"/>
  <c r="N337" i="28"/>
  <c r="M333" i="28"/>
  <c r="P329" i="28"/>
  <c r="J326" i="28"/>
  <c r="L326" i="33" s="1"/>
  <c r="N326" i="28"/>
  <c r="J323" i="28"/>
  <c r="L323" i="33" s="1"/>
  <c r="J320" i="28"/>
  <c r="L320" i="33" s="1"/>
  <c r="J313" i="28"/>
  <c r="L313" i="33" s="1"/>
  <c r="P317" i="28"/>
  <c r="M317" i="28"/>
  <c r="J310" i="28"/>
  <c r="L310" i="33" s="1"/>
  <c r="N310" i="28"/>
  <c r="P193" i="28"/>
  <c r="J193" i="28"/>
  <c r="L193" i="33" s="1"/>
  <c r="M193" i="28"/>
  <c r="N193" i="28"/>
  <c r="O193" i="28"/>
  <c r="J78" i="28"/>
  <c r="L78" i="33" s="1"/>
  <c r="M78" i="28"/>
  <c r="P78" i="28"/>
  <c r="N78" i="28"/>
  <c r="O78" i="28"/>
  <c r="J368" i="28"/>
  <c r="L368" i="33" s="1"/>
  <c r="P357" i="28"/>
  <c r="M357" i="28"/>
  <c r="O355" i="28"/>
  <c r="J351" i="28"/>
  <c r="L351" i="33" s="1"/>
  <c r="J344" i="28"/>
  <c r="L344" i="33" s="1"/>
  <c r="J337" i="28"/>
  <c r="L337" i="33" s="1"/>
  <c r="O328" i="28"/>
  <c r="M318" i="28"/>
  <c r="O315" i="28"/>
  <c r="J311" i="28"/>
  <c r="L311" i="33" s="1"/>
  <c r="P246" i="28"/>
  <c r="J246" i="28"/>
  <c r="L246" i="33" s="1"/>
  <c r="M246" i="28"/>
  <c r="N246" i="28"/>
  <c r="J225" i="28"/>
  <c r="L225" i="33" s="1"/>
  <c r="N225" i="28"/>
  <c r="O225" i="28"/>
  <c r="P81" i="28"/>
  <c r="O81" i="28"/>
  <c r="J81" i="28"/>
  <c r="L81" i="33" s="1"/>
  <c r="N81" i="28"/>
  <c r="M81" i="28"/>
  <c r="N355" i="28"/>
  <c r="O349" i="28"/>
  <c r="O342" i="28"/>
  <c r="P341" i="28"/>
  <c r="M341" i="28"/>
  <c r="P337" i="28"/>
  <c r="N335" i="28"/>
  <c r="J334" i="28"/>
  <c r="L334" i="33" s="1"/>
  <c r="N334" i="28"/>
  <c r="M328" i="28"/>
  <c r="M327" i="28"/>
  <c r="O327" i="28"/>
  <c r="N315" i="28"/>
  <c r="O309" i="28"/>
  <c r="N304" i="28"/>
  <c r="O304" i="28"/>
  <c r="J302" i="28"/>
  <c r="L302" i="33" s="1"/>
  <c r="M302" i="28"/>
  <c r="N302" i="28"/>
  <c r="N296" i="28"/>
  <c r="O296" i="28"/>
  <c r="J294" i="28"/>
  <c r="L294" i="33" s="1"/>
  <c r="M294" i="28"/>
  <c r="N294" i="28"/>
  <c r="N288" i="28"/>
  <c r="O288" i="28"/>
  <c r="J286" i="28"/>
  <c r="L286" i="33" s="1"/>
  <c r="M286" i="28"/>
  <c r="N286" i="28"/>
  <c r="N280" i="28"/>
  <c r="O280" i="28"/>
  <c r="J278" i="28"/>
  <c r="L278" i="33" s="1"/>
  <c r="M278" i="28"/>
  <c r="N278" i="28"/>
  <c r="N272" i="28"/>
  <c r="O272" i="28"/>
  <c r="J270" i="28"/>
  <c r="L270" i="33" s="1"/>
  <c r="M270" i="28"/>
  <c r="N270" i="28"/>
  <c r="N264" i="28"/>
  <c r="O264" i="28"/>
  <c r="J262" i="28"/>
  <c r="L262" i="33" s="1"/>
  <c r="M262" i="28"/>
  <c r="N262" i="28"/>
  <c r="N256" i="28"/>
  <c r="O256" i="28"/>
  <c r="J254" i="28"/>
  <c r="L254" i="33" s="1"/>
  <c r="M254" i="28"/>
  <c r="N254" i="28"/>
  <c r="N248" i="28"/>
  <c r="O248" i="28"/>
  <c r="J241" i="28"/>
  <c r="L241" i="33" s="1"/>
  <c r="N241" i="28"/>
  <c r="O241" i="28"/>
  <c r="J238" i="28"/>
  <c r="L238" i="33" s="1"/>
  <c r="M238" i="28"/>
  <c r="N238" i="28"/>
  <c r="J233" i="28"/>
  <c r="L233" i="33" s="1"/>
  <c r="N233" i="28"/>
  <c r="O233" i="28"/>
  <c r="J230" i="28"/>
  <c r="L230" i="33" s="1"/>
  <c r="M230" i="28"/>
  <c r="N230" i="28"/>
  <c r="P201" i="28"/>
  <c r="J201" i="28"/>
  <c r="L201" i="33" s="1"/>
  <c r="M201" i="28"/>
  <c r="N201" i="28"/>
  <c r="O201" i="28"/>
  <c r="J189" i="28"/>
  <c r="L189" i="33" s="1"/>
  <c r="P189" i="28"/>
  <c r="M189" i="28"/>
  <c r="N189" i="28"/>
  <c r="O189" i="28"/>
  <c r="M355" i="28"/>
  <c r="M351" i="28"/>
  <c r="O351" i="28"/>
  <c r="J328" i="28"/>
  <c r="L328" i="33" s="1"/>
  <c r="J318" i="28"/>
  <c r="L318" i="33" s="1"/>
  <c r="N318" i="28"/>
  <c r="M315" i="28"/>
  <c r="M311" i="28"/>
  <c r="O311" i="28"/>
  <c r="O113" i="28"/>
  <c r="P113" i="28"/>
  <c r="M113" i="28"/>
  <c r="N113" i="28"/>
  <c r="J113" i="28"/>
  <c r="L113" i="33" s="1"/>
  <c r="M232" i="28"/>
  <c r="N232" i="28"/>
  <c r="O232" i="28"/>
  <c r="P209" i="28"/>
  <c r="J209" i="28"/>
  <c r="L209" i="33" s="1"/>
  <c r="M209" i="28"/>
  <c r="N209" i="28"/>
  <c r="O209" i="28"/>
  <c r="M140" i="28"/>
  <c r="O140" i="28"/>
  <c r="P140" i="28"/>
  <c r="J140" i="28"/>
  <c r="L140" i="33" s="1"/>
  <c r="N140" i="28"/>
  <c r="M349" i="28"/>
  <c r="J342" i="28"/>
  <c r="L342" i="33" s="1"/>
  <c r="N342" i="28"/>
  <c r="M335" i="28"/>
  <c r="O335" i="28"/>
  <c r="M329" i="28"/>
  <c r="N323" i="28"/>
  <c r="O317" i="28"/>
  <c r="O310" i="28"/>
  <c r="P309" i="28"/>
  <c r="M309" i="28"/>
  <c r="M245" i="28"/>
  <c r="O239" i="28"/>
  <c r="M237" i="28"/>
  <c r="O231" i="28"/>
  <c r="M229" i="28"/>
  <c r="O223" i="28"/>
  <c r="N222" i="28"/>
  <c r="M221" i="28"/>
  <c r="O215" i="28"/>
  <c r="N214" i="28"/>
  <c r="M213" i="28"/>
  <c r="O207" i="28"/>
  <c r="N206" i="28"/>
  <c r="M205" i="28"/>
  <c r="O199" i="28"/>
  <c r="N198" i="28"/>
  <c r="M197" i="28"/>
  <c r="M191" i="28"/>
  <c r="P190" i="28"/>
  <c r="M186" i="28"/>
  <c r="O182" i="28"/>
  <c r="M182" i="28"/>
  <c r="M180" i="28"/>
  <c r="O180" i="28"/>
  <c r="O174" i="28"/>
  <c r="M174" i="28"/>
  <c r="M172" i="28"/>
  <c r="O172" i="28"/>
  <c r="O165" i="28"/>
  <c r="P138" i="28"/>
  <c r="M138" i="28"/>
  <c r="N138" i="28"/>
  <c r="O138" i="28"/>
  <c r="P136" i="28"/>
  <c r="J136" i="28"/>
  <c r="L136" i="33" s="1"/>
  <c r="M136" i="28"/>
  <c r="O136" i="28"/>
  <c r="O93" i="28"/>
  <c r="J93" i="28"/>
  <c r="L93" i="33" s="1"/>
  <c r="M93" i="28"/>
  <c r="P31" i="28"/>
  <c r="J31" i="28"/>
  <c r="L31" i="33" s="1"/>
  <c r="M31" i="28"/>
  <c r="N31" i="28"/>
  <c r="O31" i="28"/>
  <c r="J245" i="28"/>
  <c r="L245" i="33" s="1"/>
  <c r="N239" i="28"/>
  <c r="J237" i="28"/>
  <c r="L237" i="33" s="1"/>
  <c r="N231" i="28"/>
  <c r="J229" i="28"/>
  <c r="L229" i="33" s="1"/>
  <c r="O224" i="28"/>
  <c r="N223" i="28"/>
  <c r="M222" i="28"/>
  <c r="J221" i="28"/>
  <c r="L221" i="33" s="1"/>
  <c r="O216" i="28"/>
  <c r="N215" i="28"/>
  <c r="M214" i="28"/>
  <c r="J213" i="28"/>
  <c r="L213" i="33" s="1"/>
  <c r="O208" i="28"/>
  <c r="N207" i="28"/>
  <c r="M206" i="28"/>
  <c r="J205" i="28"/>
  <c r="L205" i="33" s="1"/>
  <c r="O200" i="28"/>
  <c r="N199" i="28"/>
  <c r="M198" i="28"/>
  <c r="J197" i="28"/>
  <c r="L197" i="33" s="1"/>
  <c r="N192" i="28"/>
  <c r="J191" i="28"/>
  <c r="L191" i="33" s="1"/>
  <c r="O188" i="28"/>
  <c r="J186" i="28"/>
  <c r="L186" i="33" s="1"/>
  <c r="O181" i="28"/>
  <c r="O178" i="28"/>
  <c r="O173" i="28"/>
  <c r="O170" i="28"/>
  <c r="M165" i="28"/>
  <c r="M162" i="28"/>
  <c r="N162" i="28"/>
  <c r="N156" i="28"/>
  <c r="M132" i="28"/>
  <c r="O132" i="28"/>
  <c r="P132" i="28"/>
  <c r="N124" i="28"/>
  <c r="O77" i="28"/>
  <c r="J77" i="28"/>
  <c r="L77" i="33" s="1"/>
  <c r="M77" i="28"/>
  <c r="M239" i="28"/>
  <c r="M231" i="28"/>
  <c r="N224" i="28"/>
  <c r="M223" i="28"/>
  <c r="J222" i="28"/>
  <c r="L222" i="33" s="1"/>
  <c r="N216" i="28"/>
  <c r="J214" i="28"/>
  <c r="L214" i="33" s="1"/>
  <c r="N208" i="28"/>
  <c r="J206" i="28"/>
  <c r="L206" i="33" s="1"/>
  <c r="N200" i="28"/>
  <c r="J198" i="28"/>
  <c r="L198" i="33" s="1"/>
  <c r="M192" i="28"/>
  <c r="N188" i="28"/>
  <c r="M181" i="28"/>
  <c r="N178" i="28"/>
  <c r="M173" i="28"/>
  <c r="N170" i="28"/>
  <c r="P160" i="28"/>
  <c r="J160" i="28"/>
  <c r="L160" i="33" s="1"/>
  <c r="O160" i="28"/>
  <c r="P130" i="28"/>
  <c r="M130" i="28"/>
  <c r="N130" i="28"/>
  <c r="O130" i="28"/>
  <c r="J128" i="28"/>
  <c r="L128" i="33" s="1"/>
  <c r="M128" i="28"/>
  <c r="O128" i="28"/>
  <c r="O98" i="28"/>
  <c r="M224" i="28"/>
  <c r="M216" i="28"/>
  <c r="M208" i="28"/>
  <c r="M200" i="28"/>
  <c r="N184" i="28"/>
  <c r="N176" i="28"/>
  <c r="N165" i="28"/>
  <c r="J165" i="28"/>
  <c r="L165" i="33" s="1"/>
  <c r="M156" i="28"/>
  <c r="O156" i="28"/>
  <c r="P156" i="28"/>
  <c r="M124" i="28"/>
  <c r="O124" i="28"/>
  <c r="P124" i="28"/>
  <c r="M95" i="28"/>
  <c r="N95" i="28"/>
  <c r="P95" i="28"/>
  <c r="O95" i="28"/>
  <c r="N181" i="28"/>
  <c r="J181" i="28"/>
  <c r="L181" i="33" s="1"/>
  <c r="P178" i="28"/>
  <c r="M178" i="28"/>
  <c r="N173" i="28"/>
  <c r="J173" i="28"/>
  <c r="L173" i="33" s="1"/>
  <c r="P170" i="28"/>
  <c r="M170" i="28"/>
  <c r="P154" i="28"/>
  <c r="M154" i="28"/>
  <c r="N154" i="28"/>
  <c r="O154" i="28"/>
  <c r="J152" i="28"/>
  <c r="L152" i="33" s="1"/>
  <c r="M152" i="28"/>
  <c r="O152" i="28"/>
  <c r="M122" i="28"/>
  <c r="N122" i="28"/>
  <c r="O122" i="28"/>
  <c r="N104" i="28"/>
  <c r="O104" i="28"/>
  <c r="M104" i="28"/>
  <c r="P104" i="28"/>
  <c r="J98" i="28"/>
  <c r="L98" i="33" s="1"/>
  <c r="N98" i="28"/>
  <c r="J168" i="28"/>
  <c r="L168" i="33" s="1"/>
  <c r="O168" i="28"/>
  <c r="M148" i="28"/>
  <c r="O148" i="28"/>
  <c r="P148" i="28"/>
  <c r="M106" i="28"/>
  <c r="N106" i="28"/>
  <c r="O106" i="28"/>
  <c r="P97" i="28"/>
  <c r="O97" i="28"/>
  <c r="J97" i="28"/>
  <c r="L97" i="33" s="1"/>
  <c r="M97" i="28"/>
  <c r="N97" i="28"/>
  <c r="J62" i="28"/>
  <c r="L62" i="33" s="1"/>
  <c r="M62" i="28"/>
  <c r="P62" i="28"/>
  <c r="N62" i="28"/>
  <c r="O62" i="28"/>
  <c r="J46" i="28"/>
  <c r="L46" i="33" s="1"/>
  <c r="M46" i="28"/>
  <c r="N46" i="28"/>
  <c r="P46" i="28"/>
  <c r="O46" i="28"/>
  <c r="P184" i="28"/>
  <c r="O184" i="28"/>
  <c r="P176" i="28"/>
  <c r="O176" i="28"/>
  <c r="M164" i="28"/>
  <c r="O164" i="28"/>
  <c r="P146" i="28"/>
  <c r="M146" i="28"/>
  <c r="N146" i="28"/>
  <c r="O146" i="28"/>
  <c r="J144" i="28"/>
  <c r="L144" i="33" s="1"/>
  <c r="M144" i="28"/>
  <c r="O144" i="28"/>
  <c r="M111" i="28"/>
  <c r="N111" i="28"/>
  <c r="O111" i="28"/>
  <c r="M79" i="28"/>
  <c r="N79" i="28"/>
  <c r="O79" i="28"/>
  <c r="M166" i="28"/>
  <c r="M158" i="28"/>
  <c r="J157" i="28"/>
  <c r="L157" i="33" s="1"/>
  <c r="M150" i="28"/>
  <c r="J149" i="28"/>
  <c r="L149" i="33" s="1"/>
  <c r="M142" i="28"/>
  <c r="J141" i="28"/>
  <c r="L141" i="33" s="1"/>
  <c r="M134" i="28"/>
  <c r="J133" i="28"/>
  <c r="L133" i="33" s="1"/>
  <c r="M126" i="28"/>
  <c r="J125" i="28"/>
  <c r="L125" i="33" s="1"/>
  <c r="O120" i="28"/>
  <c r="J119" i="28"/>
  <c r="L119" i="33" s="1"/>
  <c r="J114" i="28"/>
  <c r="L114" i="33" s="1"/>
  <c r="N105" i="28"/>
  <c r="M90" i="28"/>
  <c r="M87" i="28"/>
  <c r="N87" i="28"/>
  <c r="O85" i="28"/>
  <c r="P85" i="28"/>
  <c r="J85" i="28"/>
  <c r="L85" i="33" s="1"/>
  <c r="N82" i="28"/>
  <c r="O74" i="28"/>
  <c r="O73" i="28"/>
  <c r="J54" i="28"/>
  <c r="L54" i="33" s="1"/>
  <c r="M54" i="28"/>
  <c r="P41" i="28"/>
  <c r="O41" i="28"/>
  <c r="M39" i="28"/>
  <c r="N39" i="28"/>
  <c r="O39" i="28"/>
  <c r="P25" i="28"/>
  <c r="M25" i="28"/>
  <c r="N25" i="28"/>
  <c r="O25" i="28"/>
  <c r="O66" i="28"/>
  <c r="O65" i="28"/>
  <c r="P33" i="28"/>
  <c r="M33" i="28"/>
  <c r="N33" i="28"/>
  <c r="O33" i="28"/>
  <c r="J102" i="28"/>
  <c r="L102" i="33" s="1"/>
  <c r="M102" i="28"/>
  <c r="M71" i="28"/>
  <c r="N71" i="28"/>
  <c r="O69" i="28"/>
  <c r="J69" i="28"/>
  <c r="L69" i="33" s="1"/>
  <c r="N66" i="28"/>
  <c r="O58" i="28"/>
  <c r="P57" i="28"/>
  <c r="O57" i="28"/>
  <c r="O50" i="28"/>
  <c r="P49" i="28"/>
  <c r="O49" i="28"/>
  <c r="O45" i="28"/>
  <c r="P45" i="28"/>
  <c r="J45" i="28"/>
  <c r="L45" i="33" s="1"/>
  <c r="M45" i="28"/>
  <c r="J9" i="28"/>
  <c r="L9" i="33" s="1"/>
  <c r="M9" i="28"/>
  <c r="N9" i="28"/>
  <c r="O9" i="28"/>
  <c r="P109" i="28"/>
  <c r="J109" i="28"/>
  <c r="L109" i="33" s="1"/>
  <c r="J94" i="28"/>
  <c r="L94" i="33" s="1"/>
  <c r="M94" i="28"/>
  <c r="N89" i="28"/>
  <c r="O70" i="28"/>
  <c r="M66" i="28"/>
  <c r="M63" i="28"/>
  <c r="N63" i="28"/>
  <c r="O61" i="28"/>
  <c r="P61" i="28"/>
  <c r="J61" i="28"/>
  <c r="L61" i="33" s="1"/>
  <c r="N58" i="28"/>
  <c r="N50" i="28"/>
  <c r="J38" i="28"/>
  <c r="L38" i="33" s="1"/>
  <c r="M38" i="28"/>
  <c r="N38" i="28"/>
  <c r="M117" i="28"/>
  <c r="N112" i="28"/>
  <c r="O112" i="28"/>
  <c r="J86" i="28"/>
  <c r="L86" i="33" s="1"/>
  <c r="M86" i="28"/>
  <c r="P66" i="28"/>
  <c r="M58" i="28"/>
  <c r="M55" i="28"/>
  <c r="N55" i="28"/>
  <c r="O53" i="28"/>
  <c r="P53" i="28"/>
  <c r="J53" i="28"/>
  <c r="L53" i="33" s="1"/>
  <c r="M50" i="28"/>
  <c r="M47" i="28"/>
  <c r="N47" i="28"/>
  <c r="J17" i="28"/>
  <c r="L17" i="33" s="1"/>
  <c r="M17" i="28"/>
  <c r="N17" i="28"/>
  <c r="O17" i="28"/>
  <c r="P17" i="28" s="1"/>
  <c r="O119" i="28"/>
  <c r="J110" i="28"/>
  <c r="L110" i="33" s="1"/>
  <c r="M110" i="28"/>
  <c r="M103" i="28"/>
  <c r="N103" i="28"/>
  <c r="O101" i="28"/>
  <c r="P101" i="28"/>
  <c r="J101" i="28"/>
  <c r="L101" i="33" s="1"/>
  <c r="O90" i="28"/>
  <c r="O89" i="28"/>
  <c r="J70" i="28"/>
  <c r="L70" i="33" s="1"/>
  <c r="M70" i="28"/>
  <c r="N65" i="28"/>
  <c r="M37" i="28"/>
  <c r="N30" i="28"/>
  <c r="M29" i="28"/>
  <c r="O23" i="28"/>
  <c r="N22" i="28"/>
  <c r="M21" i="28"/>
  <c r="O15" i="28"/>
  <c r="P15" i="28" s="1"/>
  <c r="N14" i="28"/>
  <c r="M13" i="28"/>
  <c r="O96" i="28"/>
  <c r="O88" i="28"/>
  <c r="O80" i="28"/>
  <c r="O72" i="28"/>
  <c r="O64" i="28"/>
  <c r="O56" i="28"/>
  <c r="O48" i="28"/>
  <c r="O40" i="28"/>
  <c r="J37" i="28"/>
  <c r="L37" i="33" s="1"/>
  <c r="O32" i="28"/>
  <c r="M30" i="28"/>
  <c r="J29" i="28"/>
  <c r="L29" i="33" s="1"/>
  <c r="O24" i="28"/>
  <c r="N23" i="28"/>
  <c r="M22" i="28"/>
  <c r="J21" i="28"/>
  <c r="L21" i="33" s="1"/>
  <c r="O16" i="28"/>
  <c r="P16" i="28" s="1"/>
  <c r="N15" i="28"/>
  <c r="M14" i="28"/>
  <c r="J13" i="28"/>
  <c r="L13" i="33" s="1"/>
  <c r="O8" i="28"/>
  <c r="P37" i="28"/>
  <c r="J30" i="28"/>
  <c r="L30" i="33" s="1"/>
  <c r="P29" i="28"/>
  <c r="M23" i="28"/>
  <c r="J22" i="28"/>
  <c r="L22" i="33" s="1"/>
  <c r="P21" i="28"/>
  <c r="M15" i="28"/>
  <c r="J14" i="28"/>
  <c r="L14" i="33" s="1"/>
  <c r="P13" i="28"/>
  <c r="J23" i="28"/>
  <c r="L23" i="33" s="1"/>
  <c r="J15" i="28"/>
  <c r="L15" i="33" s="1"/>
  <c r="P20" i="28" l="1"/>
  <c r="P9" i="28"/>
  <c r="P10" i="28"/>
  <c r="P8" i="28"/>
  <c r="D17" i="20" l="1"/>
  <c r="L8" i="26"/>
  <c r="L9" i="26"/>
  <c r="L9" i="31" s="1"/>
  <c r="X9" i="31" s="1"/>
  <c r="L10" i="26"/>
  <c r="L10" i="31" s="1"/>
  <c r="X10" i="31" s="1"/>
  <c r="L11" i="26"/>
  <c r="L11" i="31" s="1"/>
  <c r="X11" i="31" s="1"/>
  <c r="L12" i="26"/>
  <c r="L12" i="31" s="1"/>
  <c r="X12" i="31" s="1"/>
  <c r="L13" i="26"/>
  <c r="L13" i="31" s="1"/>
  <c r="X13" i="31" s="1"/>
  <c r="L14" i="26"/>
  <c r="L14" i="31" s="1"/>
  <c r="X14" i="31" s="1"/>
  <c r="L15" i="26"/>
  <c r="L15" i="31" s="1"/>
  <c r="X15" i="31" s="1"/>
  <c r="L16" i="26"/>
  <c r="L16" i="31" s="1"/>
  <c r="X16" i="31" s="1"/>
  <c r="L17" i="26"/>
  <c r="L17" i="31" s="1"/>
  <c r="X17" i="31" s="1"/>
  <c r="L18" i="26"/>
  <c r="L18" i="31" s="1"/>
  <c r="X18" i="31" s="1"/>
  <c r="L19" i="26"/>
  <c r="L19" i="31" s="1"/>
  <c r="X19" i="31" s="1"/>
  <c r="L20" i="26"/>
  <c r="L20" i="31" s="1"/>
  <c r="X20" i="31" s="1"/>
  <c r="L21" i="26"/>
  <c r="L21" i="31" s="1"/>
  <c r="X21" i="31" s="1"/>
  <c r="L22" i="26"/>
  <c r="L22" i="31" s="1"/>
  <c r="X22" i="31" s="1"/>
  <c r="L23" i="26"/>
  <c r="L23" i="31" s="1"/>
  <c r="X23" i="31" s="1"/>
  <c r="L24" i="26"/>
  <c r="L24" i="31" s="1"/>
  <c r="X24" i="31" s="1"/>
  <c r="L25" i="26"/>
  <c r="L25" i="31" s="1"/>
  <c r="X25" i="31" s="1"/>
  <c r="L26" i="26"/>
  <c r="L26" i="31" s="1"/>
  <c r="X26" i="31" s="1"/>
  <c r="L27" i="26"/>
  <c r="L27" i="31" s="1"/>
  <c r="X27" i="31" s="1"/>
  <c r="L28" i="26"/>
  <c r="L28" i="31" s="1"/>
  <c r="X28" i="31" s="1"/>
  <c r="L29" i="26"/>
  <c r="L29" i="31" s="1"/>
  <c r="X29" i="31" s="1"/>
  <c r="L30" i="26"/>
  <c r="L30" i="31" s="1"/>
  <c r="X30" i="31" s="1"/>
  <c r="L31" i="26"/>
  <c r="L31" i="31" s="1"/>
  <c r="X31" i="31" s="1"/>
  <c r="L32" i="26"/>
  <c r="L32" i="31" s="1"/>
  <c r="X32" i="31" s="1"/>
  <c r="L33" i="26"/>
  <c r="L33" i="31" s="1"/>
  <c r="X33" i="31" s="1"/>
  <c r="L34" i="26"/>
  <c r="L34" i="31" s="1"/>
  <c r="X34" i="31" s="1"/>
  <c r="L35" i="26"/>
  <c r="L35" i="31" s="1"/>
  <c r="X35" i="31" s="1"/>
  <c r="L36" i="26"/>
  <c r="L36" i="31" s="1"/>
  <c r="X36" i="31" s="1"/>
  <c r="L37" i="26"/>
  <c r="L37" i="31" s="1"/>
  <c r="X37" i="31" s="1"/>
  <c r="L38" i="26"/>
  <c r="L38" i="31" s="1"/>
  <c r="X38" i="31" s="1"/>
  <c r="L39" i="26"/>
  <c r="L39" i="31" s="1"/>
  <c r="X39" i="31" s="1"/>
  <c r="L40" i="26"/>
  <c r="L40" i="31" s="1"/>
  <c r="X40" i="31" s="1"/>
  <c r="L41" i="26"/>
  <c r="L41" i="31" s="1"/>
  <c r="X41" i="31" s="1"/>
  <c r="L42" i="26"/>
  <c r="L42" i="31" s="1"/>
  <c r="X42" i="31" s="1"/>
  <c r="L43" i="26"/>
  <c r="L43" i="31" s="1"/>
  <c r="X43" i="31" s="1"/>
  <c r="L44" i="26"/>
  <c r="L44" i="31" s="1"/>
  <c r="X44" i="31" s="1"/>
  <c r="L45" i="26"/>
  <c r="L45" i="31" s="1"/>
  <c r="X45" i="31" s="1"/>
  <c r="L46" i="26"/>
  <c r="L46" i="31" s="1"/>
  <c r="X46" i="31" s="1"/>
  <c r="L47" i="26"/>
  <c r="L47" i="31" s="1"/>
  <c r="X47" i="31" s="1"/>
  <c r="L48" i="26"/>
  <c r="L48" i="31" s="1"/>
  <c r="X48" i="31" s="1"/>
  <c r="L49" i="26"/>
  <c r="L49" i="31" s="1"/>
  <c r="X49" i="31" s="1"/>
  <c r="L50" i="26"/>
  <c r="L50" i="31" s="1"/>
  <c r="X50" i="31" s="1"/>
  <c r="L51" i="26"/>
  <c r="L51" i="31" s="1"/>
  <c r="X51" i="31" s="1"/>
  <c r="L52" i="26"/>
  <c r="L52" i="31" s="1"/>
  <c r="X52" i="31" s="1"/>
  <c r="L53" i="26"/>
  <c r="L53" i="31" s="1"/>
  <c r="X53" i="31" s="1"/>
  <c r="L54" i="26"/>
  <c r="L54" i="31" s="1"/>
  <c r="X54" i="31" s="1"/>
  <c r="L55" i="26"/>
  <c r="L55" i="31" s="1"/>
  <c r="X55" i="31" s="1"/>
  <c r="L56" i="26"/>
  <c r="L56" i="31" s="1"/>
  <c r="X56" i="31" s="1"/>
  <c r="L57" i="26"/>
  <c r="L57" i="31" s="1"/>
  <c r="X57" i="31" s="1"/>
  <c r="L58" i="26"/>
  <c r="L58" i="31" s="1"/>
  <c r="X58" i="31" s="1"/>
  <c r="L59" i="26"/>
  <c r="L59" i="31" s="1"/>
  <c r="X59" i="31" s="1"/>
  <c r="L60" i="26"/>
  <c r="L60" i="31" s="1"/>
  <c r="X60" i="31" s="1"/>
  <c r="L61" i="26"/>
  <c r="L61" i="31" s="1"/>
  <c r="X61" i="31" s="1"/>
  <c r="L62" i="26"/>
  <c r="L62" i="31" s="1"/>
  <c r="X62" i="31" s="1"/>
  <c r="L63" i="26"/>
  <c r="L63" i="31" s="1"/>
  <c r="X63" i="31" s="1"/>
  <c r="L64" i="26"/>
  <c r="L64" i="31" s="1"/>
  <c r="X64" i="31" s="1"/>
  <c r="L65" i="26"/>
  <c r="L65" i="31" s="1"/>
  <c r="X65" i="31" s="1"/>
  <c r="L66" i="26"/>
  <c r="L66" i="31" s="1"/>
  <c r="X66" i="31" s="1"/>
  <c r="L67" i="26"/>
  <c r="L67" i="31" s="1"/>
  <c r="X67" i="31" s="1"/>
  <c r="L68" i="26"/>
  <c r="L68" i="31" s="1"/>
  <c r="X68" i="31" s="1"/>
  <c r="L69" i="26"/>
  <c r="L69" i="31" s="1"/>
  <c r="X69" i="31" s="1"/>
  <c r="L70" i="26"/>
  <c r="L70" i="31" s="1"/>
  <c r="X70" i="31" s="1"/>
  <c r="L71" i="26"/>
  <c r="L71" i="31" s="1"/>
  <c r="X71" i="31" s="1"/>
  <c r="L72" i="26"/>
  <c r="L72" i="31" s="1"/>
  <c r="X72" i="31" s="1"/>
  <c r="L73" i="26"/>
  <c r="L73" i="31" s="1"/>
  <c r="X73" i="31" s="1"/>
  <c r="L74" i="26"/>
  <c r="L74" i="31" s="1"/>
  <c r="X74" i="31" s="1"/>
  <c r="L75" i="26"/>
  <c r="L75" i="31" s="1"/>
  <c r="X75" i="31" s="1"/>
  <c r="L76" i="26"/>
  <c r="L76" i="31" s="1"/>
  <c r="X76" i="31" s="1"/>
  <c r="L77" i="26"/>
  <c r="L77" i="31" s="1"/>
  <c r="X77" i="31" s="1"/>
  <c r="L78" i="26"/>
  <c r="L78" i="31" s="1"/>
  <c r="X78" i="31" s="1"/>
  <c r="L79" i="26"/>
  <c r="L79" i="31" s="1"/>
  <c r="X79" i="31" s="1"/>
  <c r="L80" i="26"/>
  <c r="L80" i="31" s="1"/>
  <c r="X80" i="31" s="1"/>
  <c r="L81" i="26"/>
  <c r="L81" i="31" s="1"/>
  <c r="X81" i="31" s="1"/>
  <c r="L82" i="26"/>
  <c r="L82" i="31" s="1"/>
  <c r="X82" i="31" s="1"/>
  <c r="L83" i="26"/>
  <c r="L83" i="31" s="1"/>
  <c r="X83" i="31" s="1"/>
  <c r="L84" i="26"/>
  <c r="L84" i="31" s="1"/>
  <c r="X84" i="31" s="1"/>
  <c r="L85" i="26"/>
  <c r="L85" i="31" s="1"/>
  <c r="X85" i="31" s="1"/>
  <c r="L86" i="26"/>
  <c r="L86" i="31" s="1"/>
  <c r="X86" i="31" s="1"/>
  <c r="L87" i="26"/>
  <c r="L87" i="31" s="1"/>
  <c r="X87" i="31" s="1"/>
  <c r="L88" i="26"/>
  <c r="L88" i="31" s="1"/>
  <c r="X88" i="31" s="1"/>
  <c r="L89" i="26"/>
  <c r="L89" i="31" s="1"/>
  <c r="X89" i="31" s="1"/>
  <c r="L90" i="26"/>
  <c r="L90" i="31" s="1"/>
  <c r="X90" i="31" s="1"/>
  <c r="L91" i="26"/>
  <c r="L91" i="31" s="1"/>
  <c r="X91" i="31" s="1"/>
  <c r="L92" i="26"/>
  <c r="L92" i="31" s="1"/>
  <c r="X92" i="31" s="1"/>
  <c r="L93" i="26"/>
  <c r="L93" i="31" s="1"/>
  <c r="X93" i="31" s="1"/>
  <c r="L94" i="26"/>
  <c r="L94" i="31" s="1"/>
  <c r="X94" i="31" s="1"/>
  <c r="L95" i="26"/>
  <c r="L95" i="31" s="1"/>
  <c r="X95" i="31" s="1"/>
  <c r="L96" i="26"/>
  <c r="L96" i="31" s="1"/>
  <c r="X96" i="31" s="1"/>
  <c r="L97" i="26"/>
  <c r="L97" i="31" s="1"/>
  <c r="X97" i="31" s="1"/>
  <c r="L98" i="26"/>
  <c r="L98" i="31" s="1"/>
  <c r="X98" i="31" s="1"/>
  <c r="L99" i="26"/>
  <c r="L99" i="31" s="1"/>
  <c r="X99" i="31" s="1"/>
  <c r="L100" i="26"/>
  <c r="L100" i="31" s="1"/>
  <c r="X100" i="31" s="1"/>
  <c r="L101" i="26"/>
  <c r="L101" i="31" s="1"/>
  <c r="X101" i="31" s="1"/>
  <c r="L102" i="26"/>
  <c r="L102" i="31" s="1"/>
  <c r="X102" i="31" s="1"/>
  <c r="L103" i="26"/>
  <c r="L103" i="31" s="1"/>
  <c r="X103" i="31" s="1"/>
  <c r="L104" i="26"/>
  <c r="L104" i="31" s="1"/>
  <c r="X104" i="31" s="1"/>
  <c r="L105" i="26"/>
  <c r="L105" i="31" s="1"/>
  <c r="X105" i="31" s="1"/>
  <c r="L106" i="26"/>
  <c r="L106" i="31" s="1"/>
  <c r="X106" i="31" s="1"/>
  <c r="L107" i="26"/>
  <c r="L107" i="31" s="1"/>
  <c r="X107" i="31" s="1"/>
  <c r="L108" i="26"/>
  <c r="L108" i="31" s="1"/>
  <c r="X108" i="31" s="1"/>
  <c r="L109" i="26"/>
  <c r="L109" i="31" s="1"/>
  <c r="X109" i="31" s="1"/>
  <c r="L110" i="26"/>
  <c r="L110" i="31" s="1"/>
  <c r="X110" i="31" s="1"/>
  <c r="L111" i="26"/>
  <c r="L111" i="31" s="1"/>
  <c r="X111" i="31" s="1"/>
  <c r="L112" i="26"/>
  <c r="L112" i="31" s="1"/>
  <c r="X112" i="31" s="1"/>
  <c r="L113" i="26"/>
  <c r="L113" i="31" s="1"/>
  <c r="X113" i="31" s="1"/>
  <c r="L114" i="26"/>
  <c r="L114" i="31" s="1"/>
  <c r="X114" i="31" s="1"/>
  <c r="L115" i="26"/>
  <c r="L115" i="31" s="1"/>
  <c r="X115" i="31" s="1"/>
  <c r="L116" i="26"/>
  <c r="L116" i="31" s="1"/>
  <c r="X116" i="31" s="1"/>
  <c r="L117" i="26"/>
  <c r="L117" i="31" s="1"/>
  <c r="X117" i="31" s="1"/>
  <c r="L118" i="26"/>
  <c r="L118" i="31" s="1"/>
  <c r="X118" i="31" s="1"/>
  <c r="L119" i="26"/>
  <c r="L119" i="31" s="1"/>
  <c r="X119" i="31" s="1"/>
  <c r="L120" i="26"/>
  <c r="L120" i="31" s="1"/>
  <c r="X120" i="31" s="1"/>
  <c r="L121" i="26"/>
  <c r="L121" i="31" s="1"/>
  <c r="X121" i="31" s="1"/>
  <c r="L122" i="26"/>
  <c r="L122" i="31" s="1"/>
  <c r="X122" i="31" s="1"/>
  <c r="L123" i="26"/>
  <c r="L123" i="31" s="1"/>
  <c r="X123" i="31" s="1"/>
  <c r="L124" i="26"/>
  <c r="L124" i="31" s="1"/>
  <c r="X124" i="31" s="1"/>
  <c r="L125" i="26"/>
  <c r="L125" i="31" s="1"/>
  <c r="X125" i="31" s="1"/>
  <c r="L126" i="26"/>
  <c r="L126" i="31" s="1"/>
  <c r="X126" i="31" s="1"/>
  <c r="L127" i="26"/>
  <c r="L127" i="31" s="1"/>
  <c r="X127" i="31" s="1"/>
  <c r="L128" i="26"/>
  <c r="L128" i="31" s="1"/>
  <c r="X128" i="31" s="1"/>
  <c r="L129" i="26"/>
  <c r="L129" i="31" s="1"/>
  <c r="X129" i="31" s="1"/>
  <c r="L130" i="26"/>
  <c r="L130" i="31" s="1"/>
  <c r="X130" i="31" s="1"/>
  <c r="L131" i="26"/>
  <c r="L131" i="31" s="1"/>
  <c r="X131" i="31" s="1"/>
  <c r="L132" i="26"/>
  <c r="L132" i="31" s="1"/>
  <c r="X132" i="31" s="1"/>
  <c r="L133" i="26"/>
  <c r="L133" i="31" s="1"/>
  <c r="X133" i="31" s="1"/>
  <c r="L134" i="26"/>
  <c r="L134" i="31" s="1"/>
  <c r="X134" i="31" s="1"/>
  <c r="L135" i="26"/>
  <c r="L135" i="31" s="1"/>
  <c r="X135" i="31" s="1"/>
  <c r="L136" i="26"/>
  <c r="L136" i="31" s="1"/>
  <c r="X136" i="31" s="1"/>
  <c r="L137" i="26"/>
  <c r="L137" i="31" s="1"/>
  <c r="X137" i="31" s="1"/>
  <c r="L138" i="26"/>
  <c r="L138" i="31" s="1"/>
  <c r="X138" i="31" s="1"/>
  <c r="L139" i="26"/>
  <c r="L139" i="31" s="1"/>
  <c r="X139" i="31" s="1"/>
  <c r="L140" i="26"/>
  <c r="L140" i="31" s="1"/>
  <c r="X140" i="31" s="1"/>
  <c r="L141" i="26"/>
  <c r="L141" i="31" s="1"/>
  <c r="X141" i="31" s="1"/>
  <c r="L142" i="26"/>
  <c r="L142" i="31" s="1"/>
  <c r="X142" i="31" s="1"/>
  <c r="L143" i="26"/>
  <c r="L143" i="31" s="1"/>
  <c r="X143" i="31" s="1"/>
  <c r="L144" i="26"/>
  <c r="L144" i="31" s="1"/>
  <c r="X144" i="31" s="1"/>
  <c r="L145" i="26"/>
  <c r="L145" i="31" s="1"/>
  <c r="X145" i="31" s="1"/>
  <c r="L146" i="26"/>
  <c r="L146" i="31" s="1"/>
  <c r="X146" i="31" s="1"/>
  <c r="L147" i="26"/>
  <c r="L147" i="31" s="1"/>
  <c r="X147" i="31" s="1"/>
  <c r="L148" i="26"/>
  <c r="L148" i="31" s="1"/>
  <c r="X148" i="31" s="1"/>
  <c r="L149" i="26"/>
  <c r="L149" i="31" s="1"/>
  <c r="X149" i="31" s="1"/>
  <c r="L150" i="26"/>
  <c r="L150" i="31" s="1"/>
  <c r="X150" i="31" s="1"/>
  <c r="L151" i="26"/>
  <c r="L151" i="31" s="1"/>
  <c r="X151" i="31" s="1"/>
  <c r="L152" i="26"/>
  <c r="L152" i="31" s="1"/>
  <c r="X152" i="31" s="1"/>
  <c r="L153" i="26"/>
  <c r="L153" i="31" s="1"/>
  <c r="X153" i="31" s="1"/>
  <c r="L154" i="26"/>
  <c r="L154" i="31" s="1"/>
  <c r="X154" i="31" s="1"/>
  <c r="L155" i="26"/>
  <c r="L155" i="31" s="1"/>
  <c r="X155" i="31" s="1"/>
  <c r="L156" i="26"/>
  <c r="L156" i="31" s="1"/>
  <c r="X156" i="31" s="1"/>
  <c r="L157" i="26"/>
  <c r="L157" i="31" s="1"/>
  <c r="X157" i="31" s="1"/>
  <c r="L158" i="26"/>
  <c r="L158" i="31" s="1"/>
  <c r="X158" i="31" s="1"/>
  <c r="L159" i="26"/>
  <c r="L159" i="31" s="1"/>
  <c r="X159" i="31" s="1"/>
  <c r="L160" i="26"/>
  <c r="L160" i="31" s="1"/>
  <c r="X160" i="31" s="1"/>
  <c r="L161" i="26"/>
  <c r="L161" i="31" s="1"/>
  <c r="X161" i="31" s="1"/>
  <c r="L162" i="26"/>
  <c r="L162" i="31" s="1"/>
  <c r="X162" i="31" s="1"/>
  <c r="L163" i="26"/>
  <c r="L163" i="31" s="1"/>
  <c r="X163" i="31" s="1"/>
  <c r="L164" i="26"/>
  <c r="L164" i="31" s="1"/>
  <c r="X164" i="31" s="1"/>
  <c r="L165" i="26"/>
  <c r="L165" i="31" s="1"/>
  <c r="X165" i="31" s="1"/>
  <c r="L166" i="26"/>
  <c r="L166" i="31" s="1"/>
  <c r="X166" i="31" s="1"/>
  <c r="L167" i="26"/>
  <c r="L167" i="31" s="1"/>
  <c r="X167" i="31" s="1"/>
  <c r="L168" i="26"/>
  <c r="L168" i="31" s="1"/>
  <c r="X168" i="31" s="1"/>
  <c r="L169" i="26"/>
  <c r="L169" i="31" s="1"/>
  <c r="X169" i="31" s="1"/>
  <c r="L170" i="26"/>
  <c r="L170" i="31" s="1"/>
  <c r="X170" i="31" s="1"/>
  <c r="L171" i="26"/>
  <c r="L171" i="31" s="1"/>
  <c r="X171" i="31" s="1"/>
  <c r="L172" i="26"/>
  <c r="L172" i="31" s="1"/>
  <c r="X172" i="31" s="1"/>
  <c r="L173" i="26"/>
  <c r="L173" i="31" s="1"/>
  <c r="X173" i="31" s="1"/>
  <c r="L174" i="26"/>
  <c r="L174" i="31" s="1"/>
  <c r="X174" i="31" s="1"/>
  <c r="L175" i="26"/>
  <c r="L175" i="31" s="1"/>
  <c r="X175" i="31" s="1"/>
  <c r="L176" i="26"/>
  <c r="L176" i="31" s="1"/>
  <c r="X176" i="31" s="1"/>
  <c r="L177" i="26"/>
  <c r="L177" i="31" s="1"/>
  <c r="X177" i="31" s="1"/>
  <c r="L178" i="26"/>
  <c r="L178" i="31" s="1"/>
  <c r="X178" i="31" s="1"/>
  <c r="L179" i="26"/>
  <c r="L179" i="31" s="1"/>
  <c r="X179" i="31" s="1"/>
  <c r="L180" i="26"/>
  <c r="L180" i="31" s="1"/>
  <c r="X180" i="31" s="1"/>
  <c r="L181" i="26"/>
  <c r="L181" i="31" s="1"/>
  <c r="X181" i="31" s="1"/>
  <c r="L182" i="26"/>
  <c r="L182" i="31" s="1"/>
  <c r="X182" i="31" s="1"/>
  <c r="L183" i="26"/>
  <c r="L183" i="31" s="1"/>
  <c r="X183" i="31" s="1"/>
  <c r="L184" i="26"/>
  <c r="L184" i="31" s="1"/>
  <c r="X184" i="31" s="1"/>
  <c r="L185" i="26"/>
  <c r="L185" i="31" s="1"/>
  <c r="X185" i="31" s="1"/>
  <c r="L186" i="26"/>
  <c r="L186" i="31" s="1"/>
  <c r="X186" i="31" s="1"/>
  <c r="L187" i="26"/>
  <c r="L187" i="31" s="1"/>
  <c r="X187" i="31" s="1"/>
  <c r="L188" i="26"/>
  <c r="L188" i="31" s="1"/>
  <c r="X188" i="31" s="1"/>
  <c r="L189" i="26"/>
  <c r="L189" i="31" s="1"/>
  <c r="X189" i="31" s="1"/>
  <c r="L190" i="26"/>
  <c r="L190" i="31" s="1"/>
  <c r="X190" i="31" s="1"/>
  <c r="L191" i="26"/>
  <c r="L191" i="31" s="1"/>
  <c r="X191" i="31" s="1"/>
  <c r="L192" i="26"/>
  <c r="L192" i="31" s="1"/>
  <c r="X192" i="31" s="1"/>
  <c r="L193" i="26"/>
  <c r="L193" i="31" s="1"/>
  <c r="X193" i="31" s="1"/>
  <c r="L194" i="26"/>
  <c r="L194" i="31" s="1"/>
  <c r="X194" i="31" s="1"/>
  <c r="L195" i="26"/>
  <c r="L195" i="31" s="1"/>
  <c r="X195" i="31" s="1"/>
  <c r="L196" i="26"/>
  <c r="L196" i="31" s="1"/>
  <c r="X196" i="31" s="1"/>
  <c r="L197" i="26"/>
  <c r="L197" i="31" s="1"/>
  <c r="X197" i="31" s="1"/>
  <c r="L198" i="26"/>
  <c r="L198" i="31" s="1"/>
  <c r="X198" i="31" s="1"/>
  <c r="L199" i="26"/>
  <c r="L199" i="31" s="1"/>
  <c r="X199" i="31" s="1"/>
  <c r="L200" i="26"/>
  <c r="L200" i="31" s="1"/>
  <c r="X200" i="31" s="1"/>
  <c r="L201" i="26"/>
  <c r="L201" i="31" s="1"/>
  <c r="X201" i="31" s="1"/>
  <c r="L202" i="26"/>
  <c r="L202" i="31" s="1"/>
  <c r="X202" i="31" s="1"/>
  <c r="L203" i="26"/>
  <c r="L203" i="31" s="1"/>
  <c r="X203" i="31" s="1"/>
  <c r="L204" i="26"/>
  <c r="L204" i="31" s="1"/>
  <c r="X204" i="31" s="1"/>
  <c r="L205" i="26"/>
  <c r="L205" i="31" s="1"/>
  <c r="X205" i="31" s="1"/>
  <c r="L206" i="26"/>
  <c r="L206" i="31" s="1"/>
  <c r="X206" i="31" s="1"/>
  <c r="L207" i="26"/>
  <c r="L207" i="31" s="1"/>
  <c r="X207" i="31" s="1"/>
  <c r="L208" i="26"/>
  <c r="L208" i="31" s="1"/>
  <c r="X208" i="31" s="1"/>
  <c r="L209" i="26"/>
  <c r="L209" i="31" s="1"/>
  <c r="X209" i="31" s="1"/>
  <c r="L210" i="26"/>
  <c r="L210" i="31" s="1"/>
  <c r="X210" i="31" s="1"/>
  <c r="L211" i="26"/>
  <c r="L211" i="31" s="1"/>
  <c r="X211" i="31" s="1"/>
  <c r="L212" i="26"/>
  <c r="L212" i="31" s="1"/>
  <c r="X212" i="31" s="1"/>
  <c r="L213" i="26"/>
  <c r="L213" i="31" s="1"/>
  <c r="X213" i="31" s="1"/>
  <c r="L214" i="26"/>
  <c r="L214" i="31" s="1"/>
  <c r="X214" i="31" s="1"/>
  <c r="L215" i="26"/>
  <c r="L215" i="31" s="1"/>
  <c r="X215" i="31" s="1"/>
  <c r="L216" i="26"/>
  <c r="L216" i="31" s="1"/>
  <c r="X216" i="31" s="1"/>
  <c r="L217" i="26"/>
  <c r="L217" i="31" s="1"/>
  <c r="X217" i="31" s="1"/>
  <c r="L218" i="26"/>
  <c r="L218" i="31" s="1"/>
  <c r="X218" i="31" s="1"/>
  <c r="L219" i="26"/>
  <c r="L219" i="31" s="1"/>
  <c r="X219" i="31" s="1"/>
  <c r="L220" i="26"/>
  <c r="L220" i="31" s="1"/>
  <c r="X220" i="31" s="1"/>
  <c r="L221" i="26"/>
  <c r="L221" i="31" s="1"/>
  <c r="X221" i="31" s="1"/>
  <c r="L222" i="26"/>
  <c r="L222" i="31" s="1"/>
  <c r="X222" i="31" s="1"/>
  <c r="L223" i="26"/>
  <c r="L223" i="31" s="1"/>
  <c r="X223" i="31" s="1"/>
  <c r="L224" i="26"/>
  <c r="L224" i="31" s="1"/>
  <c r="X224" i="31" s="1"/>
  <c r="L225" i="26"/>
  <c r="L225" i="31" s="1"/>
  <c r="X225" i="31" s="1"/>
  <c r="L226" i="26"/>
  <c r="L226" i="31" s="1"/>
  <c r="X226" i="31" s="1"/>
  <c r="L227" i="26"/>
  <c r="L227" i="31" s="1"/>
  <c r="X227" i="31" s="1"/>
  <c r="L228" i="26"/>
  <c r="L228" i="31" s="1"/>
  <c r="X228" i="31" s="1"/>
  <c r="L229" i="26"/>
  <c r="L229" i="31" s="1"/>
  <c r="X229" i="31" s="1"/>
  <c r="L230" i="26"/>
  <c r="L230" i="31" s="1"/>
  <c r="X230" i="31" s="1"/>
  <c r="L231" i="26"/>
  <c r="L231" i="31" s="1"/>
  <c r="X231" i="31" s="1"/>
  <c r="L232" i="26"/>
  <c r="L232" i="31" s="1"/>
  <c r="X232" i="31" s="1"/>
  <c r="L233" i="26"/>
  <c r="L233" i="31" s="1"/>
  <c r="X233" i="31" s="1"/>
  <c r="L234" i="26"/>
  <c r="L234" i="31" s="1"/>
  <c r="X234" i="31" s="1"/>
  <c r="L235" i="26"/>
  <c r="L235" i="31" s="1"/>
  <c r="X235" i="31" s="1"/>
  <c r="L236" i="26"/>
  <c r="L236" i="31" s="1"/>
  <c r="X236" i="31" s="1"/>
  <c r="L237" i="26"/>
  <c r="L237" i="31" s="1"/>
  <c r="X237" i="31" s="1"/>
  <c r="L238" i="26"/>
  <c r="L238" i="31" s="1"/>
  <c r="X238" i="31" s="1"/>
  <c r="L239" i="26"/>
  <c r="L239" i="31" s="1"/>
  <c r="X239" i="31" s="1"/>
  <c r="L240" i="26"/>
  <c r="L240" i="31" s="1"/>
  <c r="X240" i="31" s="1"/>
  <c r="L241" i="26"/>
  <c r="L241" i="31" s="1"/>
  <c r="X241" i="31" s="1"/>
  <c r="L242" i="26"/>
  <c r="L242" i="31" s="1"/>
  <c r="X242" i="31" s="1"/>
  <c r="L243" i="26"/>
  <c r="L243" i="31" s="1"/>
  <c r="X243" i="31" s="1"/>
  <c r="L244" i="26"/>
  <c r="L244" i="31" s="1"/>
  <c r="X244" i="31" s="1"/>
  <c r="L245" i="26"/>
  <c r="L245" i="31" s="1"/>
  <c r="X245" i="31" s="1"/>
  <c r="L246" i="26"/>
  <c r="L246" i="31" s="1"/>
  <c r="X246" i="31" s="1"/>
  <c r="L247" i="26"/>
  <c r="L247" i="31" s="1"/>
  <c r="X247" i="31" s="1"/>
  <c r="L248" i="26"/>
  <c r="L248" i="31" s="1"/>
  <c r="X248" i="31" s="1"/>
  <c r="L249" i="26"/>
  <c r="L249" i="31" s="1"/>
  <c r="X249" i="31" s="1"/>
  <c r="L250" i="26"/>
  <c r="L250" i="31" s="1"/>
  <c r="X250" i="31" s="1"/>
  <c r="L251" i="26"/>
  <c r="L251" i="31" s="1"/>
  <c r="X251" i="31" s="1"/>
  <c r="L252" i="26"/>
  <c r="L252" i="31" s="1"/>
  <c r="X252" i="31" s="1"/>
  <c r="L253" i="26"/>
  <c r="L253" i="31" s="1"/>
  <c r="X253" i="31" s="1"/>
  <c r="L254" i="26"/>
  <c r="L254" i="31" s="1"/>
  <c r="X254" i="31" s="1"/>
  <c r="L255" i="26"/>
  <c r="L255" i="31" s="1"/>
  <c r="X255" i="31" s="1"/>
  <c r="L256" i="26"/>
  <c r="L256" i="31" s="1"/>
  <c r="X256" i="31" s="1"/>
  <c r="L257" i="26"/>
  <c r="L257" i="31" s="1"/>
  <c r="X257" i="31" s="1"/>
  <c r="L258" i="26"/>
  <c r="L258" i="31" s="1"/>
  <c r="X258" i="31" s="1"/>
  <c r="L259" i="26"/>
  <c r="L259" i="31" s="1"/>
  <c r="X259" i="31" s="1"/>
  <c r="L260" i="26"/>
  <c r="L260" i="31" s="1"/>
  <c r="X260" i="31" s="1"/>
  <c r="L261" i="26"/>
  <c r="L261" i="31" s="1"/>
  <c r="X261" i="31" s="1"/>
  <c r="L262" i="26"/>
  <c r="L262" i="31" s="1"/>
  <c r="X262" i="31" s="1"/>
  <c r="L263" i="26"/>
  <c r="L263" i="31" s="1"/>
  <c r="X263" i="31" s="1"/>
  <c r="L264" i="26"/>
  <c r="L264" i="31" s="1"/>
  <c r="X264" i="31" s="1"/>
  <c r="L265" i="26"/>
  <c r="L265" i="31" s="1"/>
  <c r="X265" i="31" s="1"/>
  <c r="L266" i="26"/>
  <c r="L266" i="31" s="1"/>
  <c r="X266" i="31" s="1"/>
  <c r="L267" i="26"/>
  <c r="L267" i="31" s="1"/>
  <c r="X267" i="31" s="1"/>
  <c r="L268" i="26"/>
  <c r="L268" i="31" s="1"/>
  <c r="X268" i="31" s="1"/>
  <c r="L269" i="26"/>
  <c r="L269" i="31" s="1"/>
  <c r="X269" i="31" s="1"/>
  <c r="L270" i="26"/>
  <c r="L270" i="31" s="1"/>
  <c r="X270" i="31" s="1"/>
  <c r="L271" i="26"/>
  <c r="L271" i="31" s="1"/>
  <c r="X271" i="31" s="1"/>
  <c r="L272" i="26"/>
  <c r="L272" i="31" s="1"/>
  <c r="X272" i="31" s="1"/>
  <c r="L273" i="26"/>
  <c r="L273" i="31" s="1"/>
  <c r="X273" i="31" s="1"/>
  <c r="L274" i="26"/>
  <c r="L274" i="31" s="1"/>
  <c r="X274" i="31" s="1"/>
  <c r="L275" i="26"/>
  <c r="L275" i="31" s="1"/>
  <c r="X275" i="31" s="1"/>
  <c r="L276" i="26"/>
  <c r="L276" i="31" s="1"/>
  <c r="X276" i="31" s="1"/>
  <c r="L277" i="26"/>
  <c r="L277" i="31" s="1"/>
  <c r="X277" i="31" s="1"/>
  <c r="L278" i="26"/>
  <c r="L278" i="31" s="1"/>
  <c r="X278" i="31" s="1"/>
  <c r="L279" i="26"/>
  <c r="L279" i="31" s="1"/>
  <c r="X279" i="31" s="1"/>
  <c r="L280" i="26"/>
  <c r="L280" i="31" s="1"/>
  <c r="X280" i="31" s="1"/>
  <c r="L281" i="26"/>
  <c r="L281" i="31" s="1"/>
  <c r="X281" i="31" s="1"/>
  <c r="L282" i="26"/>
  <c r="L282" i="31" s="1"/>
  <c r="X282" i="31" s="1"/>
  <c r="L283" i="26"/>
  <c r="L283" i="31" s="1"/>
  <c r="X283" i="31" s="1"/>
  <c r="L284" i="26"/>
  <c r="L284" i="31" s="1"/>
  <c r="X284" i="31" s="1"/>
  <c r="L285" i="26"/>
  <c r="L285" i="31" s="1"/>
  <c r="X285" i="31" s="1"/>
  <c r="L286" i="26"/>
  <c r="L286" i="31" s="1"/>
  <c r="X286" i="31" s="1"/>
  <c r="L287" i="26"/>
  <c r="L287" i="31" s="1"/>
  <c r="X287" i="31" s="1"/>
  <c r="L288" i="26"/>
  <c r="L288" i="31" s="1"/>
  <c r="X288" i="31" s="1"/>
  <c r="L289" i="26"/>
  <c r="L289" i="31" s="1"/>
  <c r="X289" i="31" s="1"/>
  <c r="L290" i="26"/>
  <c r="L290" i="31" s="1"/>
  <c r="X290" i="31" s="1"/>
  <c r="L291" i="26"/>
  <c r="L291" i="31" s="1"/>
  <c r="X291" i="31" s="1"/>
  <c r="L292" i="26"/>
  <c r="L292" i="31" s="1"/>
  <c r="X292" i="31" s="1"/>
  <c r="L293" i="26"/>
  <c r="L293" i="31" s="1"/>
  <c r="X293" i="31" s="1"/>
  <c r="L294" i="26"/>
  <c r="L294" i="31" s="1"/>
  <c r="X294" i="31" s="1"/>
  <c r="L295" i="26"/>
  <c r="L295" i="31" s="1"/>
  <c r="X295" i="31" s="1"/>
  <c r="L296" i="26"/>
  <c r="L296" i="31" s="1"/>
  <c r="X296" i="31" s="1"/>
  <c r="L297" i="26"/>
  <c r="L297" i="31" s="1"/>
  <c r="X297" i="31" s="1"/>
  <c r="L298" i="26"/>
  <c r="L298" i="31" s="1"/>
  <c r="X298" i="31" s="1"/>
  <c r="L299" i="26"/>
  <c r="L299" i="31" s="1"/>
  <c r="X299" i="31" s="1"/>
  <c r="L300" i="26"/>
  <c r="L300" i="31" s="1"/>
  <c r="X300" i="31" s="1"/>
  <c r="L301" i="26"/>
  <c r="L301" i="31" s="1"/>
  <c r="X301" i="31" s="1"/>
  <c r="L302" i="26"/>
  <c r="L302" i="31" s="1"/>
  <c r="X302" i="31" s="1"/>
  <c r="L303" i="26"/>
  <c r="L303" i="31" s="1"/>
  <c r="X303" i="31" s="1"/>
  <c r="L304" i="26"/>
  <c r="L304" i="31" s="1"/>
  <c r="X304" i="31" s="1"/>
  <c r="L305" i="26"/>
  <c r="L305" i="31" s="1"/>
  <c r="X305" i="31" s="1"/>
  <c r="L306" i="26"/>
  <c r="L306" i="31" s="1"/>
  <c r="X306" i="31" s="1"/>
  <c r="L307" i="26"/>
  <c r="L307" i="31" s="1"/>
  <c r="X307" i="31" s="1"/>
  <c r="L308" i="26"/>
  <c r="L308" i="31" s="1"/>
  <c r="X308" i="31" s="1"/>
  <c r="L309" i="26"/>
  <c r="L309" i="31" s="1"/>
  <c r="X309" i="31" s="1"/>
  <c r="L310" i="26"/>
  <c r="L310" i="31" s="1"/>
  <c r="X310" i="31" s="1"/>
  <c r="L311" i="26"/>
  <c r="L311" i="31" s="1"/>
  <c r="X311" i="31" s="1"/>
  <c r="L312" i="26"/>
  <c r="L312" i="31" s="1"/>
  <c r="X312" i="31" s="1"/>
  <c r="L313" i="26"/>
  <c r="L313" i="31" s="1"/>
  <c r="X313" i="31" s="1"/>
  <c r="L314" i="26"/>
  <c r="L314" i="31" s="1"/>
  <c r="X314" i="31" s="1"/>
  <c r="L315" i="26"/>
  <c r="L315" i="31" s="1"/>
  <c r="X315" i="31" s="1"/>
  <c r="L316" i="26"/>
  <c r="L316" i="31" s="1"/>
  <c r="X316" i="31" s="1"/>
  <c r="L317" i="26"/>
  <c r="L317" i="31" s="1"/>
  <c r="X317" i="31" s="1"/>
  <c r="L318" i="26"/>
  <c r="L318" i="31" s="1"/>
  <c r="X318" i="31" s="1"/>
  <c r="L319" i="26"/>
  <c r="L319" i="31" s="1"/>
  <c r="X319" i="31" s="1"/>
  <c r="L320" i="26"/>
  <c r="L320" i="31" s="1"/>
  <c r="X320" i="31" s="1"/>
  <c r="L321" i="26"/>
  <c r="L321" i="31" s="1"/>
  <c r="X321" i="31" s="1"/>
  <c r="L322" i="26"/>
  <c r="L322" i="31" s="1"/>
  <c r="X322" i="31" s="1"/>
  <c r="L323" i="26"/>
  <c r="L323" i="31" s="1"/>
  <c r="X323" i="31" s="1"/>
  <c r="L324" i="26"/>
  <c r="L324" i="31" s="1"/>
  <c r="X324" i="31" s="1"/>
  <c r="L325" i="26"/>
  <c r="L325" i="31" s="1"/>
  <c r="X325" i="31" s="1"/>
  <c r="L326" i="26"/>
  <c r="L326" i="31" s="1"/>
  <c r="X326" i="31" s="1"/>
  <c r="L327" i="26"/>
  <c r="L327" i="31" s="1"/>
  <c r="X327" i="31" s="1"/>
  <c r="L328" i="26"/>
  <c r="L328" i="31" s="1"/>
  <c r="X328" i="31" s="1"/>
  <c r="L329" i="26"/>
  <c r="L329" i="31" s="1"/>
  <c r="X329" i="31" s="1"/>
  <c r="L330" i="26"/>
  <c r="L330" i="31" s="1"/>
  <c r="X330" i="31" s="1"/>
  <c r="L331" i="26"/>
  <c r="L331" i="31" s="1"/>
  <c r="X331" i="31" s="1"/>
  <c r="L332" i="26"/>
  <c r="L332" i="31" s="1"/>
  <c r="X332" i="31" s="1"/>
  <c r="L333" i="26"/>
  <c r="L333" i="31" s="1"/>
  <c r="X333" i="31" s="1"/>
  <c r="L334" i="26"/>
  <c r="L334" i="31" s="1"/>
  <c r="X334" i="31" s="1"/>
  <c r="L335" i="26"/>
  <c r="L335" i="31" s="1"/>
  <c r="X335" i="31" s="1"/>
  <c r="L336" i="26"/>
  <c r="L336" i="31" s="1"/>
  <c r="X336" i="31" s="1"/>
  <c r="L337" i="26"/>
  <c r="L337" i="31" s="1"/>
  <c r="X337" i="31" s="1"/>
  <c r="L338" i="26"/>
  <c r="L338" i="31" s="1"/>
  <c r="X338" i="31" s="1"/>
  <c r="L339" i="26"/>
  <c r="L339" i="31" s="1"/>
  <c r="X339" i="31" s="1"/>
  <c r="L340" i="26"/>
  <c r="L340" i="31" s="1"/>
  <c r="X340" i="31" s="1"/>
  <c r="L341" i="26"/>
  <c r="L341" i="31" s="1"/>
  <c r="X341" i="31" s="1"/>
  <c r="L342" i="26"/>
  <c r="L342" i="31" s="1"/>
  <c r="X342" i="31" s="1"/>
  <c r="L343" i="26"/>
  <c r="L343" i="31" s="1"/>
  <c r="X343" i="31" s="1"/>
  <c r="L344" i="26"/>
  <c r="L344" i="31" s="1"/>
  <c r="X344" i="31" s="1"/>
  <c r="L345" i="26"/>
  <c r="L345" i="31" s="1"/>
  <c r="X345" i="31" s="1"/>
  <c r="L346" i="26"/>
  <c r="L346" i="31" s="1"/>
  <c r="X346" i="31" s="1"/>
  <c r="L347" i="26"/>
  <c r="L347" i="31" s="1"/>
  <c r="X347" i="31" s="1"/>
  <c r="L348" i="26"/>
  <c r="L348" i="31" s="1"/>
  <c r="X348" i="31" s="1"/>
  <c r="L349" i="26"/>
  <c r="L349" i="31" s="1"/>
  <c r="X349" i="31" s="1"/>
  <c r="L350" i="26"/>
  <c r="L350" i="31" s="1"/>
  <c r="X350" i="31" s="1"/>
  <c r="L351" i="26"/>
  <c r="L351" i="31" s="1"/>
  <c r="X351" i="31" s="1"/>
  <c r="L352" i="26"/>
  <c r="L352" i="31" s="1"/>
  <c r="X352" i="31" s="1"/>
  <c r="L353" i="26"/>
  <c r="L353" i="31" s="1"/>
  <c r="X353" i="31" s="1"/>
  <c r="L354" i="26"/>
  <c r="L354" i="31" s="1"/>
  <c r="X354" i="31" s="1"/>
  <c r="L355" i="26"/>
  <c r="L355" i="31" s="1"/>
  <c r="X355" i="31" s="1"/>
  <c r="L356" i="26"/>
  <c r="L356" i="31" s="1"/>
  <c r="X356" i="31" s="1"/>
  <c r="L357" i="26"/>
  <c r="L357" i="31" s="1"/>
  <c r="X357" i="31" s="1"/>
  <c r="L358" i="26"/>
  <c r="L358" i="31" s="1"/>
  <c r="X358" i="31" s="1"/>
  <c r="L359" i="26"/>
  <c r="L359" i="31" s="1"/>
  <c r="X359" i="31" s="1"/>
  <c r="L360" i="26"/>
  <c r="L360" i="31" s="1"/>
  <c r="X360" i="31" s="1"/>
  <c r="L361" i="26"/>
  <c r="L361" i="31" s="1"/>
  <c r="X361" i="31" s="1"/>
  <c r="L362" i="26"/>
  <c r="L362" i="31" s="1"/>
  <c r="X362" i="31" s="1"/>
  <c r="L363" i="26"/>
  <c r="L363" i="31" s="1"/>
  <c r="X363" i="31" s="1"/>
  <c r="L364" i="26"/>
  <c r="L364" i="31" s="1"/>
  <c r="X364" i="31" s="1"/>
  <c r="L365" i="26"/>
  <c r="L365" i="31" s="1"/>
  <c r="X365" i="31" s="1"/>
  <c r="L366" i="26"/>
  <c r="L366" i="31" s="1"/>
  <c r="X366" i="31" s="1"/>
  <c r="L367" i="26"/>
  <c r="L367" i="31" s="1"/>
  <c r="X367" i="31" s="1"/>
  <c r="L368" i="26"/>
  <c r="L368" i="31" s="1"/>
  <c r="X368" i="31" s="1"/>
  <c r="L369" i="26"/>
  <c r="L369" i="31" s="1"/>
  <c r="X369" i="31" s="1"/>
  <c r="L370" i="26"/>
  <c r="L370" i="31" s="1"/>
  <c r="X370" i="31" s="1"/>
  <c r="L371" i="26"/>
  <c r="L371" i="31" s="1"/>
  <c r="X371" i="31" s="1"/>
  <c r="L372" i="26"/>
  <c r="L372" i="31" s="1"/>
  <c r="X372" i="31" s="1"/>
  <c r="L373" i="26"/>
  <c r="L373" i="31" s="1"/>
  <c r="X373" i="31" s="1"/>
  <c r="L374" i="26"/>
  <c r="L374" i="31" s="1"/>
  <c r="X374" i="31" s="1"/>
  <c r="L375" i="26"/>
  <c r="L375" i="31" s="1"/>
  <c r="X375" i="31" s="1"/>
  <c r="L376" i="26"/>
  <c r="L376" i="31" s="1"/>
  <c r="X376" i="31" s="1"/>
  <c r="L377" i="26"/>
  <c r="L377" i="31" s="1"/>
  <c r="X377" i="31" s="1"/>
  <c r="L378" i="26"/>
  <c r="L378" i="31" s="1"/>
  <c r="X378" i="31" s="1"/>
  <c r="L379" i="26"/>
  <c r="L379" i="31" s="1"/>
  <c r="X379" i="31" s="1"/>
  <c r="L380" i="26"/>
  <c r="L380" i="31" s="1"/>
  <c r="X380" i="31" s="1"/>
  <c r="L381" i="26"/>
  <c r="L381" i="31" s="1"/>
  <c r="X381" i="31" s="1"/>
  <c r="L382" i="26"/>
  <c r="L382" i="31" s="1"/>
  <c r="X382" i="31" s="1"/>
  <c r="L383" i="26"/>
  <c r="L383" i="31" s="1"/>
  <c r="X383" i="31" s="1"/>
  <c r="L384" i="26"/>
  <c r="L384" i="31" s="1"/>
  <c r="X384" i="31" s="1"/>
  <c r="L385" i="26"/>
  <c r="L385" i="31" s="1"/>
  <c r="X385" i="31" s="1"/>
  <c r="L386" i="26"/>
  <c r="L386" i="31" s="1"/>
  <c r="X386" i="31" s="1"/>
  <c r="L387" i="26"/>
  <c r="L387" i="31" s="1"/>
  <c r="X387" i="31" s="1"/>
  <c r="L388" i="26"/>
  <c r="L388" i="31" s="1"/>
  <c r="X388" i="31" s="1"/>
  <c r="L389" i="26"/>
  <c r="L389" i="31" s="1"/>
  <c r="X389" i="31" s="1"/>
  <c r="L390" i="26"/>
  <c r="L390" i="31" s="1"/>
  <c r="X390" i="31" s="1"/>
  <c r="L391" i="26"/>
  <c r="L391" i="31" s="1"/>
  <c r="X391" i="31" s="1"/>
  <c r="L392" i="26"/>
  <c r="L392" i="31" s="1"/>
  <c r="X392" i="31" s="1"/>
  <c r="L393" i="26"/>
  <c r="L393" i="31" s="1"/>
  <c r="X393" i="31" s="1"/>
  <c r="L394" i="26"/>
  <c r="L394" i="31" s="1"/>
  <c r="X394" i="31" s="1"/>
  <c r="L395" i="26"/>
  <c r="L395" i="31" s="1"/>
  <c r="X395" i="31" s="1"/>
  <c r="L396" i="26"/>
  <c r="L396" i="31" s="1"/>
  <c r="X396" i="31" s="1"/>
  <c r="L397" i="26"/>
  <c r="L397" i="31" s="1"/>
  <c r="X397" i="31" s="1"/>
  <c r="L398" i="26"/>
  <c r="L398" i="31" s="1"/>
  <c r="X398" i="31" s="1"/>
  <c r="L399" i="26"/>
  <c r="L399" i="31" s="1"/>
  <c r="X399" i="31" s="1"/>
  <c r="L400" i="26"/>
  <c r="L400" i="31" s="1"/>
  <c r="X400" i="31" s="1"/>
  <c r="L401" i="26"/>
  <c r="L401" i="31" s="1"/>
  <c r="X401" i="31" s="1"/>
  <c r="L402" i="26"/>
  <c r="L402" i="31" s="1"/>
  <c r="X402" i="31" s="1"/>
  <c r="L403" i="26"/>
  <c r="L403" i="31" s="1"/>
  <c r="X403" i="31" s="1"/>
  <c r="L404" i="26"/>
  <c r="L404" i="31" s="1"/>
  <c r="X404" i="31" s="1"/>
  <c r="L405" i="26"/>
  <c r="L405" i="31" s="1"/>
  <c r="X405" i="31" s="1"/>
  <c r="L406" i="26"/>
  <c r="L406" i="31" s="1"/>
  <c r="X406" i="31" s="1"/>
  <c r="L407" i="26"/>
  <c r="L407" i="31" s="1"/>
  <c r="X407" i="31" s="1"/>
  <c r="L408" i="26"/>
  <c r="L408" i="31" s="1"/>
  <c r="X408" i="31" s="1"/>
  <c r="L409" i="26"/>
  <c r="L409" i="31" s="1"/>
  <c r="X409" i="31" s="1"/>
  <c r="L410" i="26"/>
  <c r="L410" i="31" s="1"/>
  <c r="X410" i="31" s="1"/>
  <c r="L411" i="26"/>
  <c r="L411" i="31" s="1"/>
  <c r="X411" i="31" s="1"/>
  <c r="L412" i="26"/>
  <c r="L412" i="31" s="1"/>
  <c r="X412" i="31" s="1"/>
  <c r="L413" i="26"/>
  <c r="L413" i="31" s="1"/>
  <c r="X413" i="31" s="1"/>
  <c r="L414" i="26"/>
  <c r="L414" i="31" s="1"/>
  <c r="X414" i="31" s="1"/>
  <c r="L415" i="26"/>
  <c r="L415" i="31" s="1"/>
  <c r="X415" i="31" s="1"/>
  <c r="L416" i="26"/>
  <c r="L416" i="31" s="1"/>
  <c r="X416" i="31" s="1"/>
  <c r="L417" i="26"/>
  <c r="L417" i="31" s="1"/>
  <c r="X417" i="31" s="1"/>
  <c r="L418" i="26"/>
  <c r="L418" i="31" s="1"/>
  <c r="X418" i="31" s="1"/>
  <c r="L419" i="26"/>
  <c r="L419" i="31" s="1"/>
  <c r="X419" i="31" s="1"/>
  <c r="L420" i="26"/>
  <c r="L420" i="31" s="1"/>
  <c r="X420" i="31" s="1"/>
  <c r="L421" i="26"/>
  <c r="L421" i="31" s="1"/>
  <c r="X421" i="31" s="1"/>
  <c r="L422" i="26"/>
  <c r="L422" i="31" s="1"/>
  <c r="X422" i="31" s="1"/>
  <c r="L423" i="26"/>
  <c r="L423" i="31" s="1"/>
  <c r="X423" i="31" s="1"/>
  <c r="L424" i="26"/>
  <c r="L424" i="31" s="1"/>
  <c r="X424" i="31" s="1"/>
  <c r="L425" i="26"/>
  <c r="L425" i="31" s="1"/>
  <c r="X425" i="31" s="1"/>
  <c r="L426" i="26"/>
  <c r="L426" i="31" s="1"/>
  <c r="X426" i="31" s="1"/>
  <c r="L427" i="26"/>
  <c r="L427" i="31" s="1"/>
  <c r="X427" i="31" s="1"/>
  <c r="L428" i="26"/>
  <c r="L428" i="31" s="1"/>
  <c r="X428" i="31" s="1"/>
  <c r="L429" i="26"/>
  <c r="L429" i="31" s="1"/>
  <c r="X429" i="31" s="1"/>
  <c r="L430" i="26"/>
  <c r="L430" i="31" s="1"/>
  <c r="X430" i="31" s="1"/>
  <c r="L431" i="26"/>
  <c r="L431" i="31" s="1"/>
  <c r="X431" i="31" s="1"/>
  <c r="L432" i="26"/>
  <c r="L432" i="31" s="1"/>
  <c r="X432" i="31" s="1"/>
  <c r="L433" i="26"/>
  <c r="L433" i="31" s="1"/>
  <c r="X433" i="31" s="1"/>
  <c r="L434" i="26"/>
  <c r="L434" i="31" s="1"/>
  <c r="X434" i="31" s="1"/>
  <c r="L435" i="26"/>
  <c r="L435" i="31" s="1"/>
  <c r="X435" i="31" s="1"/>
  <c r="L436" i="26"/>
  <c r="L436" i="31" s="1"/>
  <c r="X436" i="31" s="1"/>
  <c r="L437" i="26"/>
  <c r="L437" i="31" s="1"/>
  <c r="X437" i="31" s="1"/>
  <c r="L438" i="26"/>
  <c r="L438" i="31" s="1"/>
  <c r="X438" i="31" s="1"/>
  <c r="L439" i="26"/>
  <c r="L439" i="31" s="1"/>
  <c r="X439" i="31" s="1"/>
  <c r="L440" i="26"/>
  <c r="L440" i="31" s="1"/>
  <c r="X440" i="31" s="1"/>
  <c r="L441" i="26"/>
  <c r="L441" i="31" s="1"/>
  <c r="X441" i="31" s="1"/>
  <c r="L442" i="26"/>
  <c r="L442" i="31" s="1"/>
  <c r="X442" i="31" s="1"/>
  <c r="L443" i="26"/>
  <c r="L443" i="31" s="1"/>
  <c r="X443" i="31" s="1"/>
  <c r="L444" i="26"/>
  <c r="L444" i="31" s="1"/>
  <c r="X444" i="31" s="1"/>
  <c r="L445" i="26"/>
  <c r="L445" i="31" s="1"/>
  <c r="X445" i="31" s="1"/>
  <c r="L446" i="26"/>
  <c r="L446" i="31" s="1"/>
  <c r="X446" i="31" s="1"/>
  <c r="L447" i="26"/>
  <c r="L447" i="31" s="1"/>
  <c r="X447" i="31" s="1"/>
  <c r="L448" i="26"/>
  <c r="L448" i="31" s="1"/>
  <c r="X448" i="31" s="1"/>
  <c r="L449" i="26"/>
  <c r="L449" i="31" s="1"/>
  <c r="X449" i="31" s="1"/>
  <c r="L450" i="26"/>
  <c r="L450" i="31" s="1"/>
  <c r="X450" i="31" s="1"/>
  <c r="L451" i="26"/>
  <c r="L451" i="31" s="1"/>
  <c r="X451" i="31" s="1"/>
  <c r="L452" i="26"/>
  <c r="L452" i="31" s="1"/>
  <c r="X452" i="31" s="1"/>
  <c r="L453" i="26"/>
  <c r="L453" i="31" s="1"/>
  <c r="X453" i="31" s="1"/>
  <c r="L454" i="26"/>
  <c r="L454" i="31" s="1"/>
  <c r="X454" i="31" s="1"/>
  <c r="L455" i="26"/>
  <c r="L455" i="31" s="1"/>
  <c r="X455" i="31" s="1"/>
  <c r="L456" i="26"/>
  <c r="L456" i="31" s="1"/>
  <c r="X456" i="31" s="1"/>
  <c r="L457" i="26"/>
  <c r="L457" i="31" s="1"/>
  <c r="X457" i="31" s="1"/>
  <c r="L458" i="26"/>
  <c r="L458" i="31" s="1"/>
  <c r="X458" i="31" s="1"/>
  <c r="L459" i="26"/>
  <c r="L459" i="31" s="1"/>
  <c r="X459" i="31" s="1"/>
  <c r="L460" i="26"/>
  <c r="L460" i="31" s="1"/>
  <c r="X460" i="31" s="1"/>
  <c r="L461" i="26"/>
  <c r="L461" i="31" s="1"/>
  <c r="X461" i="31" s="1"/>
  <c r="L462" i="26"/>
  <c r="L462" i="31" s="1"/>
  <c r="X462" i="31" s="1"/>
  <c r="L463" i="26"/>
  <c r="L463" i="31" s="1"/>
  <c r="X463" i="31" s="1"/>
  <c r="L464" i="26"/>
  <c r="L464" i="31" s="1"/>
  <c r="X464" i="31" s="1"/>
  <c r="L465" i="26"/>
  <c r="L465" i="31" s="1"/>
  <c r="X465" i="31" s="1"/>
  <c r="L466" i="26"/>
  <c r="L466" i="31" s="1"/>
  <c r="X466" i="31" s="1"/>
  <c r="L467" i="26"/>
  <c r="L467" i="31" s="1"/>
  <c r="X467" i="31" s="1"/>
  <c r="L468" i="26"/>
  <c r="L468" i="31" s="1"/>
  <c r="X468" i="31" s="1"/>
  <c r="L469" i="26"/>
  <c r="L469" i="31" s="1"/>
  <c r="X469" i="31" s="1"/>
  <c r="L470" i="26"/>
  <c r="L470" i="31" s="1"/>
  <c r="X470" i="31" s="1"/>
  <c r="L471" i="26"/>
  <c r="L471" i="31" s="1"/>
  <c r="X471" i="31" s="1"/>
  <c r="L472" i="26"/>
  <c r="L472" i="31" s="1"/>
  <c r="X472" i="31" s="1"/>
  <c r="L473" i="26"/>
  <c r="L473" i="31" s="1"/>
  <c r="X473" i="31" s="1"/>
  <c r="L474" i="26"/>
  <c r="L474" i="31" s="1"/>
  <c r="X474" i="31" s="1"/>
  <c r="L475" i="26"/>
  <c r="L475" i="31" s="1"/>
  <c r="X475" i="31" s="1"/>
  <c r="L476" i="26"/>
  <c r="L476" i="31" s="1"/>
  <c r="X476" i="31" s="1"/>
  <c r="L477" i="26"/>
  <c r="L477" i="31" s="1"/>
  <c r="X477" i="31" s="1"/>
  <c r="L478" i="26"/>
  <c r="L478" i="31" s="1"/>
  <c r="X478" i="31" s="1"/>
  <c r="L479" i="26"/>
  <c r="L479" i="31" s="1"/>
  <c r="X479" i="31" s="1"/>
  <c r="L480" i="26"/>
  <c r="L480" i="31" s="1"/>
  <c r="X480" i="31" s="1"/>
  <c r="L481" i="26"/>
  <c r="L481" i="31" s="1"/>
  <c r="X481" i="31" s="1"/>
  <c r="L482" i="26"/>
  <c r="L482" i="31" s="1"/>
  <c r="X482" i="31" s="1"/>
  <c r="L483" i="26"/>
  <c r="L483" i="31" s="1"/>
  <c r="X483" i="31" s="1"/>
  <c r="L484" i="26"/>
  <c r="L484" i="31" s="1"/>
  <c r="X484" i="31" s="1"/>
  <c r="L485" i="26"/>
  <c r="L485" i="31" s="1"/>
  <c r="X485" i="31" s="1"/>
  <c r="L486" i="26"/>
  <c r="L486" i="31" s="1"/>
  <c r="X486" i="31" s="1"/>
  <c r="L487" i="26"/>
  <c r="L487" i="31" s="1"/>
  <c r="X487" i="31" s="1"/>
  <c r="L488" i="26"/>
  <c r="L488" i="31" s="1"/>
  <c r="X488" i="31" s="1"/>
  <c r="L489" i="26"/>
  <c r="L489" i="31" s="1"/>
  <c r="X489" i="31" s="1"/>
  <c r="L490" i="26"/>
  <c r="L490" i="31" s="1"/>
  <c r="X490" i="31" s="1"/>
  <c r="L491" i="26"/>
  <c r="L491" i="31" s="1"/>
  <c r="X491" i="31" s="1"/>
  <c r="L492" i="26"/>
  <c r="L492" i="31" s="1"/>
  <c r="X492" i="31" s="1"/>
  <c r="L493" i="26"/>
  <c r="L493" i="31" s="1"/>
  <c r="X493" i="31" s="1"/>
  <c r="L494" i="26"/>
  <c r="L494" i="31" s="1"/>
  <c r="X494" i="31" s="1"/>
  <c r="L495" i="26"/>
  <c r="L495" i="31" s="1"/>
  <c r="X495" i="31" s="1"/>
  <c r="L496" i="26"/>
  <c r="L496" i="31" s="1"/>
  <c r="X496" i="31" s="1"/>
  <c r="L497" i="26"/>
  <c r="L497" i="31" s="1"/>
  <c r="X497" i="31" s="1"/>
  <c r="L498" i="26"/>
  <c r="L498" i="31" s="1"/>
  <c r="X498" i="31" s="1"/>
  <c r="L499" i="26"/>
  <c r="L499" i="31" s="1"/>
  <c r="X499" i="31" s="1"/>
  <c r="L500" i="26"/>
  <c r="L500" i="31" s="1"/>
  <c r="X500" i="31" s="1"/>
  <c r="L501" i="26"/>
  <c r="L501" i="31" s="1"/>
  <c r="X501" i="31" s="1"/>
  <c r="L502" i="26"/>
  <c r="L502" i="31" s="1"/>
  <c r="X502" i="31" s="1"/>
  <c r="L503" i="26"/>
  <c r="L503" i="31" s="1"/>
  <c r="X503" i="31" s="1"/>
  <c r="L504" i="26"/>
  <c r="L504" i="31" s="1"/>
  <c r="X504" i="31" s="1"/>
  <c r="L505" i="26"/>
  <c r="L505" i="31" s="1"/>
  <c r="X505" i="31" s="1"/>
  <c r="L506" i="26"/>
  <c r="L506" i="31" s="1"/>
  <c r="X506" i="31" s="1"/>
  <c r="L8" i="31" l="1"/>
  <c r="X8" i="31" s="1"/>
  <c r="H7" i="28"/>
  <c r="I7" i="28" s="1"/>
  <c r="G33" i="20" l="1"/>
  <c r="G32" i="20"/>
  <c r="O7" i="28"/>
  <c r="M7" i="28"/>
  <c r="N7" i="28"/>
  <c r="J7" i="28"/>
  <c r="L7" i="33" s="1"/>
  <c r="H15" i="33"/>
  <c r="I7" i="31"/>
  <c r="L7" i="26" l="1"/>
  <c r="G27" i="20" s="1"/>
  <c r="G25" i="20" l="1"/>
  <c r="L507" i="26"/>
  <c r="L6" i="26"/>
  <c r="G24" i="20"/>
  <c r="L7" i="31"/>
  <c r="G26" i="20"/>
  <c r="P9" i="33"/>
  <c r="P11" i="33"/>
  <c r="G23" i="20" l="1"/>
  <c r="L6" i="31"/>
  <c r="D18" i="20" l="1"/>
  <c r="G29" i="20"/>
  <c r="G28" i="20" s="1"/>
  <c r="H43" i="21" s="1"/>
  <c r="J6" i="2"/>
  <c r="H42" i="21" l="1"/>
  <c r="C64" i="21"/>
  <c r="C63" i="21" s="1"/>
  <c r="E7" i="31"/>
  <c r="J7" i="31"/>
  <c r="K7" i="31"/>
  <c r="AD4" i="31" l="1"/>
  <c r="K39" i="21" s="1"/>
  <c r="AD2" i="31"/>
  <c r="K40" i="21" s="1"/>
  <c r="S7" i="31"/>
  <c r="V7" i="31"/>
  <c r="B8" i="33"/>
  <c r="Y8" i="33" s="1"/>
  <c r="C8" i="33"/>
  <c r="D8" i="33"/>
  <c r="E8" i="33"/>
  <c r="F8" i="33"/>
  <c r="H8" i="33"/>
  <c r="I8" i="33"/>
  <c r="B9" i="33"/>
  <c r="Y9" i="33" s="1"/>
  <c r="C9" i="33"/>
  <c r="D9" i="33"/>
  <c r="E9" i="33"/>
  <c r="F9" i="33"/>
  <c r="H9" i="33"/>
  <c r="I9" i="33"/>
  <c r="B10" i="33"/>
  <c r="Y10" i="33" s="1"/>
  <c r="C10" i="33"/>
  <c r="D10" i="33"/>
  <c r="E10" i="33"/>
  <c r="F10" i="33"/>
  <c r="H10" i="33"/>
  <c r="I10" i="33"/>
  <c r="B11" i="33"/>
  <c r="Y11" i="33" s="1"/>
  <c r="C11" i="33"/>
  <c r="D11" i="33"/>
  <c r="E11" i="33"/>
  <c r="F11" i="33"/>
  <c r="H11" i="33"/>
  <c r="I11" i="33"/>
  <c r="B12" i="33"/>
  <c r="Y12" i="33" s="1"/>
  <c r="C12" i="33"/>
  <c r="D12" i="33"/>
  <c r="E12" i="33"/>
  <c r="F12" i="33"/>
  <c r="H12" i="33"/>
  <c r="I12" i="33"/>
  <c r="B13" i="33"/>
  <c r="Y13" i="33" s="1"/>
  <c r="C13" i="33"/>
  <c r="D13" i="33"/>
  <c r="E13" i="33"/>
  <c r="F13" i="33"/>
  <c r="H13" i="33"/>
  <c r="I13" i="33"/>
  <c r="B14" i="33"/>
  <c r="Y14" i="33" s="1"/>
  <c r="C14" i="33"/>
  <c r="D14" i="33"/>
  <c r="E14" i="33"/>
  <c r="F14" i="33"/>
  <c r="H14" i="33"/>
  <c r="I14" i="33"/>
  <c r="B15" i="33"/>
  <c r="Y15" i="33" s="1"/>
  <c r="C15" i="33"/>
  <c r="D15" i="33"/>
  <c r="E15" i="33"/>
  <c r="F15" i="33"/>
  <c r="I15" i="33"/>
  <c r="B16" i="33"/>
  <c r="Y16" i="33" s="1"/>
  <c r="C16" i="33"/>
  <c r="D16" i="33"/>
  <c r="E16" i="33"/>
  <c r="F16" i="33"/>
  <c r="H16" i="33"/>
  <c r="I16" i="33"/>
  <c r="B17" i="33"/>
  <c r="Y17" i="33" s="1"/>
  <c r="C17" i="33"/>
  <c r="D17" i="33"/>
  <c r="E17" i="33"/>
  <c r="F17" i="33"/>
  <c r="H17" i="33"/>
  <c r="I17" i="33"/>
  <c r="B18" i="33"/>
  <c r="Y18" i="33" s="1"/>
  <c r="C18" i="33"/>
  <c r="D18" i="33"/>
  <c r="E18" i="33"/>
  <c r="F18" i="33"/>
  <c r="H18" i="33"/>
  <c r="I18" i="33"/>
  <c r="B19" i="33"/>
  <c r="Y19" i="33" s="1"/>
  <c r="C19" i="33"/>
  <c r="D19" i="33"/>
  <c r="E19" i="33"/>
  <c r="F19" i="33"/>
  <c r="H19" i="33"/>
  <c r="I19" i="33"/>
  <c r="B20" i="33"/>
  <c r="Y20" i="33" s="1"/>
  <c r="C20" i="33"/>
  <c r="D20" i="33"/>
  <c r="E20" i="33"/>
  <c r="F20" i="33"/>
  <c r="H20" i="33"/>
  <c r="I20" i="33"/>
  <c r="B21" i="33"/>
  <c r="Y21" i="33" s="1"/>
  <c r="C21" i="33"/>
  <c r="D21" i="33"/>
  <c r="E21" i="33"/>
  <c r="F21" i="33"/>
  <c r="H21" i="33"/>
  <c r="I21" i="33"/>
  <c r="T21" i="33" s="1"/>
  <c r="B22" i="33"/>
  <c r="Y22" i="33" s="1"/>
  <c r="C22" i="33"/>
  <c r="D22" i="33"/>
  <c r="E22" i="33"/>
  <c r="F22" i="33"/>
  <c r="H22" i="33"/>
  <c r="I22" i="33"/>
  <c r="T22" i="33" s="1"/>
  <c r="B23" i="33"/>
  <c r="Y23" i="33" s="1"/>
  <c r="C23" i="33"/>
  <c r="D23" i="33"/>
  <c r="E23" i="33"/>
  <c r="F23" i="33"/>
  <c r="H23" i="33"/>
  <c r="I23" i="33"/>
  <c r="T23" i="33" s="1"/>
  <c r="B24" i="33"/>
  <c r="Y24" i="33" s="1"/>
  <c r="C24" i="33"/>
  <c r="D24" i="33"/>
  <c r="E24" i="33"/>
  <c r="F24" i="33"/>
  <c r="H24" i="33"/>
  <c r="I24" i="33"/>
  <c r="T24" i="33" s="1"/>
  <c r="B25" i="33"/>
  <c r="Y25" i="33" s="1"/>
  <c r="C25" i="33"/>
  <c r="D25" i="33"/>
  <c r="E25" i="33"/>
  <c r="F25" i="33"/>
  <c r="H25" i="33"/>
  <c r="I25" i="33"/>
  <c r="T25" i="33" s="1"/>
  <c r="B26" i="33"/>
  <c r="Y26" i="33" s="1"/>
  <c r="C26" i="33"/>
  <c r="D26" i="33"/>
  <c r="E26" i="33"/>
  <c r="F26" i="33"/>
  <c r="H26" i="33"/>
  <c r="I26" i="33"/>
  <c r="T26" i="33" s="1"/>
  <c r="B27" i="33"/>
  <c r="Y27" i="33" s="1"/>
  <c r="C27" i="33"/>
  <c r="D27" i="33"/>
  <c r="E27" i="33"/>
  <c r="F27" i="33"/>
  <c r="H27" i="33"/>
  <c r="I27" i="33"/>
  <c r="T27" i="33" s="1"/>
  <c r="B28" i="33"/>
  <c r="Y28" i="33" s="1"/>
  <c r="C28" i="33"/>
  <c r="D28" i="33"/>
  <c r="E28" i="33"/>
  <c r="F28" i="33"/>
  <c r="H28" i="33"/>
  <c r="I28" i="33"/>
  <c r="T28" i="33" s="1"/>
  <c r="B29" i="33"/>
  <c r="Y29" i="33" s="1"/>
  <c r="C29" i="33"/>
  <c r="D29" i="33"/>
  <c r="E29" i="33"/>
  <c r="F29" i="33"/>
  <c r="H29" i="33"/>
  <c r="I29" i="33"/>
  <c r="T29" i="33" s="1"/>
  <c r="B30" i="33"/>
  <c r="Y30" i="33" s="1"/>
  <c r="C30" i="33"/>
  <c r="D30" i="33"/>
  <c r="E30" i="33"/>
  <c r="F30" i="33"/>
  <c r="H30" i="33"/>
  <c r="I30" i="33"/>
  <c r="T30" i="33" s="1"/>
  <c r="B31" i="33"/>
  <c r="Y31" i="33" s="1"/>
  <c r="C31" i="33"/>
  <c r="D31" i="33"/>
  <c r="E31" i="33"/>
  <c r="F31" i="33"/>
  <c r="H31" i="33"/>
  <c r="I31" i="33"/>
  <c r="T31" i="33" s="1"/>
  <c r="B32" i="33"/>
  <c r="Y32" i="33" s="1"/>
  <c r="C32" i="33"/>
  <c r="D32" i="33"/>
  <c r="E32" i="33"/>
  <c r="F32" i="33"/>
  <c r="H32" i="33"/>
  <c r="I32" i="33"/>
  <c r="T32" i="33" s="1"/>
  <c r="B33" i="33"/>
  <c r="Y33" i="33" s="1"/>
  <c r="C33" i="33"/>
  <c r="D33" i="33"/>
  <c r="E33" i="33"/>
  <c r="F33" i="33"/>
  <c r="H33" i="33"/>
  <c r="I33" i="33"/>
  <c r="T33" i="33" s="1"/>
  <c r="B34" i="33"/>
  <c r="Y34" i="33" s="1"/>
  <c r="C34" i="33"/>
  <c r="D34" i="33"/>
  <c r="E34" i="33"/>
  <c r="F34" i="33"/>
  <c r="H34" i="33"/>
  <c r="I34" i="33"/>
  <c r="T34" i="33" s="1"/>
  <c r="B35" i="33"/>
  <c r="Y35" i="33" s="1"/>
  <c r="C35" i="33"/>
  <c r="D35" i="33"/>
  <c r="E35" i="33"/>
  <c r="F35" i="33"/>
  <c r="H35" i="33"/>
  <c r="I35" i="33"/>
  <c r="T35" i="33" s="1"/>
  <c r="B36" i="33"/>
  <c r="Y36" i="33" s="1"/>
  <c r="C36" i="33"/>
  <c r="D36" i="33"/>
  <c r="E36" i="33"/>
  <c r="F36" i="33"/>
  <c r="H36" i="33"/>
  <c r="I36" i="33"/>
  <c r="T36" i="33" s="1"/>
  <c r="B37" i="33"/>
  <c r="Y37" i="33" s="1"/>
  <c r="C37" i="33"/>
  <c r="D37" i="33"/>
  <c r="E37" i="33"/>
  <c r="F37" i="33"/>
  <c r="H37" i="33"/>
  <c r="I37" i="33"/>
  <c r="T37" i="33" s="1"/>
  <c r="B38" i="33"/>
  <c r="Y38" i="33" s="1"/>
  <c r="C38" i="33"/>
  <c r="D38" i="33"/>
  <c r="E38" i="33"/>
  <c r="F38" i="33"/>
  <c r="H38" i="33"/>
  <c r="I38" i="33"/>
  <c r="T38" i="33" s="1"/>
  <c r="B39" i="33"/>
  <c r="Y39" i="33" s="1"/>
  <c r="C39" i="33"/>
  <c r="D39" i="33"/>
  <c r="E39" i="33"/>
  <c r="F39" i="33"/>
  <c r="H39" i="33"/>
  <c r="I39" i="33"/>
  <c r="T39" i="33" s="1"/>
  <c r="B40" i="33"/>
  <c r="Y40" i="33" s="1"/>
  <c r="C40" i="33"/>
  <c r="D40" i="33"/>
  <c r="E40" i="33"/>
  <c r="F40" i="33"/>
  <c r="H40" i="33"/>
  <c r="I40" i="33"/>
  <c r="T40" i="33" s="1"/>
  <c r="B41" i="33"/>
  <c r="Y41" i="33" s="1"/>
  <c r="C41" i="33"/>
  <c r="D41" i="33"/>
  <c r="E41" i="33"/>
  <c r="F41" i="33"/>
  <c r="H41" i="33"/>
  <c r="I41" i="33"/>
  <c r="T41" i="33" s="1"/>
  <c r="B42" i="33"/>
  <c r="Y42" i="33" s="1"/>
  <c r="C42" i="33"/>
  <c r="D42" i="33"/>
  <c r="E42" i="33"/>
  <c r="F42" i="33"/>
  <c r="H42" i="33"/>
  <c r="I42" i="33"/>
  <c r="T42" i="33" s="1"/>
  <c r="B43" i="33"/>
  <c r="Y43" i="33" s="1"/>
  <c r="C43" i="33"/>
  <c r="D43" i="33"/>
  <c r="E43" i="33"/>
  <c r="F43" i="33"/>
  <c r="H43" i="33"/>
  <c r="I43" i="33"/>
  <c r="T43" i="33" s="1"/>
  <c r="B44" i="33"/>
  <c r="Y44" i="33" s="1"/>
  <c r="C44" i="33"/>
  <c r="D44" i="33"/>
  <c r="E44" i="33"/>
  <c r="F44" i="33"/>
  <c r="H44" i="33"/>
  <c r="I44" i="33"/>
  <c r="T44" i="33" s="1"/>
  <c r="B45" i="33"/>
  <c r="Y45" i="33" s="1"/>
  <c r="C45" i="33"/>
  <c r="D45" i="33"/>
  <c r="E45" i="33"/>
  <c r="F45" i="33"/>
  <c r="H45" i="33"/>
  <c r="I45" i="33"/>
  <c r="T45" i="33" s="1"/>
  <c r="B46" i="33"/>
  <c r="Y46" i="33" s="1"/>
  <c r="C46" i="33"/>
  <c r="D46" i="33"/>
  <c r="E46" i="33"/>
  <c r="F46" i="33"/>
  <c r="H46" i="33"/>
  <c r="I46" i="33"/>
  <c r="T46" i="33" s="1"/>
  <c r="B47" i="33"/>
  <c r="Y47" i="33" s="1"/>
  <c r="C47" i="33"/>
  <c r="D47" i="33"/>
  <c r="E47" i="33"/>
  <c r="F47" i="33"/>
  <c r="H47" i="33"/>
  <c r="I47" i="33"/>
  <c r="T47" i="33" s="1"/>
  <c r="B48" i="33"/>
  <c r="Y48" i="33" s="1"/>
  <c r="C48" i="33"/>
  <c r="D48" i="33"/>
  <c r="E48" i="33"/>
  <c r="F48" i="33"/>
  <c r="H48" i="33"/>
  <c r="I48" i="33"/>
  <c r="T48" i="33" s="1"/>
  <c r="B49" i="33"/>
  <c r="Y49" i="33" s="1"/>
  <c r="C49" i="33"/>
  <c r="D49" i="33"/>
  <c r="E49" i="33"/>
  <c r="F49" i="33"/>
  <c r="H49" i="33"/>
  <c r="I49" i="33"/>
  <c r="T49" i="33" s="1"/>
  <c r="B50" i="33"/>
  <c r="Y50" i="33" s="1"/>
  <c r="C50" i="33"/>
  <c r="D50" i="33"/>
  <c r="E50" i="33"/>
  <c r="F50" i="33"/>
  <c r="H50" i="33"/>
  <c r="I50" i="33"/>
  <c r="T50" i="33" s="1"/>
  <c r="B51" i="33"/>
  <c r="Y51" i="33" s="1"/>
  <c r="C51" i="33"/>
  <c r="D51" i="33"/>
  <c r="E51" i="33"/>
  <c r="F51" i="33"/>
  <c r="H51" i="33"/>
  <c r="I51" i="33"/>
  <c r="T51" i="33" s="1"/>
  <c r="B52" i="33"/>
  <c r="Y52" i="33" s="1"/>
  <c r="C52" i="33"/>
  <c r="D52" i="33"/>
  <c r="E52" i="33"/>
  <c r="F52" i="33"/>
  <c r="H52" i="33"/>
  <c r="I52" i="33"/>
  <c r="T52" i="33" s="1"/>
  <c r="B53" i="33"/>
  <c r="Y53" i="33" s="1"/>
  <c r="C53" i="33"/>
  <c r="D53" i="33"/>
  <c r="E53" i="33"/>
  <c r="F53" i="33"/>
  <c r="H53" i="33"/>
  <c r="I53" i="33"/>
  <c r="T53" i="33" s="1"/>
  <c r="B54" i="33"/>
  <c r="Y54" i="33" s="1"/>
  <c r="C54" i="33"/>
  <c r="D54" i="33"/>
  <c r="E54" i="33"/>
  <c r="F54" i="33"/>
  <c r="H54" i="33"/>
  <c r="I54" i="33"/>
  <c r="T54" i="33" s="1"/>
  <c r="B55" i="33"/>
  <c r="Y55" i="33" s="1"/>
  <c r="C55" i="33"/>
  <c r="D55" i="33"/>
  <c r="E55" i="33"/>
  <c r="F55" i="33"/>
  <c r="H55" i="33"/>
  <c r="I55" i="33"/>
  <c r="T55" i="33" s="1"/>
  <c r="B56" i="33"/>
  <c r="Y56" i="33" s="1"/>
  <c r="C56" i="33"/>
  <c r="D56" i="33"/>
  <c r="E56" i="33"/>
  <c r="F56" i="33"/>
  <c r="H56" i="33"/>
  <c r="I56" i="33"/>
  <c r="T56" i="33" s="1"/>
  <c r="B57" i="33"/>
  <c r="Y57" i="33" s="1"/>
  <c r="C57" i="33"/>
  <c r="D57" i="33"/>
  <c r="E57" i="33"/>
  <c r="F57" i="33"/>
  <c r="H57" i="33"/>
  <c r="I57" i="33"/>
  <c r="T57" i="33" s="1"/>
  <c r="B58" i="33"/>
  <c r="Y58" i="33" s="1"/>
  <c r="C58" i="33"/>
  <c r="D58" i="33"/>
  <c r="E58" i="33"/>
  <c r="F58" i="33"/>
  <c r="H58" i="33"/>
  <c r="I58" i="33"/>
  <c r="T58" i="33" s="1"/>
  <c r="B59" i="33"/>
  <c r="Y59" i="33" s="1"/>
  <c r="C59" i="33"/>
  <c r="D59" i="33"/>
  <c r="E59" i="33"/>
  <c r="F59" i="33"/>
  <c r="H59" i="33"/>
  <c r="I59" i="33"/>
  <c r="T59" i="33" s="1"/>
  <c r="B60" i="33"/>
  <c r="Y60" i="33" s="1"/>
  <c r="C60" i="33"/>
  <c r="D60" i="33"/>
  <c r="E60" i="33"/>
  <c r="F60" i="33"/>
  <c r="H60" i="33"/>
  <c r="I60" i="33"/>
  <c r="T60" i="33" s="1"/>
  <c r="B61" i="33"/>
  <c r="Y61" i="33" s="1"/>
  <c r="C61" i="33"/>
  <c r="D61" i="33"/>
  <c r="E61" i="33"/>
  <c r="F61" i="33"/>
  <c r="H61" i="33"/>
  <c r="I61" i="33"/>
  <c r="T61" i="33" s="1"/>
  <c r="B62" i="33"/>
  <c r="Y62" i="33" s="1"/>
  <c r="C62" i="33"/>
  <c r="D62" i="33"/>
  <c r="E62" i="33"/>
  <c r="F62" i="33"/>
  <c r="H62" i="33"/>
  <c r="I62" i="33"/>
  <c r="T62" i="33" s="1"/>
  <c r="B63" i="33"/>
  <c r="Y63" i="33" s="1"/>
  <c r="C63" i="33"/>
  <c r="D63" i="33"/>
  <c r="E63" i="33"/>
  <c r="F63" i="33"/>
  <c r="H63" i="33"/>
  <c r="I63" i="33"/>
  <c r="T63" i="33" s="1"/>
  <c r="B64" i="33"/>
  <c r="Y64" i="33" s="1"/>
  <c r="C64" i="33"/>
  <c r="D64" i="33"/>
  <c r="E64" i="33"/>
  <c r="F64" i="33"/>
  <c r="H64" i="33"/>
  <c r="I64" i="33"/>
  <c r="T64" i="33" s="1"/>
  <c r="B65" i="33"/>
  <c r="Y65" i="33" s="1"/>
  <c r="C65" i="33"/>
  <c r="D65" i="33"/>
  <c r="E65" i="33"/>
  <c r="F65" i="33"/>
  <c r="H65" i="33"/>
  <c r="I65" i="33"/>
  <c r="T65" i="33" s="1"/>
  <c r="B66" i="33"/>
  <c r="Y66" i="33" s="1"/>
  <c r="C66" i="33"/>
  <c r="D66" i="33"/>
  <c r="E66" i="33"/>
  <c r="F66" i="33"/>
  <c r="H66" i="33"/>
  <c r="I66" i="33"/>
  <c r="T66" i="33" s="1"/>
  <c r="B67" i="33"/>
  <c r="Y67" i="33" s="1"/>
  <c r="C67" i="33"/>
  <c r="D67" i="33"/>
  <c r="E67" i="33"/>
  <c r="F67" i="33"/>
  <c r="H67" i="33"/>
  <c r="I67" i="33"/>
  <c r="T67" i="33" s="1"/>
  <c r="B68" i="33"/>
  <c r="Y68" i="33" s="1"/>
  <c r="C68" i="33"/>
  <c r="D68" i="33"/>
  <c r="E68" i="33"/>
  <c r="F68" i="33"/>
  <c r="H68" i="33"/>
  <c r="I68" i="33"/>
  <c r="T68" i="33" s="1"/>
  <c r="B69" i="33"/>
  <c r="Y69" i="33" s="1"/>
  <c r="C69" i="33"/>
  <c r="D69" i="33"/>
  <c r="E69" i="33"/>
  <c r="F69" i="33"/>
  <c r="H69" i="33"/>
  <c r="I69" i="33"/>
  <c r="T69" i="33" s="1"/>
  <c r="B70" i="33"/>
  <c r="Y70" i="33" s="1"/>
  <c r="C70" i="33"/>
  <c r="D70" i="33"/>
  <c r="E70" i="33"/>
  <c r="F70" i="33"/>
  <c r="H70" i="33"/>
  <c r="I70" i="33"/>
  <c r="T70" i="33" s="1"/>
  <c r="B71" i="33"/>
  <c r="Y71" i="33" s="1"/>
  <c r="C71" i="33"/>
  <c r="D71" i="33"/>
  <c r="E71" i="33"/>
  <c r="F71" i="33"/>
  <c r="H71" i="33"/>
  <c r="I71" i="33"/>
  <c r="T71" i="33" s="1"/>
  <c r="B72" i="33"/>
  <c r="Y72" i="33" s="1"/>
  <c r="C72" i="33"/>
  <c r="D72" i="33"/>
  <c r="E72" i="33"/>
  <c r="F72" i="33"/>
  <c r="H72" i="33"/>
  <c r="I72" i="33"/>
  <c r="T72" i="33" s="1"/>
  <c r="B73" i="33"/>
  <c r="Y73" i="33" s="1"/>
  <c r="C73" i="33"/>
  <c r="D73" i="33"/>
  <c r="E73" i="33"/>
  <c r="F73" i="33"/>
  <c r="H73" i="33"/>
  <c r="I73" i="33"/>
  <c r="T73" i="33" s="1"/>
  <c r="B74" i="33"/>
  <c r="Y74" i="33" s="1"/>
  <c r="C74" i="33"/>
  <c r="D74" i="33"/>
  <c r="E74" i="33"/>
  <c r="F74" i="33"/>
  <c r="H74" i="33"/>
  <c r="I74" i="33"/>
  <c r="T74" i="33" s="1"/>
  <c r="B75" i="33"/>
  <c r="Y75" i="33" s="1"/>
  <c r="C75" i="33"/>
  <c r="D75" i="33"/>
  <c r="E75" i="33"/>
  <c r="F75" i="33"/>
  <c r="H75" i="33"/>
  <c r="I75" i="33"/>
  <c r="T75" i="33" s="1"/>
  <c r="B76" i="33"/>
  <c r="Y76" i="33" s="1"/>
  <c r="C76" i="33"/>
  <c r="D76" i="33"/>
  <c r="E76" i="33"/>
  <c r="F76" i="33"/>
  <c r="H76" i="33"/>
  <c r="I76" i="33"/>
  <c r="T76" i="33" s="1"/>
  <c r="B77" i="33"/>
  <c r="Y77" i="33" s="1"/>
  <c r="C77" i="33"/>
  <c r="D77" i="33"/>
  <c r="E77" i="33"/>
  <c r="F77" i="33"/>
  <c r="H77" i="33"/>
  <c r="I77" i="33"/>
  <c r="T77" i="33" s="1"/>
  <c r="B78" i="33"/>
  <c r="Y78" i="33" s="1"/>
  <c r="C78" i="33"/>
  <c r="D78" i="33"/>
  <c r="E78" i="33"/>
  <c r="F78" i="33"/>
  <c r="H78" i="33"/>
  <c r="I78" i="33"/>
  <c r="T78" i="33" s="1"/>
  <c r="B79" i="33"/>
  <c r="Y79" i="33" s="1"/>
  <c r="C79" i="33"/>
  <c r="D79" i="33"/>
  <c r="E79" i="33"/>
  <c r="F79" i="33"/>
  <c r="H79" i="33"/>
  <c r="I79" i="33"/>
  <c r="T79" i="33" s="1"/>
  <c r="B80" i="33"/>
  <c r="Y80" i="33" s="1"/>
  <c r="C80" i="33"/>
  <c r="D80" i="33"/>
  <c r="E80" i="33"/>
  <c r="F80" i="33"/>
  <c r="H80" i="33"/>
  <c r="I80" i="33"/>
  <c r="T80" i="33" s="1"/>
  <c r="B81" i="33"/>
  <c r="Y81" i="33" s="1"/>
  <c r="C81" i="33"/>
  <c r="D81" i="33"/>
  <c r="E81" i="33"/>
  <c r="F81" i="33"/>
  <c r="H81" i="33"/>
  <c r="I81" i="33"/>
  <c r="T81" i="33" s="1"/>
  <c r="B82" i="33"/>
  <c r="Y82" i="33" s="1"/>
  <c r="C82" i="33"/>
  <c r="D82" i="33"/>
  <c r="E82" i="33"/>
  <c r="F82" i="33"/>
  <c r="H82" i="33"/>
  <c r="I82" i="33"/>
  <c r="T82" i="33" s="1"/>
  <c r="B83" i="33"/>
  <c r="Y83" i="33" s="1"/>
  <c r="C83" i="33"/>
  <c r="D83" i="33"/>
  <c r="E83" i="33"/>
  <c r="F83" i="33"/>
  <c r="H83" i="33"/>
  <c r="I83" i="33"/>
  <c r="T83" i="33" s="1"/>
  <c r="B84" i="33"/>
  <c r="Y84" i="33" s="1"/>
  <c r="C84" i="33"/>
  <c r="D84" i="33"/>
  <c r="E84" i="33"/>
  <c r="F84" i="33"/>
  <c r="H84" i="33"/>
  <c r="I84" i="33"/>
  <c r="T84" i="33" s="1"/>
  <c r="B85" i="33"/>
  <c r="Y85" i="33" s="1"/>
  <c r="C85" i="33"/>
  <c r="D85" i="33"/>
  <c r="E85" i="33"/>
  <c r="F85" i="33"/>
  <c r="H85" i="33"/>
  <c r="I85" i="33"/>
  <c r="T85" i="33" s="1"/>
  <c r="B86" i="33"/>
  <c r="Y86" i="33" s="1"/>
  <c r="C86" i="33"/>
  <c r="D86" i="33"/>
  <c r="E86" i="33"/>
  <c r="F86" i="33"/>
  <c r="H86" i="33"/>
  <c r="I86" i="33"/>
  <c r="T86" i="33" s="1"/>
  <c r="B87" i="33"/>
  <c r="Y87" i="33" s="1"/>
  <c r="C87" i="33"/>
  <c r="D87" i="33"/>
  <c r="E87" i="33"/>
  <c r="F87" i="33"/>
  <c r="H87" i="33"/>
  <c r="I87" i="33"/>
  <c r="T87" i="33" s="1"/>
  <c r="B88" i="33"/>
  <c r="Y88" i="33" s="1"/>
  <c r="C88" i="33"/>
  <c r="D88" i="33"/>
  <c r="E88" i="33"/>
  <c r="F88" i="33"/>
  <c r="H88" i="33"/>
  <c r="I88" i="33"/>
  <c r="T88" i="33" s="1"/>
  <c r="B89" i="33"/>
  <c r="Y89" i="33" s="1"/>
  <c r="C89" i="33"/>
  <c r="D89" i="33"/>
  <c r="E89" i="33"/>
  <c r="F89" i="33"/>
  <c r="H89" i="33"/>
  <c r="I89" i="33"/>
  <c r="T89" i="33" s="1"/>
  <c r="B90" i="33"/>
  <c r="Y90" i="33" s="1"/>
  <c r="C90" i="33"/>
  <c r="D90" i="33"/>
  <c r="E90" i="33"/>
  <c r="F90" i="33"/>
  <c r="H90" i="33"/>
  <c r="I90" i="33"/>
  <c r="T90" i="33" s="1"/>
  <c r="B91" i="33"/>
  <c r="Y91" i="33" s="1"/>
  <c r="C91" i="33"/>
  <c r="D91" i="33"/>
  <c r="E91" i="33"/>
  <c r="F91" i="33"/>
  <c r="H91" i="33"/>
  <c r="I91" i="33"/>
  <c r="T91" i="33" s="1"/>
  <c r="B92" i="33"/>
  <c r="Y92" i="33" s="1"/>
  <c r="C92" i="33"/>
  <c r="D92" i="33"/>
  <c r="E92" i="33"/>
  <c r="F92" i="33"/>
  <c r="H92" i="33"/>
  <c r="I92" i="33"/>
  <c r="T92" i="33" s="1"/>
  <c r="B93" i="33"/>
  <c r="Y93" i="33" s="1"/>
  <c r="C93" i="33"/>
  <c r="D93" i="33"/>
  <c r="E93" i="33"/>
  <c r="F93" i="33"/>
  <c r="H93" i="33"/>
  <c r="I93" i="33"/>
  <c r="T93" i="33" s="1"/>
  <c r="B94" i="33"/>
  <c r="Y94" i="33" s="1"/>
  <c r="C94" i="33"/>
  <c r="D94" i="33"/>
  <c r="E94" i="33"/>
  <c r="F94" i="33"/>
  <c r="H94" i="33"/>
  <c r="I94" i="33"/>
  <c r="T94" i="33" s="1"/>
  <c r="B95" i="33"/>
  <c r="Y95" i="33" s="1"/>
  <c r="C95" i="33"/>
  <c r="D95" i="33"/>
  <c r="E95" i="33"/>
  <c r="F95" i="33"/>
  <c r="H95" i="33"/>
  <c r="I95" i="33"/>
  <c r="T95" i="33" s="1"/>
  <c r="B96" i="33"/>
  <c r="Y96" i="33" s="1"/>
  <c r="C96" i="33"/>
  <c r="D96" i="33"/>
  <c r="E96" i="33"/>
  <c r="F96" i="33"/>
  <c r="H96" i="33"/>
  <c r="I96" i="33"/>
  <c r="T96" i="33" s="1"/>
  <c r="B97" i="33"/>
  <c r="Y97" i="33" s="1"/>
  <c r="C97" i="33"/>
  <c r="D97" i="33"/>
  <c r="E97" i="33"/>
  <c r="F97" i="33"/>
  <c r="H97" i="33"/>
  <c r="I97" i="33"/>
  <c r="T97" i="33" s="1"/>
  <c r="B98" i="33"/>
  <c r="Y98" i="33" s="1"/>
  <c r="C98" i="33"/>
  <c r="D98" i="33"/>
  <c r="E98" i="33"/>
  <c r="F98" i="33"/>
  <c r="H98" i="33"/>
  <c r="I98" i="33"/>
  <c r="T98" i="33" s="1"/>
  <c r="B99" i="33"/>
  <c r="Y99" i="33" s="1"/>
  <c r="C99" i="33"/>
  <c r="D99" i="33"/>
  <c r="E99" i="33"/>
  <c r="F99" i="33"/>
  <c r="H99" i="33"/>
  <c r="I99" i="33"/>
  <c r="T99" i="33" s="1"/>
  <c r="B100" i="33"/>
  <c r="Y100" i="33" s="1"/>
  <c r="C100" i="33"/>
  <c r="D100" i="33"/>
  <c r="E100" i="33"/>
  <c r="F100" i="33"/>
  <c r="H100" i="33"/>
  <c r="I100" i="33"/>
  <c r="T100" i="33" s="1"/>
  <c r="B101" i="33"/>
  <c r="Y101" i="33" s="1"/>
  <c r="C101" i="33"/>
  <c r="D101" i="33"/>
  <c r="E101" i="33"/>
  <c r="F101" i="33"/>
  <c r="H101" i="33"/>
  <c r="I101" i="33"/>
  <c r="T101" i="33" s="1"/>
  <c r="B102" i="33"/>
  <c r="Y102" i="33" s="1"/>
  <c r="C102" i="33"/>
  <c r="D102" i="33"/>
  <c r="E102" i="33"/>
  <c r="F102" i="33"/>
  <c r="H102" i="33"/>
  <c r="I102" i="33"/>
  <c r="T102" i="33" s="1"/>
  <c r="B103" i="33"/>
  <c r="Y103" i="33" s="1"/>
  <c r="C103" i="33"/>
  <c r="D103" i="33"/>
  <c r="E103" i="33"/>
  <c r="F103" i="33"/>
  <c r="H103" i="33"/>
  <c r="I103" i="33"/>
  <c r="T103" i="33" s="1"/>
  <c r="B104" i="33"/>
  <c r="Y104" i="33" s="1"/>
  <c r="C104" i="33"/>
  <c r="D104" i="33"/>
  <c r="E104" i="33"/>
  <c r="F104" i="33"/>
  <c r="H104" i="33"/>
  <c r="I104" i="33"/>
  <c r="T104" i="33" s="1"/>
  <c r="B105" i="33"/>
  <c r="Y105" i="33" s="1"/>
  <c r="C105" i="33"/>
  <c r="D105" i="33"/>
  <c r="E105" i="33"/>
  <c r="F105" i="33"/>
  <c r="H105" i="33"/>
  <c r="I105" i="33"/>
  <c r="T105" i="33" s="1"/>
  <c r="B106" i="33"/>
  <c r="Y106" i="33" s="1"/>
  <c r="C106" i="33"/>
  <c r="D106" i="33"/>
  <c r="E106" i="33"/>
  <c r="F106" i="33"/>
  <c r="H106" i="33"/>
  <c r="I106" i="33"/>
  <c r="T106" i="33" s="1"/>
  <c r="B107" i="33"/>
  <c r="Y107" i="33" s="1"/>
  <c r="C107" i="33"/>
  <c r="D107" i="33"/>
  <c r="E107" i="33"/>
  <c r="F107" i="33"/>
  <c r="H107" i="33"/>
  <c r="I107" i="33"/>
  <c r="T107" i="33" s="1"/>
  <c r="B108" i="33"/>
  <c r="Y108" i="33" s="1"/>
  <c r="C108" i="33"/>
  <c r="D108" i="33"/>
  <c r="E108" i="33"/>
  <c r="F108" i="33"/>
  <c r="H108" i="33"/>
  <c r="I108" i="33"/>
  <c r="T108" i="33" s="1"/>
  <c r="B109" i="33"/>
  <c r="Y109" i="33" s="1"/>
  <c r="C109" i="33"/>
  <c r="D109" i="33"/>
  <c r="E109" i="33"/>
  <c r="F109" i="33"/>
  <c r="H109" i="33"/>
  <c r="I109" i="33"/>
  <c r="T109" i="33" s="1"/>
  <c r="B110" i="33"/>
  <c r="Y110" i="33" s="1"/>
  <c r="C110" i="33"/>
  <c r="D110" i="33"/>
  <c r="E110" i="33"/>
  <c r="F110" i="33"/>
  <c r="H110" i="33"/>
  <c r="I110" i="33"/>
  <c r="T110" i="33" s="1"/>
  <c r="B111" i="33"/>
  <c r="Y111" i="33" s="1"/>
  <c r="C111" i="33"/>
  <c r="D111" i="33"/>
  <c r="E111" i="33"/>
  <c r="F111" i="33"/>
  <c r="H111" i="33"/>
  <c r="I111" i="33"/>
  <c r="T111" i="33" s="1"/>
  <c r="B112" i="33"/>
  <c r="Y112" i="33" s="1"/>
  <c r="C112" i="33"/>
  <c r="D112" i="33"/>
  <c r="E112" i="33"/>
  <c r="F112" i="33"/>
  <c r="H112" i="33"/>
  <c r="I112" i="33"/>
  <c r="T112" i="33" s="1"/>
  <c r="B113" i="33"/>
  <c r="Y113" i="33" s="1"/>
  <c r="C113" i="33"/>
  <c r="D113" i="33"/>
  <c r="E113" i="33"/>
  <c r="F113" i="33"/>
  <c r="H113" i="33"/>
  <c r="I113" i="33"/>
  <c r="T113" i="33" s="1"/>
  <c r="B114" i="33"/>
  <c r="Y114" i="33" s="1"/>
  <c r="C114" i="33"/>
  <c r="D114" i="33"/>
  <c r="E114" i="33"/>
  <c r="F114" i="33"/>
  <c r="H114" i="33"/>
  <c r="I114" i="33"/>
  <c r="T114" i="33" s="1"/>
  <c r="B115" i="33"/>
  <c r="Y115" i="33" s="1"/>
  <c r="C115" i="33"/>
  <c r="D115" i="33"/>
  <c r="E115" i="33"/>
  <c r="F115" i="33"/>
  <c r="H115" i="33"/>
  <c r="I115" i="33"/>
  <c r="T115" i="33" s="1"/>
  <c r="B116" i="33"/>
  <c r="Y116" i="33" s="1"/>
  <c r="C116" i="33"/>
  <c r="D116" i="33"/>
  <c r="E116" i="33"/>
  <c r="F116" i="33"/>
  <c r="H116" i="33"/>
  <c r="I116" i="33"/>
  <c r="T116" i="33" s="1"/>
  <c r="B117" i="33"/>
  <c r="Y117" i="33" s="1"/>
  <c r="C117" i="33"/>
  <c r="D117" i="33"/>
  <c r="E117" i="33"/>
  <c r="F117" i="33"/>
  <c r="H117" i="33"/>
  <c r="I117" i="33"/>
  <c r="T117" i="33" s="1"/>
  <c r="B118" i="33"/>
  <c r="Y118" i="33" s="1"/>
  <c r="C118" i="33"/>
  <c r="D118" i="33"/>
  <c r="E118" i="33"/>
  <c r="F118" i="33"/>
  <c r="H118" i="33"/>
  <c r="I118" i="33"/>
  <c r="T118" i="33" s="1"/>
  <c r="B119" i="33"/>
  <c r="Y119" i="33" s="1"/>
  <c r="C119" i="33"/>
  <c r="D119" i="33"/>
  <c r="E119" i="33"/>
  <c r="F119" i="33"/>
  <c r="H119" i="33"/>
  <c r="I119" i="33"/>
  <c r="T119" i="33" s="1"/>
  <c r="B120" i="33"/>
  <c r="Y120" i="33" s="1"/>
  <c r="C120" i="33"/>
  <c r="D120" i="33"/>
  <c r="E120" i="33"/>
  <c r="F120" i="33"/>
  <c r="H120" i="33"/>
  <c r="I120" i="33"/>
  <c r="T120" i="33" s="1"/>
  <c r="B121" i="33"/>
  <c r="Y121" i="33" s="1"/>
  <c r="C121" i="33"/>
  <c r="D121" i="33"/>
  <c r="E121" i="33"/>
  <c r="F121" i="33"/>
  <c r="H121" i="33"/>
  <c r="I121" i="33"/>
  <c r="T121" i="33" s="1"/>
  <c r="B122" i="33"/>
  <c r="Y122" i="33" s="1"/>
  <c r="C122" i="33"/>
  <c r="D122" i="33"/>
  <c r="E122" i="33"/>
  <c r="F122" i="33"/>
  <c r="H122" i="33"/>
  <c r="I122" i="33"/>
  <c r="T122" i="33" s="1"/>
  <c r="B123" i="33"/>
  <c r="Y123" i="33" s="1"/>
  <c r="C123" i="33"/>
  <c r="D123" i="33"/>
  <c r="E123" i="33"/>
  <c r="F123" i="33"/>
  <c r="H123" i="33"/>
  <c r="I123" i="33"/>
  <c r="T123" i="33" s="1"/>
  <c r="B124" i="33"/>
  <c r="Y124" i="33" s="1"/>
  <c r="C124" i="33"/>
  <c r="D124" i="33"/>
  <c r="E124" i="33"/>
  <c r="F124" i="33"/>
  <c r="H124" i="33"/>
  <c r="I124" i="33"/>
  <c r="T124" i="33" s="1"/>
  <c r="B125" i="33"/>
  <c r="Y125" i="33" s="1"/>
  <c r="C125" i="33"/>
  <c r="D125" i="33"/>
  <c r="E125" i="33"/>
  <c r="F125" i="33"/>
  <c r="H125" i="33"/>
  <c r="I125" i="33"/>
  <c r="T125" i="33" s="1"/>
  <c r="B126" i="33"/>
  <c r="Y126" i="33" s="1"/>
  <c r="C126" i="33"/>
  <c r="D126" i="33"/>
  <c r="E126" i="33"/>
  <c r="F126" i="33"/>
  <c r="H126" i="33"/>
  <c r="I126" i="33"/>
  <c r="T126" i="33" s="1"/>
  <c r="B127" i="33"/>
  <c r="Y127" i="33" s="1"/>
  <c r="C127" i="33"/>
  <c r="D127" i="33"/>
  <c r="E127" i="33"/>
  <c r="F127" i="33"/>
  <c r="H127" i="33"/>
  <c r="I127" i="33"/>
  <c r="T127" i="33" s="1"/>
  <c r="B128" i="33"/>
  <c r="Y128" i="33" s="1"/>
  <c r="C128" i="33"/>
  <c r="D128" i="33"/>
  <c r="E128" i="33"/>
  <c r="F128" i="33"/>
  <c r="H128" i="33"/>
  <c r="I128" i="33"/>
  <c r="T128" i="33" s="1"/>
  <c r="B129" i="33"/>
  <c r="Y129" i="33" s="1"/>
  <c r="C129" i="33"/>
  <c r="D129" i="33"/>
  <c r="E129" i="33"/>
  <c r="F129" i="33"/>
  <c r="H129" i="33"/>
  <c r="I129" i="33"/>
  <c r="T129" i="33" s="1"/>
  <c r="B130" i="33"/>
  <c r="Y130" i="33" s="1"/>
  <c r="C130" i="33"/>
  <c r="D130" i="33"/>
  <c r="E130" i="33"/>
  <c r="F130" i="33"/>
  <c r="H130" i="33"/>
  <c r="I130" i="33"/>
  <c r="T130" i="33" s="1"/>
  <c r="B131" i="33"/>
  <c r="Y131" i="33" s="1"/>
  <c r="C131" i="33"/>
  <c r="D131" i="33"/>
  <c r="E131" i="33"/>
  <c r="F131" i="33"/>
  <c r="H131" i="33"/>
  <c r="I131" i="33"/>
  <c r="T131" i="33" s="1"/>
  <c r="B132" i="33"/>
  <c r="Y132" i="33" s="1"/>
  <c r="C132" i="33"/>
  <c r="D132" i="33"/>
  <c r="E132" i="33"/>
  <c r="F132" i="33"/>
  <c r="H132" i="33"/>
  <c r="I132" i="33"/>
  <c r="T132" i="33" s="1"/>
  <c r="B133" i="33"/>
  <c r="Y133" i="33" s="1"/>
  <c r="C133" i="33"/>
  <c r="D133" i="33"/>
  <c r="E133" i="33"/>
  <c r="F133" i="33"/>
  <c r="H133" i="33"/>
  <c r="I133" i="33"/>
  <c r="T133" i="33" s="1"/>
  <c r="B134" i="33"/>
  <c r="Y134" i="33" s="1"/>
  <c r="C134" i="33"/>
  <c r="D134" i="33"/>
  <c r="E134" i="33"/>
  <c r="F134" i="33"/>
  <c r="H134" i="33"/>
  <c r="I134" i="33"/>
  <c r="T134" i="33" s="1"/>
  <c r="B135" i="33"/>
  <c r="Y135" i="33" s="1"/>
  <c r="C135" i="33"/>
  <c r="D135" i="33"/>
  <c r="E135" i="33"/>
  <c r="F135" i="33"/>
  <c r="H135" i="33"/>
  <c r="I135" i="33"/>
  <c r="T135" i="33" s="1"/>
  <c r="B136" i="33"/>
  <c r="Y136" i="33" s="1"/>
  <c r="C136" i="33"/>
  <c r="D136" i="33"/>
  <c r="E136" i="33"/>
  <c r="F136" i="33"/>
  <c r="H136" i="33"/>
  <c r="I136" i="33"/>
  <c r="T136" i="33" s="1"/>
  <c r="B137" i="33"/>
  <c r="Y137" i="33" s="1"/>
  <c r="C137" i="33"/>
  <c r="D137" i="33"/>
  <c r="E137" i="33"/>
  <c r="F137" i="33"/>
  <c r="H137" i="33"/>
  <c r="I137" i="33"/>
  <c r="T137" i="33" s="1"/>
  <c r="B138" i="33"/>
  <c r="Y138" i="33" s="1"/>
  <c r="C138" i="33"/>
  <c r="D138" i="33"/>
  <c r="E138" i="33"/>
  <c r="F138" i="33"/>
  <c r="H138" i="33"/>
  <c r="I138" i="33"/>
  <c r="T138" i="33" s="1"/>
  <c r="B139" i="33"/>
  <c r="Y139" i="33" s="1"/>
  <c r="C139" i="33"/>
  <c r="D139" i="33"/>
  <c r="E139" i="33"/>
  <c r="F139" i="33"/>
  <c r="H139" i="33"/>
  <c r="I139" i="33"/>
  <c r="T139" i="33" s="1"/>
  <c r="B140" i="33"/>
  <c r="Y140" i="33" s="1"/>
  <c r="C140" i="33"/>
  <c r="D140" i="33"/>
  <c r="E140" i="33"/>
  <c r="F140" i="33"/>
  <c r="H140" i="33"/>
  <c r="I140" i="33"/>
  <c r="T140" i="33" s="1"/>
  <c r="B141" i="33"/>
  <c r="Y141" i="33" s="1"/>
  <c r="C141" i="33"/>
  <c r="D141" i="33"/>
  <c r="E141" i="33"/>
  <c r="F141" i="33"/>
  <c r="H141" i="33"/>
  <c r="I141" i="33"/>
  <c r="T141" i="33" s="1"/>
  <c r="B142" i="33"/>
  <c r="Y142" i="33" s="1"/>
  <c r="C142" i="33"/>
  <c r="D142" i="33"/>
  <c r="E142" i="33"/>
  <c r="F142" i="33"/>
  <c r="H142" i="33"/>
  <c r="I142" i="33"/>
  <c r="T142" i="33" s="1"/>
  <c r="B143" i="33"/>
  <c r="Y143" i="33" s="1"/>
  <c r="C143" i="33"/>
  <c r="D143" i="33"/>
  <c r="E143" i="33"/>
  <c r="F143" i="33"/>
  <c r="H143" i="33"/>
  <c r="I143" i="33"/>
  <c r="T143" i="33" s="1"/>
  <c r="B144" i="33"/>
  <c r="Y144" i="33" s="1"/>
  <c r="C144" i="33"/>
  <c r="D144" i="33"/>
  <c r="E144" i="33"/>
  <c r="F144" i="33"/>
  <c r="H144" i="33"/>
  <c r="I144" i="33"/>
  <c r="T144" i="33" s="1"/>
  <c r="B145" i="33"/>
  <c r="Y145" i="33" s="1"/>
  <c r="C145" i="33"/>
  <c r="D145" i="33"/>
  <c r="E145" i="33"/>
  <c r="F145" i="33"/>
  <c r="H145" i="33"/>
  <c r="I145" i="33"/>
  <c r="T145" i="33" s="1"/>
  <c r="B146" i="33"/>
  <c r="Y146" i="33" s="1"/>
  <c r="C146" i="33"/>
  <c r="D146" i="33"/>
  <c r="E146" i="33"/>
  <c r="F146" i="33"/>
  <c r="H146" i="33"/>
  <c r="I146" i="33"/>
  <c r="T146" i="33" s="1"/>
  <c r="B147" i="33"/>
  <c r="Y147" i="33" s="1"/>
  <c r="C147" i="33"/>
  <c r="D147" i="33"/>
  <c r="E147" i="33"/>
  <c r="F147" i="33"/>
  <c r="H147" i="33"/>
  <c r="I147" i="33"/>
  <c r="T147" i="33" s="1"/>
  <c r="B148" i="33"/>
  <c r="Y148" i="33" s="1"/>
  <c r="C148" i="33"/>
  <c r="D148" i="33"/>
  <c r="E148" i="33"/>
  <c r="F148" i="33"/>
  <c r="H148" i="33"/>
  <c r="I148" i="33"/>
  <c r="T148" i="33" s="1"/>
  <c r="B149" i="33"/>
  <c r="Y149" i="33" s="1"/>
  <c r="C149" i="33"/>
  <c r="D149" i="33"/>
  <c r="E149" i="33"/>
  <c r="F149" i="33"/>
  <c r="H149" i="33"/>
  <c r="I149" i="33"/>
  <c r="T149" i="33" s="1"/>
  <c r="B150" i="33"/>
  <c r="Y150" i="33" s="1"/>
  <c r="C150" i="33"/>
  <c r="D150" i="33"/>
  <c r="E150" i="33"/>
  <c r="F150" i="33"/>
  <c r="H150" i="33"/>
  <c r="I150" i="33"/>
  <c r="T150" i="33" s="1"/>
  <c r="B151" i="33"/>
  <c r="Y151" i="33" s="1"/>
  <c r="C151" i="33"/>
  <c r="D151" i="33"/>
  <c r="E151" i="33"/>
  <c r="F151" i="33"/>
  <c r="H151" i="33"/>
  <c r="I151" i="33"/>
  <c r="T151" i="33" s="1"/>
  <c r="B152" i="33"/>
  <c r="Y152" i="33" s="1"/>
  <c r="C152" i="33"/>
  <c r="D152" i="33"/>
  <c r="E152" i="33"/>
  <c r="F152" i="33"/>
  <c r="H152" i="33"/>
  <c r="I152" i="33"/>
  <c r="T152" i="33" s="1"/>
  <c r="B153" i="33"/>
  <c r="Y153" i="33" s="1"/>
  <c r="C153" i="33"/>
  <c r="D153" i="33"/>
  <c r="E153" i="33"/>
  <c r="F153" i="33"/>
  <c r="H153" i="33"/>
  <c r="I153" i="33"/>
  <c r="T153" i="33" s="1"/>
  <c r="B154" i="33"/>
  <c r="Y154" i="33" s="1"/>
  <c r="C154" i="33"/>
  <c r="D154" i="33"/>
  <c r="E154" i="33"/>
  <c r="F154" i="33"/>
  <c r="H154" i="33"/>
  <c r="I154" i="33"/>
  <c r="T154" i="33" s="1"/>
  <c r="B155" i="33"/>
  <c r="Y155" i="33" s="1"/>
  <c r="C155" i="33"/>
  <c r="D155" i="33"/>
  <c r="E155" i="33"/>
  <c r="F155" i="33"/>
  <c r="H155" i="33"/>
  <c r="I155" i="33"/>
  <c r="T155" i="33" s="1"/>
  <c r="B156" i="33"/>
  <c r="Y156" i="33" s="1"/>
  <c r="C156" i="33"/>
  <c r="D156" i="33"/>
  <c r="E156" i="33"/>
  <c r="F156" i="33"/>
  <c r="H156" i="33"/>
  <c r="I156" i="33"/>
  <c r="T156" i="33" s="1"/>
  <c r="B157" i="33"/>
  <c r="Y157" i="33" s="1"/>
  <c r="C157" i="33"/>
  <c r="D157" i="33"/>
  <c r="E157" i="33"/>
  <c r="F157" i="33"/>
  <c r="H157" i="33"/>
  <c r="I157" i="33"/>
  <c r="T157" i="33" s="1"/>
  <c r="B158" i="33"/>
  <c r="Y158" i="33" s="1"/>
  <c r="C158" i="33"/>
  <c r="D158" i="33"/>
  <c r="E158" i="33"/>
  <c r="F158" i="33"/>
  <c r="H158" i="33"/>
  <c r="I158" i="33"/>
  <c r="T158" i="33" s="1"/>
  <c r="B159" i="33"/>
  <c r="Y159" i="33" s="1"/>
  <c r="C159" i="33"/>
  <c r="D159" i="33"/>
  <c r="E159" i="33"/>
  <c r="F159" i="33"/>
  <c r="H159" i="33"/>
  <c r="I159" i="33"/>
  <c r="T159" i="33" s="1"/>
  <c r="B160" i="33"/>
  <c r="Y160" i="33" s="1"/>
  <c r="C160" i="33"/>
  <c r="D160" i="33"/>
  <c r="E160" i="33"/>
  <c r="F160" i="33"/>
  <c r="H160" i="33"/>
  <c r="I160" i="33"/>
  <c r="T160" i="33" s="1"/>
  <c r="B161" i="33"/>
  <c r="Y161" i="33" s="1"/>
  <c r="C161" i="33"/>
  <c r="D161" i="33"/>
  <c r="E161" i="33"/>
  <c r="F161" i="33"/>
  <c r="H161" i="33"/>
  <c r="I161" i="33"/>
  <c r="T161" i="33" s="1"/>
  <c r="B162" i="33"/>
  <c r="Y162" i="33" s="1"/>
  <c r="C162" i="33"/>
  <c r="D162" i="33"/>
  <c r="E162" i="33"/>
  <c r="F162" i="33"/>
  <c r="H162" i="33"/>
  <c r="I162" i="33"/>
  <c r="T162" i="33" s="1"/>
  <c r="B163" i="33"/>
  <c r="Y163" i="33" s="1"/>
  <c r="C163" i="33"/>
  <c r="D163" i="33"/>
  <c r="E163" i="33"/>
  <c r="F163" i="33"/>
  <c r="H163" i="33"/>
  <c r="I163" i="33"/>
  <c r="T163" i="33" s="1"/>
  <c r="B164" i="33"/>
  <c r="Y164" i="33" s="1"/>
  <c r="C164" i="33"/>
  <c r="D164" i="33"/>
  <c r="E164" i="33"/>
  <c r="F164" i="33"/>
  <c r="H164" i="33"/>
  <c r="I164" i="33"/>
  <c r="T164" i="33" s="1"/>
  <c r="B165" i="33"/>
  <c r="Y165" i="33" s="1"/>
  <c r="C165" i="33"/>
  <c r="D165" i="33"/>
  <c r="E165" i="33"/>
  <c r="F165" i="33"/>
  <c r="H165" i="33"/>
  <c r="I165" i="33"/>
  <c r="T165" i="33" s="1"/>
  <c r="B166" i="33"/>
  <c r="Y166" i="33" s="1"/>
  <c r="C166" i="33"/>
  <c r="D166" i="33"/>
  <c r="E166" i="33"/>
  <c r="F166" i="33"/>
  <c r="H166" i="33"/>
  <c r="I166" i="33"/>
  <c r="T166" i="33" s="1"/>
  <c r="B167" i="33"/>
  <c r="Y167" i="33" s="1"/>
  <c r="C167" i="33"/>
  <c r="D167" i="33"/>
  <c r="E167" i="33"/>
  <c r="F167" i="33"/>
  <c r="H167" i="33"/>
  <c r="I167" i="33"/>
  <c r="T167" i="33" s="1"/>
  <c r="B168" i="33"/>
  <c r="Y168" i="33" s="1"/>
  <c r="C168" i="33"/>
  <c r="D168" i="33"/>
  <c r="E168" i="33"/>
  <c r="F168" i="33"/>
  <c r="H168" i="33"/>
  <c r="I168" i="33"/>
  <c r="T168" i="33" s="1"/>
  <c r="B169" i="33"/>
  <c r="Y169" i="33" s="1"/>
  <c r="C169" i="33"/>
  <c r="D169" i="33"/>
  <c r="E169" i="33"/>
  <c r="F169" i="33"/>
  <c r="H169" i="33"/>
  <c r="I169" i="33"/>
  <c r="T169" i="33" s="1"/>
  <c r="B170" i="33"/>
  <c r="Y170" i="33" s="1"/>
  <c r="C170" i="33"/>
  <c r="D170" i="33"/>
  <c r="E170" i="33"/>
  <c r="F170" i="33"/>
  <c r="H170" i="33"/>
  <c r="I170" i="33"/>
  <c r="T170" i="33" s="1"/>
  <c r="B171" i="33"/>
  <c r="Y171" i="33" s="1"/>
  <c r="C171" i="33"/>
  <c r="D171" i="33"/>
  <c r="E171" i="33"/>
  <c r="F171" i="33"/>
  <c r="H171" i="33"/>
  <c r="I171" i="33"/>
  <c r="T171" i="33" s="1"/>
  <c r="B172" i="33"/>
  <c r="Y172" i="33" s="1"/>
  <c r="C172" i="33"/>
  <c r="D172" i="33"/>
  <c r="E172" i="33"/>
  <c r="F172" i="33"/>
  <c r="H172" i="33"/>
  <c r="I172" i="33"/>
  <c r="T172" i="33" s="1"/>
  <c r="B173" i="33"/>
  <c r="Y173" i="33" s="1"/>
  <c r="C173" i="33"/>
  <c r="D173" i="33"/>
  <c r="E173" i="33"/>
  <c r="F173" i="33"/>
  <c r="H173" i="33"/>
  <c r="I173" i="33"/>
  <c r="T173" i="33" s="1"/>
  <c r="B174" i="33"/>
  <c r="Y174" i="33" s="1"/>
  <c r="C174" i="33"/>
  <c r="D174" i="33"/>
  <c r="E174" i="33"/>
  <c r="F174" i="33"/>
  <c r="H174" i="33"/>
  <c r="I174" i="33"/>
  <c r="T174" i="33" s="1"/>
  <c r="B175" i="33"/>
  <c r="Y175" i="33" s="1"/>
  <c r="C175" i="33"/>
  <c r="D175" i="33"/>
  <c r="E175" i="33"/>
  <c r="F175" i="33"/>
  <c r="H175" i="33"/>
  <c r="I175" i="33"/>
  <c r="T175" i="33" s="1"/>
  <c r="B176" i="33"/>
  <c r="Y176" i="33" s="1"/>
  <c r="C176" i="33"/>
  <c r="D176" i="33"/>
  <c r="E176" i="33"/>
  <c r="F176" i="33"/>
  <c r="H176" i="33"/>
  <c r="I176" i="33"/>
  <c r="T176" i="33" s="1"/>
  <c r="B177" i="33"/>
  <c r="Y177" i="33" s="1"/>
  <c r="C177" i="33"/>
  <c r="D177" i="33"/>
  <c r="E177" i="33"/>
  <c r="F177" i="33"/>
  <c r="H177" i="33"/>
  <c r="I177" i="33"/>
  <c r="T177" i="33" s="1"/>
  <c r="B178" i="33"/>
  <c r="Y178" i="33" s="1"/>
  <c r="C178" i="33"/>
  <c r="D178" i="33"/>
  <c r="E178" i="33"/>
  <c r="F178" i="33"/>
  <c r="H178" i="33"/>
  <c r="I178" i="33"/>
  <c r="T178" i="33" s="1"/>
  <c r="B179" i="33"/>
  <c r="Y179" i="33" s="1"/>
  <c r="C179" i="33"/>
  <c r="D179" i="33"/>
  <c r="E179" i="33"/>
  <c r="F179" i="33"/>
  <c r="H179" i="33"/>
  <c r="I179" i="33"/>
  <c r="T179" i="33" s="1"/>
  <c r="B180" i="33"/>
  <c r="Y180" i="33" s="1"/>
  <c r="C180" i="33"/>
  <c r="D180" i="33"/>
  <c r="E180" i="33"/>
  <c r="F180" i="33"/>
  <c r="H180" i="33"/>
  <c r="I180" i="33"/>
  <c r="T180" i="33" s="1"/>
  <c r="B181" i="33"/>
  <c r="Y181" i="33" s="1"/>
  <c r="C181" i="33"/>
  <c r="D181" i="33"/>
  <c r="E181" i="33"/>
  <c r="F181" i="33"/>
  <c r="H181" i="33"/>
  <c r="I181" i="33"/>
  <c r="T181" i="33" s="1"/>
  <c r="B182" i="33"/>
  <c r="Y182" i="33" s="1"/>
  <c r="C182" i="33"/>
  <c r="D182" i="33"/>
  <c r="E182" i="33"/>
  <c r="F182" i="33"/>
  <c r="H182" i="33"/>
  <c r="I182" i="33"/>
  <c r="T182" i="33" s="1"/>
  <c r="B183" i="33"/>
  <c r="Y183" i="33" s="1"/>
  <c r="C183" i="33"/>
  <c r="D183" i="33"/>
  <c r="E183" i="33"/>
  <c r="F183" i="33"/>
  <c r="H183" i="33"/>
  <c r="I183" i="33"/>
  <c r="T183" i="33" s="1"/>
  <c r="B184" i="33"/>
  <c r="Y184" i="33" s="1"/>
  <c r="C184" i="33"/>
  <c r="D184" i="33"/>
  <c r="E184" i="33"/>
  <c r="F184" i="33"/>
  <c r="H184" i="33"/>
  <c r="I184" i="33"/>
  <c r="T184" i="33" s="1"/>
  <c r="B185" i="33"/>
  <c r="Y185" i="33" s="1"/>
  <c r="C185" i="33"/>
  <c r="D185" i="33"/>
  <c r="E185" i="33"/>
  <c r="F185" i="33"/>
  <c r="H185" i="33"/>
  <c r="I185" i="33"/>
  <c r="T185" i="33" s="1"/>
  <c r="B186" i="33"/>
  <c r="Y186" i="33" s="1"/>
  <c r="C186" i="33"/>
  <c r="D186" i="33"/>
  <c r="E186" i="33"/>
  <c r="F186" i="33"/>
  <c r="H186" i="33"/>
  <c r="I186" i="33"/>
  <c r="T186" i="33" s="1"/>
  <c r="B187" i="33"/>
  <c r="Y187" i="33" s="1"/>
  <c r="C187" i="33"/>
  <c r="D187" i="33"/>
  <c r="E187" i="33"/>
  <c r="F187" i="33"/>
  <c r="H187" i="33"/>
  <c r="I187" i="33"/>
  <c r="T187" i="33" s="1"/>
  <c r="B188" i="33"/>
  <c r="Y188" i="33" s="1"/>
  <c r="C188" i="33"/>
  <c r="D188" i="33"/>
  <c r="E188" i="33"/>
  <c r="F188" i="33"/>
  <c r="H188" i="33"/>
  <c r="I188" i="33"/>
  <c r="T188" i="33" s="1"/>
  <c r="B189" i="33"/>
  <c r="Y189" i="33" s="1"/>
  <c r="C189" i="33"/>
  <c r="D189" i="33"/>
  <c r="E189" i="33"/>
  <c r="F189" i="33"/>
  <c r="H189" i="33"/>
  <c r="I189" i="33"/>
  <c r="T189" i="33" s="1"/>
  <c r="B190" i="33"/>
  <c r="Y190" i="33" s="1"/>
  <c r="C190" i="33"/>
  <c r="D190" i="33"/>
  <c r="E190" i="33"/>
  <c r="F190" i="33"/>
  <c r="H190" i="33"/>
  <c r="I190" i="33"/>
  <c r="T190" i="33" s="1"/>
  <c r="B191" i="33"/>
  <c r="Y191" i="33" s="1"/>
  <c r="C191" i="33"/>
  <c r="D191" i="33"/>
  <c r="E191" i="33"/>
  <c r="F191" i="33"/>
  <c r="H191" i="33"/>
  <c r="I191" i="33"/>
  <c r="T191" i="33" s="1"/>
  <c r="B192" i="33"/>
  <c r="Y192" i="33" s="1"/>
  <c r="C192" i="33"/>
  <c r="D192" i="33"/>
  <c r="E192" i="33"/>
  <c r="F192" i="33"/>
  <c r="H192" i="33"/>
  <c r="I192" i="33"/>
  <c r="T192" i="33" s="1"/>
  <c r="B193" i="33"/>
  <c r="Y193" i="33" s="1"/>
  <c r="C193" i="33"/>
  <c r="D193" i="33"/>
  <c r="E193" i="33"/>
  <c r="F193" i="33"/>
  <c r="H193" i="33"/>
  <c r="I193" i="33"/>
  <c r="T193" i="33" s="1"/>
  <c r="B194" i="33"/>
  <c r="Y194" i="33" s="1"/>
  <c r="C194" i="33"/>
  <c r="D194" i="33"/>
  <c r="E194" i="33"/>
  <c r="F194" i="33"/>
  <c r="H194" i="33"/>
  <c r="I194" i="33"/>
  <c r="T194" i="33" s="1"/>
  <c r="B195" i="33"/>
  <c r="Y195" i="33" s="1"/>
  <c r="C195" i="33"/>
  <c r="D195" i="33"/>
  <c r="E195" i="33"/>
  <c r="F195" i="33"/>
  <c r="H195" i="33"/>
  <c r="I195" i="33"/>
  <c r="T195" i="33" s="1"/>
  <c r="B196" i="33"/>
  <c r="Y196" i="33" s="1"/>
  <c r="C196" i="33"/>
  <c r="D196" i="33"/>
  <c r="E196" i="33"/>
  <c r="F196" i="33"/>
  <c r="H196" i="33"/>
  <c r="I196" i="33"/>
  <c r="T196" i="33" s="1"/>
  <c r="B197" i="33"/>
  <c r="Y197" i="33" s="1"/>
  <c r="C197" i="33"/>
  <c r="D197" i="33"/>
  <c r="E197" i="33"/>
  <c r="F197" i="33"/>
  <c r="H197" i="33"/>
  <c r="I197" i="33"/>
  <c r="T197" i="33" s="1"/>
  <c r="B198" i="33"/>
  <c r="Y198" i="33" s="1"/>
  <c r="C198" i="33"/>
  <c r="D198" i="33"/>
  <c r="E198" i="33"/>
  <c r="F198" i="33"/>
  <c r="H198" i="33"/>
  <c r="I198" i="33"/>
  <c r="T198" i="33" s="1"/>
  <c r="B199" i="33"/>
  <c r="Y199" i="33" s="1"/>
  <c r="C199" i="33"/>
  <c r="D199" i="33"/>
  <c r="E199" i="33"/>
  <c r="F199" i="33"/>
  <c r="H199" i="33"/>
  <c r="I199" i="33"/>
  <c r="T199" i="33" s="1"/>
  <c r="B200" i="33"/>
  <c r="Y200" i="33" s="1"/>
  <c r="C200" i="33"/>
  <c r="D200" i="33"/>
  <c r="E200" i="33"/>
  <c r="F200" i="33"/>
  <c r="H200" i="33"/>
  <c r="I200" i="33"/>
  <c r="T200" i="33" s="1"/>
  <c r="B201" i="33"/>
  <c r="Y201" i="33" s="1"/>
  <c r="C201" i="33"/>
  <c r="D201" i="33"/>
  <c r="E201" i="33"/>
  <c r="F201" i="33"/>
  <c r="H201" i="33"/>
  <c r="I201" i="33"/>
  <c r="T201" i="33" s="1"/>
  <c r="B202" i="33"/>
  <c r="Y202" i="33" s="1"/>
  <c r="C202" i="33"/>
  <c r="D202" i="33"/>
  <c r="E202" i="33"/>
  <c r="F202" i="33"/>
  <c r="H202" i="33"/>
  <c r="I202" i="33"/>
  <c r="T202" i="33" s="1"/>
  <c r="B203" i="33"/>
  <c r="Y203" i="33" s="1"/>
  <c r="C203" i="33"/>
  <c r="D203" i="33"/>
  <c r="E203" i="33"/>
  <c r="F203" i="33"/>
  <c r="H203" i="33"/>
  <c r="I203" i="33"/>
  <c r="T203" i="33" s="1"/>
  <c r="B204" i="33"/>
  <c r="Y204" i="33" s="1"/>
  <c r="C204" i="33"/>
  <c r="D204" i="33"/>
  <c r="E204" i="33"/>
  <c r="F204" i="33"/>
  <c r="H204" i="33"/>
  <c r="I204" i="33"/>
  <c r="T204" i="33" s="1"/>
  <c r="B205" i="33"/>
  <c r="Y205" i="33" s="1"/>
  <c r="C205" i="33"/>
  <c r="D205" i="33"/>
  <c r="E205" i="33"/>
  <c r="F205" i="33"/>
  <c r="H205" i="33"/>
  <c r="I205" i="33"/>
  <c r="T205" i="33" s="1"/>
  <c r="B206" i="33"/>
  <c r="Y206" i="33" s="1"/>
  <c r="C206" i="33"/>
  <c r="D206" i="33"/>
  <c r="E206" i="33"/>
  <c r="F206" i="33"/>
  <c r="H206" i="33"/>
  <c r="I206" i="33"/>
  <c r="T206" i="33" s="1"/>
  <c r="B207" i="33"/>
  <c r="Y207" i="33" s="1"/>
  <c r="C207" i="33"/>
  <c r="D207" i="33"/>
  <c r="E207" i="33"/>
  <c r="F207" i="33"/>
  <c r="H207" i="33"/>
  <c r="I207" i="33"/>
  <c r="T207" i="33" s="1"/>
  <c r="B208" i="33"/>
  <c r="Y208" i="33" s="1"/>
  <c r="C208" i="33"/>
  <c r="D208" i="33"/>
  <c r="E208" i="33"/>
  <c r="F208" i="33"/>
  <c r="H208" i="33"/>
  <c r="I208" i="33"/>
  <c r="T208" i="33" s="1"/>
  <c r="B209" i="33"/>
  <c r="Y209" i="33" s="1"/>
  <c r="C209" i="33"/>
  <c r="D209" i="33"/>
  <c r="E209" i="33"/>
  <c r="F209" i="33"/>
  <c r="H209" i="33"/>
  <c r="I209" i="33"/>
  <c r="T209" i="33" s="1"/>
  <c r="B210" i="33"/>
  <c r="Y210" i="33" s="1"/>
  <c r="C210" i="33"/>
  <c r="D210" i="33"/>
  <c r="E210" i="33"/>
  <c r="F210" i="33"/>
  <c r="H210" i="33"/>
  <c r="I210" i="33"/>
  <c r="T210" i="33" s="1"/>
  <c r="B211" i="33"/>
  <c r="Y211" i="33" s="1"/>
  <c r="C211" i="33"/>
  <c r="D211" i="33"/>
  <c r="E211" i="33"/>
  <c r="F211" i="33"/>
  <c r="H211" i="33"/>
  <c r="I211" i="33"/>
  <c r="T211" i="33" s="1"/>
  <c r="B212" i="33"/>
  <c r="Y212" i="33" s="1"/>
  <c r="C212" i="33"/>
  <c r="D212" i="33"/>
  <c r="E212" i="33"/>
  <c r="F212" i="33"/>
  <c r="H212" i="33"/>
  <c r="I212" i="33"/>
  <c r="T212" i="33" s="1"/>
  <c r="B213" i="33"/>
  <c r="Y213" i="33" s="1"/>
  <c r="C213" i="33"/>
  <c r="D213" i="33"/>
  <c r="E213" i="33"/>
  <c r="F213" i="33"/>
  <c r="H213" i="33"/>
  <c r="I213" i="33"/>
  <c r="T213" i="33" s="1"/>
  <c r="B214" i="33"/>
  <c r="Y214" i="33" s="1"/>
  <c r="C214" i="33"/>
  <c r="D214" i="33"/>
  <c r="E214" i="33"/>
  <c r="F214" i="33"/>
  <c r="H214" i="33"/>
  <c r="I214" i="33"/>
  <c r="T214" i="33" s="1"/>
  <c r="B215" i="33"/>
  <c r="Y215" i="33" s="1"/>
  <c r="C215" i="33"/>
  <c r="D215" i="33"/>
  <c r="E215" i="33"/>
  <c r="F215" i="33"/>
  <c r="H215" i="33"/>
  <c r="I215" i="33"/>
  <c r="T215" i="33" s="1"/>
  <c r="B216" i="33"/>
  <c r="Y216" i="33" s="1"/>
  <c r="C216" i="33"/>
  <c r="D216" i="33"/>
  <c r="E216" i="33"/>
  <c r="F216" i="33"/>
  <c r="H216" i="33"/>
  <c r="I216" i="33"/>
  <c r="T216" i="33" s="1"/>
  <c r="B217" i="33"/>
  <c r="Y217" i="33" s="1"/>
  <c r="C217" i="33"/>
  <c r="D217" i="33"/>
  <c r="E217" i="33"/>
  <c r="F217" i="33"/>
  <c r="H217" i="33"/>
  <c r="I217" i="33"/>
  <c r="T217" i="33" s="1"/>
  <c r="B218" i="33"/>
  <c r="Y218" i="33" s="1"/>
  <c r="C218" i="33"/>
  <c r="D218" i="33"/>
  <c r="E218" i="33"/>
  <c r="F218" i="33"/>
  <c r="H218" i="33"/>
  <c r="I218" i="33"/>
  <c r="T218" i="33" s="1"/>
  <c r="B219" i="33"/>
  <c r="Y219" i="33" s="1"/>
  <c r="C219" i="33"/>
  <c r="D219" i="33"/>
  <c r="E219" i="33"/>
  <c r="F219" i="33"/>
  <c r="H219" i="33"/>
  <c r="I219" i="33"/>
  <c r="T219" i="33" s="1"/>
  <c r="B220" i="33"/>
  <c r="Y220" i="33" s="1"/>
  <c r="C220" i="33"/>
  <c r="D220" i="33"/>
  <c r="E220" i="33"/>
  <c r="F220" i="33"/>
  <c r="H220" i="33"/>
  <c r="I220" i="33"/>
  <c r="T220" i="33" s="1"/>
  <c r="B221" i="33"/>
  <c r="Y221" i="33" s="1"/>
  <c r="C221" i="33"/>
  <c r="D221" i="33"/>
  <c r="E221" i="33"/>
  <c r="F221" i="33"/>
  <c r="H221" i="33"/>
  <c r="I221" i="33"/>
  <c r="T221" i="33" s="1"/>
  <c r="B222" i="33"/>
  <c r="Y222" i="33" s="1"/>
  <c r="C222" i="33"/>
  <c r="D222" i="33"/>
  <c r="E222" i="33"/>
  <c r="F222" i="33"/>
  <c r="H222" i="33"/>
  <c r="I222" i="33"/>
  <c r="T222" i="33" s="1"/>
  <c r="B223" i="33"/>
  <c r="Y223" i="33" s="1"/>
  <c r="C223" i="33"/>
  <c r="D223" i="33"/>
  <c r="E223" i="33"/>
  <c r="F223" i="33"/>
  <c r="H223" i="33"/>
  <c r="I223" i="33"/>
  <c r="T223" i="33" s="1"/>
  <c r="B224" i="33"/>
  <c r="Y224" i="33" s="1"/>
  <c r="C224" i="33"/>
  <c r="D224" i="33"/>
  <c r="E224" i="33"/>
  <c r="F224" i="33"/>
  <c r="H224" i="33"/>
  <c r="I224" i="33"/>
  <c r="T224" i="33" s="1"/>
  <c r="B225" i="33"/>
  <c r="Y225" i="33" s="1"/>
  <c r="C225" i="33"/>
  <c r="D225" i="33"/>
  <c r="E225" i="33"/>
  <c r="F225" i="33"/>
  <c r="H225" i="33"/>
  <c r="I225" i="33"/>
  <c r="T225" i="33" s="1"/>
  <c r="B226" i="33"/>
  <c r="Y226" i="33" s="1"/>
  <c r="C226" i="33"/>
  <c r="D226" i="33"/>
  <c r="E226" i="33"/>
  <c r="F226" i="33"/>
  <c r="H226" i="33"/>
  <c r="I226" i="33"/>
  <c r="T226" i="33" s="1"/>
  <c r="B227" i="33"/>
  <c r="Y227" i="33" s="1"/>
  <c r="C227" i="33"/>
  <c r="D227" i="33"/>
  <c r="E227" i="33"/>
  <c r="F227" i="33"/>
  <c r="H227" i="33"/>
  <c r="I227" i="33"/>
  <c r="T227" i="33" s="1"/>
  <c r="B228" i="33"/>
  <c r="Y228" i="33" s="1"/>
  <c r="C228" i="33"/>
  <c r="D228" i="33"/>
  <c r="E228" i="33"/>
  <c r="F228" i="33"/>
  <c r="H228" i="33"/>
  <c r="I228" i="33"/>
  <c r="T228" i="33" s="1"/>
  <c r="B229" i="33"/>
  <c r="Y229" i="33" s="1"/>
  <c r="C229" i="33"/>
  <c r="D229" i="33"/>
  <c r="E229" i="33"/>
  <c r="F229" i="33"/>
  <c r="H229" i="33"/>
  <c r="I229" i="33"/>
  <c r="T229" i="33" s="1"/>
  <c r="B230" i="33"/>
  <c r="Y230" i="33" s="1"/>
  <c r="C230" i="33"/>
  <c r="D230" i="33"/>
  <c r="E230" i="33"/>
  <c r="F230" i="33"/>
  <c r="H230" i="33"/>
  <c r="I230" i="33"/>
  <c r="T230" i="33" s="1"/>
  <c r="B231" i="33"/>
  <c r="Y231" i="33" s="1"/>
  <c r="C231" i="33"/>
  <c r="D231" i="33"/>
  <c r="E231" i="33"/>
  <c r="F231" i="33"/>
  <c r="H231" i="33"/>
  <c r="I231" i="33"/>
  <c r="T231" i="33" s="1"/>
  <c r="B232" i="33"/>
  <c r="Y232" i="33" s="1"/>
  <c r="C232" i="33"/>
  <c r="D232" i="33"/>
  <c r="E232" i="33"/>
  <c r="F232" i="33"/>
  <c r="H232" i="33"/>
  <c r="I232" i="33"/>
  <c r="T232" i="33" s="1"/>
  <c r="B233" i="33"/>
  <c r="Y233" i="33" s="1"/>
  <c r="C233" i="33"/>
  <c r="D233" i="33"/>
  <c r="E233" i="33"/>
  <c r="F233" i="33"/>
  <c r="H233" i="33"/>
  <c r="I233" i="33"/>
  <c r="T233" i="33" s="1"/>
  <c r="B234" i="33"/>
  <c r="Y234" i="33" s="1"/>
  <c r="C234" i="33"/>
  <c r="D234" i="33"/>
  <c r="E234" i="33"/>
  <c r="F234" i="33"/>
  <c r="H234" i="33"/>
  <c r="I234" i="33"/>
  <c r="T234" i="33" s="1"/>
  <c r="B235" i="33"/>
  <c r="Y235" i="33" s="1"/>
  <c r="C235" i="33"/>
  <c r="D235" i="33"/>
  <c r="E235" i="33"/>
  <c r="F235" i="33"/>
  <c r="H235" i="33"/>
  <c r="I235" i="33"/>
  <c r="T235" i="33" s="1"/>
  <c r="B236" i="33"/>
  <c r="Y236" i="33" s="1"/>
  <c r="C236" i="33"/>
  <c r="D236" i="33"/>
  <c r="E236" i="33"/>
  <c r="F236" i="33"/>
  <c r="H236" i="33"/>
  <c r="I236" i="33"/>
  <c r="T236" i="33" s="1"/>
  <c r="B237" i="33"/>
  <c r="Y237" i="33" s="1"/>
  <c r="C237" i="33"/>
  <c r="D237" i="33"/>
  <c r="E237" i="33"/>
  <c r="F237" i="33"/>
  <c r="H237" i="33"/>
  <c r="I237" i="33"/>
  <c r="T237" i="33" s="1"/>
  <c r="B238" i="33"/>
  <c r="Y238" i="33" s="1"/>
  <c r="C238" i="33"/>
  <c r="D238" i="33"/>
  <c r="E238" i="33"/>
  <c r="F238" i="33"/>
  <c r="H238" i="33"/>
  <c r="I238" i="33"/>
  <c r="T238" i="33" s="1"/>
  <c r="B239" i="33"/>
  <c r="Y239" i="33" s="1"/>
  <c r="C239" i="33"/>
  <c r="D239" i="33"/>
  <c r="E239" i="33"/>
  <c r="F239" i="33"/>
  <c r="H239" i="33"/>
  <c r="I239" i="33"/>
  <c r="T239" i="33" s="1"/>
  <c r="B240" i="33"/>
  <c r="Y240" i="33" s="1"/>
  <c r="C240" i="33"/>
  <c r="D240" i="33"/>
  <c r="E240" i="33"/>
  <c r="F240" i="33"/>
  <c r="H240" i="33"/>
  <c r="I240" i="33"/>
  <c r="T240" i="33" s="1"/>
  <c r="B241" i="33"/>
  <c r="Y241" i="33" s="1"/>
  <c r="C241" i="33"/>
  <c r="D241" i="33"/>
  <c r="E241" i="33"/>
  <c r="F241" i="33"/>
  <c r="H241" i="33"/>
  <c r="I241" i="33"/>
  <c r="T241" i="33" s="1"/>
  <c r="B242" i="33"/>
  <c r="Y242" i="33" s="1"/>
  <c r="C242" i="33"/>
  <c r="D242" i="33"/>
  <c r="E242" i="33"/>
  <c r="F242" i="33"/>
  <c r="H242" i="33"/>
  <c r="I242" i="33"/>
  <c r="T242" i="33" s="1"/>
  <c r="B243" i="33"/>
  <c r="Y243" i="33" s="1"/>
  <c r="C243" i="33"/>
  <c r="D243" i="33"/>
  <c r="E243" i="33"/>
  <c r="F243" i="33"/>
  <c r="H243" i="33"/>
  <c r="I243" i="33"/>
  <c r="T243" i="33" s="1"/>
  <c r="B244" i="33"/>
  <c r="Y244" i="33" s="1"/>
  <c r="C244" i="33"/>
  <c r="D244" i="33"/>
  <c r="E244" i="33"/>
  <c r="F244" i="33"/>
  <c r="H244" i="33"/>
  <c r="I244" i="33"/>
  <c r="T244" i="33" s="1"/>
  <c r="B245" i="33"/>
  <c r="Y245" i="33" s="1"/>
  <c r="C245" i="33"/>
  <c r="D245" i="33"/>
  <c r="E245" i="33"/>
  <c r="F245" i="33"/>
  <c r="H245" i="33"/>
  <c r="I245" i="33"/>
  <c r="T245" i="33" s="1"/>
  <c r="B246" i="33"/>
  <c r="Y246" i="33" s="1"/>
  <c r="C246" i="33"/>
  <c r="D246" i="33"/>
  <c r="E246" i="33"/>
  <c r="F246" i="33"/>
  <c r="H246" i="33"/>
  <c r="I246" i="33"/>
  <c r="T246" i="33" s="1"/>
  <c r="B247" i="33"/>
  <c r="Y247" i="33" s="1"/>
  <c r="C247" i="33"/>
  <c r="D247" i="33"/>
  <c r="E247" i="33"/>
  <c r="F247" i="33"/>
  <c r="H247" i="33"/>
  <c r="I247" i="33"/>
  <c r="T247" i="33" s="1"/>
  <c r="B248" i="33"/>
  <c r="Y248" i="33" s="1"/>
  <c r="C248" i="33"/>
  <c r="D248" i="33"/>
  <c r="E248" i="33"/>
  <c r="F248" i="33"/>
  <c r="H248" i="33"/>
  <c r="I248" i="33"/>
  <c r="T248" i="33" s="1"/>
  <c r="B249" i="33"/>
  <c r="Y249" i="33" s="1"/>
  <c r="C249" i="33"/>
  <c r="D249" i="33"/>
  <c r="E249" i="33"/>
  <c r="F249" i="33"/>
  <c r="H249" i="33"/>
  <c r="I249" i="33"/>
  <c r="T249" i="33" s="1"/>
  <c r="B250" i="33"/>
  <c r="Y250" i="33" s="1"/>
  <c r="C250" i="33"/>
  <c r="D250" i="33"/>
  <c r="E250" i="33"/>
  <c r="F250" i="33"/>
  <c r="H250" i="33"/>
  <c r="I250" i="33"/>
  <c r="T250" i="33" s="1"/>
  <c r="B251" i="33"/>
  <c r="Y251" i="33" s="1"/>
  <c r="C251" i="33"/>
  <c r="D251" i="33"/>
  <c r="E251" i="33"/>
  <c r="F251" i="33"/>
  <c r="H251" i="33"/>
  <c r="I251" i="33"/>
  <c r="T251" i="33" s="1"/>
  <c r="B252" i="33"/>
  <c r="Y252" i="33" s="1"/>
  <c r="C252" i="33"/>
  <c r="D252" i="33"/>
  <c r="E252" i="33"/>
  <c r="F252" i="33"/>
  <c r="H252" i="33"/>
  <c r="I252" i="33"/>
  <c r="T252" i="33" s="1"/>
  <c r="B253" i="33"/>
  <c r="Y253" i="33" s="1"/>
  <c r="C253" i="33"/>
  <c r="D253" i="33"/>
  <c r="E253" i="33"/>
  <c r="F253" i="33"/>
  <c r="H253" i="33"/>
  <c r="I253" i="33"/>
  <c r="T253" i="33" s="1"/>
  <c r="B254" i="33"/>
  <c r="Y254" i="33" s="1"/>
  <c r="C254" i="33"/>
  <c r="D254" i="33"/>
  <c r="E254" i="33"/>
  <c r="F254" i="33"/>
  <c r="H254" i="33"/>
  <c r="I254" i="33"/>
  <c r="T254" i="33" s="1"/>
  <c r="B255" i="33"/>
  <c r="Y255" i="33" s="1"/>
  <c r="C255" i="33"/>
  <c r="D255" i="33"/>
  <c r="E255" i="33"/>
  <c r="F255" i="33"/>
  <c r="H255" i="33"/>
  <c r="I255" i="33"/>
  <c r="T255" i="33" s="1"/>
  <c r="B256" i="33"/>
  <c r="Y256" i="33" s="1"/>
  <c r="C256" i="33"/>
  <c r="D256" i="33"/>
  <c r="E256" i="33"/>
  <c r="F256" i="33"/>
  <c r="H256" i="33"/>
  <c r="I256" i="33"/>
  <c r="T256" i="33" s="1"/>
  <c r="B257" i="33"/>
  <c r="Y257" i="33" s="1"/>
  <c r="C257" i="33"/>
  <c r="D257" i="33"/>
  <c r="E257" i="33"/>
  <c r="F257" i="33"/>
  <c r="H257" i="33"/>
  <c r="I257" i="33"/>
  <c r="T257" i="33" s="1"/>
  <c r="B258" i="33"/>
  <c r="Y258" i="33" s="1"/>
  <c r="C258" i="33"/>
  <c r="D258" i="33"/>
  <c r="E258" i="33"/>
  <c r="F258" i="33"/>
  <c r="H258" i="33"/>
  <c r="I258" i="33"/>
  <c r="T258" i="33" s="1"/>
  <c r="B259" i="33"/>
  <c r="Y259" i="33" s="1"/>
  <c r="C259" i="33"/>
  <c r="D259" i="33"/>
  <c r="E259" i="33"/>
  <c r="F259" i="33"/>
  <c r="H259" i="33"/>
  <c r="I259" i="33"/>
  <c r="T259" i="33" s="1"/>
  <c r="B260" i="33"/>
  <c r="Y260" i="33" s="1"/>
  <c r="C260" i="33"/>
  <c r="D260" i="33"/>
  <c r="E260" i="33"/>
  <c r="F260" i="33"/>
  <c r="H260" i="33"/>
  <c r="I260" i="33"/>
  <c r="T260" i="33" s="1"/>
  <c r="B261" i="33"/>
  <c r="Y261" i="33" s="1"/>
  <c r="C261" i="33"/>
  <c r="D261" i="33"/>
  <c r="E261" i="33"/>
  <c r="F261" i="33"/>
  <c r="H261" i="33"/>
  <c r="I261" i="33"/>
  <c r="T261" i="33" s="1"/>
  <c r="B262" i="33"/>
  <c r="Y262" i="33" s="1"/>
  <c r="C262" i="33"/>
  <c r="D262" i="33"/>
  <c r="E262" i="33"/>
  <c r="F262" i="33"/>
  <c r="H262" i="33"/>
  <c r="I262" i="33"/>
  <c r="T262" i="33" s="1"/>
  <c r="B263" i="33"/>
  <c r="Y263" i="33" s="1"/>
  <c r="C263" i="33"/>
  <c r="D263" i="33"/>
  <c r="E263" i="33"/>
  <c r="F263" i="33"/>
  <c r="H263" i="33"/>
  <c r="I263" i="33"/>
  <c r="T263" i="33" s="1"/>
  <c r="B264" i="33"/>
  <c r="Y264" i="33" s="1"/>
  <c r="C264" i="33"/>
  <c r="D264" i="33"/>
  <c r="E264" i="33"/>
  <c r="F264" i="33"/>
  <c r="H264" i="33"/>
  <c r="I264" i="33"/>
  <c r="T264" i="33" s="1"/>
  <c r="B265" i="33"/>
  <c r="Y265" i="33" s="1"/>
  <c r="C265" i="33"/>
  <c r="D265" i="33"/>
  <c r="E265" i="33"/>
  <c r="F265" i="33"/>
  <c r="H265" i="33"/>
  <c r="I265" i="33"/>
  <c r="T265" i="33" s="1"/>
  <c r="B266" i="33"/>
  <c r="Y266" i="33" s="1"/>
  <c r="C266" i="33"/>
  <c r="D266" i="33"/>
  <c r="E266" i="33"/>
  <c r="F266" i="33"/>
  <c r="H266" i="33"/>
  <c r="I266" i="33"/>
  <c r="T266" i="33" s="1"/>
  <c r="B267" i="33"/>
  <c r="Y267" i="33" s="1"/>
  <c r="C267" i="33"/>
  <c r="D267" i="33"/>
  <c r="E267" i="33"/>
  <c r="F267" i="33"/>
  <c r="H267" i="33"/>
  <c r="I267" i="33"/>
  <c r="T267" i="33" s="1"/>
  <c r="B268" i="33"/>
  <c r="Y268" i="33" s="1"/>
  <c r="C268" i="33"/>
  <c r="D268" i="33"/>
  <c r="E268" i="33"/>
  <c r="F268" i="33"/>
  <c r="H268" i="33"/>
  <c r="I268" i="33"/>
  <c r="T268" i="33" s="1"/>
  <c r="B269" i="33"/>
  <c r="Y269" i="33" s="1"/>
  <c r="C269" i="33"/>
  <c r="D269" i="33"/>
  <c r="E269" i="33"/>
  <c r="F269" i="33"/>
  <c r="H269" i="33"/>
  <c r="I269" i="33"/>
  <c r="T269" i="33" s="1"/>
  <c r="B270" i="33"/>
  <c r="Y270" i="33" s="1"/>
  <c r="C270" i="33"/>
  <c r="D270" i="33"/>
  <c r="E270" i="33"/>
  <c r="F270" i="33"/>
  <c r="H270" i="33"/>
  <c r="I270" i="33"/>
  <c r="T270" i="33" s="1"/>
  <c r="B271" i="33"/>
  <c r="Y271" i="33" s="1"/>
  <c r="C271" i="33"/>
  <c r="D271" i="33"/>
  <c r="E271" i="33"/>
  <c r="F271" i="33"/>
  <c r="H271" i="33"/>
  <c r="I271" i="33"/>
  <c r="T271" i="33" s="1"/>
  <c r="B272" i="33"/>
  <c r="Y272" i="33" s="1"/>
  <c r="C272" i="33"/>
  <c r="D272" i="33"/>
  <c r="E272" i="33"/>
  <c r="F272" i="33"/>
  <c r="H272" i="33"/>
  <c r="I272" i="33"/>
  <c r="T272" i="33" s="1"/>
  <c r="B273" i="33"/>
  <c r="Y273" i="33" s="1"/>
  <c r="C273" i="33"/>
  <c r="D273" i="33"/>
  <c r="E273" i="33"/>
  <c r="F273" i="33"/>
  <c r="H273" i="33"/>
  <c r="I273" i="33"/>
  <c r="T273" i="33" s="1"/>
  <c r="B274" i="33"/>
  <c r="Y274" i="33" s="1"/>
  <c r="C274" i="33"/>
  <c r="D274" i="33"/>
  <c r="E274" i="33"/>
  <c r="F274" i="33"/>
  <c r="H274" i="33"/>
  <c r="I274" i="33"/>
  <c r="T274" i="33" s="1"/>
  <c r="B275" i="33"/>
  <c r="Y275" i="33" s="1"/>
  <c r="C275" i="33"/>
  <c r="D275" i="33"/>
  <c r="E275" i="33"/>
  <c r="F275" i="33"/>
  <c r="H275" i="33"/>
  <c r="I275" i="33"/>
  <c r="T275" i="33" s="1"/>
  <c r="B276" i="33"/>
  <c r="Y276" i="33" s="1"/>
  <c r="C276" i="33"/>
  <c r="D276" i="33"/>
  <c r="E276" i="33"/>
  <c r="F276" i="33"/>
  <c r="H276" i="33"/>
  <c r="I276" i="33"/>
  <c r="T276" i="33" s="1"/>
  <c r="B277" i="33"/>
  <c r="Y277" i="33" s="1"/>
  <c r="C277" i="33"/>
  <c r="D277" i="33"/>
  <c r="E277" i="33"/>
  <c r="F277" i="33"/>
  <c r="H277" i="33"/>
  <c r="I277" i="33"/>
  <c r="T277" i="33" s="1"/>
  <c r="B278" i="33"/>
  <c r="Y278" i="33" s="1"/>
  <c r="C278" i="33"/>
  <c r="D278" i="33"/>
  <c r="E278" i="33"/>
  <c r="F278" i="33"/>
  <c r="H278" i="33"/>
  <c r="I278" i="33"/>
  <c r="T278" i="33" s="1"/>
  <c r="B279" i="33"/>
  <c r="Y279" i="33" s="1"/>
  <c r="C279" i="33"/>
  <c r="D279" i="33"/>
  <c r="E279" i="33"/>
  <c r="F279" i="33"/>
  <c r="H279" i="33"/>
  <c r="I279" i="33"/>
  <c r="T279" i="33" s="1"/>
  <c r="B280" i="33"/>
  <c r="Y280" i="33" s="1"/>
  <c r="C280" i="33"/>
  <c r="D280" i="33"/>
  <c r="E280" i="33"/>
  <c r="F280" i="33"/>
  <c r="H280" i="33"/>
  <c r="I280" i="33"/>
  <c r="T280" i="33" s="1"/>
  <c r="B281" i="33"/>
  <c r="Y281" i="33" s="1"/>
  <c r="C281" i="33"/>
  <c r="D281" i="33"/>
  <c r="E281" i="33"/>
  <c r="F281" i="33"/>
  <c r="H281" i="33"/>
  <c r="I281" i="33"/>
  <c r="T281" i="33" s="1"/>
  <c r="B282" i="33"/>
  <c r="Y282" i="33" s="1"/>
  <c r="C282" i="33"/>
  <c r="D282" i="33"/>
  <c r="E282" i="33"/>
  <c r="F282" i="33"/>
  <c r="H282" i="33"/>
  <c r="I282" i="33"/>
  <c r="T282" i="33" s="1"/>
  <c r="B283" i="33"/>
  <c r="Y283" i="33" s="1"/>
  <c r="C283" i="33"/>
  <c r="D283" i="33"/>
  <c r="E283" i="33"/>
  <c r="F283" i="33"/>
  <c r="H283" i="33"/>
  <c r="I283" i="33"/>
  <c r="T283" i="33" s="1"/>
  <c r="B284" i="33"/>
  <c r="Y284" i="33" s="1"/>
  <c r="C284" i="33"/>
  <c r="D284" i="33"/>
  <c r="E284" i="33"/>
  <c r="F284" i="33"/>
  <c r="H284" i="33"/>
  <c r="I284" i="33"/>
  <c r="T284" i="33" s="1"/>
  <c r="B285" i="33"/>
  <c r="Y285" i="33" s="1"/>
  <c r="C285" i="33"/>
  <c r="D285" i="33"/>
  <c r="E285" i="33"/>
  <c r="F285" i="33"/>
  <c r="H285" i="33"/>
  <c r="I285" i="33"/>
  <c r="T285" i="33" s="1"/>
  <c r="B286" i="33"/>
  <c r="Y286" i="33" s="1"/>
  <c r="C286" i="33"/>
  <c r="D286" i="33"/>
  <c r="E286" i="33"/>
  <c r="F286" i="33"/>
  <c r="H286" i="33"/>
  <c r="I286" i="33"/>
  <c r="T286" i="33" s="1"/>
  <c r="B287" i="33"/>
  <c r="Y287" i="33" s="1"/>
  <c r="C287" i="33"/>
  <c r="D287" i="33"/>
  <c r="E287" i="33"/>
  <c r="F287" i="33"/>
  <c r="H287" i="33"/>
  <c r="I287" i="33"/>
  <c r="T287" i="33" s="1"/>
  <c r="B288" i="33"/>
  <c r="Y288" i="33" s="1"/>
  <c r="C288" i="33"/>
  <c r="D288" i="33"/>
  <c r="E288" i="33"/>
  <c r="F288" i="33"/>
  <c r="H288" i="33"/>
  <c r="I288" i="33"/>
  <c r="T288" i="33" s="1"/>
  <c r="B289" i="33"/>
  <c r="Y289" i="33" s="1"/>
  <c r="C289" i="33"/>
  <c r="D289" i="33"/>
  <c r="E289" i="33"/>
  <c r="F289" i="33"/>
  <c r="H289" i="33"/>
  <c r="I289" i="33"/>
  <c r="T289" i="33" s="1"/>
  <c r="B290" i="33"/>
  <c r="Y290" i="33" s="1"/>
  <c r="C290" i="33"/>
  <c r="D290" i="33"/>
  <c r="E290" i="33"/>
  <c r="F290" i="33"/>
  <c r="H290" i="33"/>
  <c r="I290" i="33"/>
  <c r="T290" i="33" s="1"/>
  <c r="B291" i="33"/>
  <c r="Y291" i="33" s="1"/>
  <c r="C291" i="33"/>
  <c r="D291" i="33"/>
  <c r="E291" i="33"/>
  <c r="F291" i="33"/>
  <c r="H291" i="33"/>
  <c r="I291" i="33"/>
  <c r="T291" i="33" s="1"/>
  <c r="B292" i="33"/>
  <c r="Y292" i="33" s="1"/>
  <c r="C292" i="33"/>
  <c r="D292" i="33"/>
  <c r="E292" i="33"/>
  <c r="F292" i="33"/>
  <c r="H292" i="33"/>
  <c r="I292" i="33"/>
  <c r="T292" i="33" s="1"/>
  <c r="B293" i="33"/>
  <c r="Y293" i="33" s="1"/>
  <c r="C293" i="33"/>
  <c r="D293" i="33"/>
  <c r="E293" i="33"/>
  <c r="F293" i="33"/>
  <c r="H293" i="33"/>
  <c r="I293" i="33"/>
  <c r="T293" i="33" s="1"/>
  <c r="B294" i="33"/>
  <c r="Y294" i="33" s="1"/>
  <c r="C294" i="33"/>
  <c r="D294" i="33"/>
  <c r="E294" i="33"/>
  <c r="F294" i="33"/>
  <c r="H294" i="33"/>
  <c r="I294" i="33"/>
  <c r="T294" i="33" s="1"/>
  <c r="B295" i="33"/>
  <c r="Y295" i="33" s="1"/>
  <c r="C295" i="33"/>
  <c r="D295" i="33"/>
  <c r="E295" i="33"/>
  <c r="F295" i="33"/>
  <c r="H295" i="33"/>
  <c r="I295" i="33"/>
  <c r="T295" i="33" s="1"/>
  <c r="B296" i="33"/>
  <c r="Y296" i="33" s="1"/>
  <c r="C296" i="33"/>
  <c r="D296" i="33"/>
  <c r="E296" i="33"/>
  <c r="F296" i="33"/>
  <c r="H296" i="33"/>
  <c r="I296" i="33"/>
  <c r="T296" i="33" s="1"/>
  <c r="B297" i="33"/>
  <c r="Y297" i="33" s="1"/>
  <c r="C297" i="33"/>
  <c r="D297" i="33"/>
  <c r="E297" i="33"/>
  <c r="F297" i="33"/>
  <c r="H297" i="33"/>
  <c r="I297" i="33"/>
  <c r="T297" i="33" s="1"/>
  <c r="B298" i="33"/>
  <c r="Y298" i="33" s="1"/>
  <c r="C298" i="33"/>
  <c r="D298" i="33"/>
  <c r="E298" i="33"/>
  <c r="F298" i="33"/>
  <c r="H298" i="33"/>
  <c r="I298" i="33"/>
  <c r="T298" i="33" s="1"/>
  <c r="B299" i="33"/>
  <c r="Y299" i="33" s="1"/>
  <c r="C299" i="33"/>
  <c r="D299" i="33"/>
  <c r="E299" i="33"/>
  <c r="F299" i="33"/>
  <c r="H299" i="33"/>
  <c r="I299" i="33"/>
  <c r="T299" i="33" s="1"/>
  <c r="B300" i="33"/>
  <c r="Y300" i="33" s="1"/>
  <c r="C300" i="33"/>
  <c r="D300" i="33"/>
  <c r="E300" i="33"/>
  <c r="F300" i="33"/>
  <c r="H300" i="33"/>
  <c r="I300" i="33"/>
  <c r="T300" i="33" s="1"/>
  <c r="B301" i="33"/>
  <c r="Y301" i="33" s="1"/>
  <c r="C301" i="33"/>
  <c r="D301" i="33"/>
  <c r="E301" i="33"/>
  <c r="F301" i="33"/>
  <c r="H301" i="33"/>
  <c r="I301" i="33"/>
  <c r="T301" i="33" s="1"/>
  <c r="B302" i="33"/>
  <c r="Y302" i="33" s="1"/>
  <c r="C302" i="33"/>
  <c r="D302" i="33"/>
  <c r="E302" i="33"/>
  <c r="F302" i="33"/>
  <c r="H302" i="33"/>
  <c r="I302" i="33"/>
  <c r="T302" i="33" s="1"/>
  <c r="B303" i="33"/>
  <c r="Y303" i="33" s="1"/>
  <c r="C303" i="33"/>
  <c r="D303" i="33"/>
  <c r="E303" i="33"/>
  <c r="F303" i="33"/>
  <c r="H303" i="33"/>
  <c r="I303" i="33"/>
  <c r="T303" i="33" s="1"/>
  <c r="B304" i="33"/>
  <c r="Y304" i="33" s="1"/>
  <c r="C304" i="33"/>
  <c r="D304" i="33"/>
  <c r="E304" i="33"/>
  <c r="F304" i="33"/>
  <c r="H304" i="33"/>
  <c r="I304" i="33"/>
  <c r="T304" i="33" s="1"/>
  <c r="B305" i="33"/>
  <c r="Y305" i="33" s="1"/>
  <c r="C305" i="33"/>
  <c r="D305" i="33"/>
  <c r="E305" i="33"/>
  <c r="F305" i="33"/>
  <c r="H305" i="33"/>
  <c r="I305" i="33"/>
  <c r="T305" i="33" s="1"/>
  <c r="B306" i="33"/>
  <c r="Y306" i="33" s="1"/>
  <c r="C306" i="33"/>
  <c r="D306" i="33"/>
  <c r="E306" i="33"/>
  <c r="F306" i="33"/>
  <c r="H306" i="33"/>
  <c r="I306" i="33"/>
  <c r="T306" i="33" s="1"/>
  <c r="B307" i="33"/>
  <c r="Y307" i="33" s="1"/>
  <c r="C307" i="33"/>
  <c r="D307" i="33"/>
  <c r="E307" i="33"/>
  <c r="F307" i="33"/>
  <c r="H307" i="33"/>
  <c r="I307" i="33"/>
  <c r="T307" i="33" s="1"/>
  <c r="B308" i="33"/>
  <c r="Y308" i="33" s="1"/>
  <c r="C308" i="33"/>
  <c r="D308" i="33"/>
  <c r="E308" i="33"/>
  <c r="F308" i="33"/>
  <c r="H308" i="33"/>
  <c r="I308" i="33"/>
  <c r="T308" i="33" s="1"/>
  <c r="B309" i="33"/>
  <c r="Y309" i="33" s="1"/>
  <c r="C309" i="33"/>
  <c r="D309" i="33"/>
  <c r="E309" i="33"/>
  <c r="F309" i="33"/>
  <c r="H309" i="33"/>
  <c r="I309" i="33"/>
  <c r="T309" i="33" s="1"/>
  <c r="B310" i="33"/>
  <c r="Y310" i="33" s="1"/>
  <c r="C310" i="33"/>
  <c r="D310" i="33"/>
  <c r="E310" i="33"/>
  <c r="F310" i="33"/>
  <c r="H310" i="33"/>
  <c r="I310" i="33"/>
  <c r="T310" i="33" s="1"/>
  <c r="B311" i="33"/>
  <c r="Y311" i="33" s="1"/>
  <c r="C311" i="33"/>
  <c r="D311" i="33"/>
  <c r="E311" i="33"/>
  <c r="F311" i="33"/>
  <c r="H311" i="33"/>
  <c r="I311" i="33"/>
  <c r="T311" i="33" s="1"/>
  <c r="B312" i="33"/>
  <c r="Y312" i="33" s="1"/>
  <c r="C312" i="33"/>
  <c r="D312" i="33"/>
  <c r="E312" i="33"/>
  <c r="F312" i="33"/>
  <c r="H312" i="33"/>
  <c r="I312" i="33"/>
  <c r="T312" i="33" s="1"/>
  <c r="B313" i="33"/>
  <c r="Y313" i="33" s="1"/>
  <c r="C313" i="33"/>
  <c r="D313" i="33"/>
  <c r="E313" i="33"/>
  <c r="F313" i="33"/>
  <c r="H313" i="33"/>
  <c r="I313" i="33"/>
  <c r="T313" i="33" s="1"/>
  <c r="B314" i="33"/>
  <c r="Y314" i="33" s="1"/>
  <c r="C314" i="33"/>
  <c r="D314" i="33"/>
  <c r="E314" i="33"/>
  <c r="F314" i="33"/>
  <c r="H314" i="33"/>
  <c r="I314" i="33"/>
  <c r="T314" i="33" s="1"/>
  <c r="B315" i="33"/>
  <c r="Y315" i="33" s="1"/>
  <c r="C315" i="33"/>
  <c r="D315" i="33"/>
  <c r="E315" i="33"/>
  <c r="F315" i="33"/>
  <c r="H315" i="33"/>
  <c r="I315" i="33"/>
  <c r="T315" i="33" s="1"/>
  <c r="B316" i="33"/>
  <c r="Y316" i="33" s="1"/>
  <c r="C316" i="33"/>
  <c r="D316" i="33"/>
  <c r="E316" i="33"/>
  <c r="F316" i="33"/>
  <c r="H316" i="33"/>
  <c r="I316" i="33"/>
  <c r="T316" i="33" s="1"/>
  <c r="B317" i="33"/>
  <c r="Y317" i="33" s="1"/>
  <c r="C317" i="33"/>
  <c r="D317" i="33"/>
  <c r="E317" i="33"/>
  <c r="F317" i="33"/>
  <c r="H317" i="33"/>
  <c r="I317" i="33"/>
  <c r="T317" i="33" s="1"/>
  <c r="B318" i="33"/>
  <c r="Y318" i="33" s="1"/>
  <c r="C318" i="33"/>
  <c r="D318" i="33"/>
  <c r="E318" i="33"/>
  <c r="F318" i="33"/>
  <c r="H318" i="33"/>
  <c r="I318" i="33"/>
  <c r="T318" i="33" s="1"/>
  <c r="B319" i="33"/>
  <c r="Y319" i="33" s="1"/>
  <c r="C319" i="33"/>
  <c r="D319" i="33"/>
  <c r="E319" i="33"/>
  <c r="F319" i="33"/>
  <c r="H319" i="33"/>
  <c r="I319" i="33"/>
  <c r="T319" i="33" s="1"/>
  <c r="B320" i="33"/>
  <c r="Y320" i="33" s="1"/>
  <c r="C320" i="33"/>
  <c r="D320" i="33"/>
  <c r="E320" i="33"/>
  <c r="F320" i="33"/>
  <c r="H320" i="33"/>
  <c r="I320" i="33"/>
  <c r="T320" i="33" s="1"/>
  <c r="B321" i="33"/>
  <c r="Y321" i="33" s="1"/>
  <c r="C321" i="33"/>
  <c r="D321" i="33"/>
  <c r="E321" i="33"/>
  <c r="F321" i="33"/>
  <c r="H321" i="33"/>
  <c r="I321" i="33"/>
  <c r="T321" i="33" s="1"/>
  <c r="B322" i="33"/>
  <c r="Y322" i="33" s="1"/>
  <c r="C322" i="33"/>
  <c r="D322" i="33"/>
  <c r="E322" i="33"/>
  <c r="F322" i="33"/>
  <c r="H322" i="33"/>
  <c r="I322" i="33"/>
  <c r="T322" i="33" s="1"/>
  <c r="B323" i="33"/>
  <c r="Y323" i="33" s="1"/>
  <c r="C323" i="33"/>
  <c r="D323" i="33"/>
  <c r="E323" i="33"/>
  <c r="F323" i="33"/>
  <c r="H323" i="33"/>
  <c r="I323" i="33"/>
  <c r="T323" i="33" s="1"/>
  <c r="B324" i="33"/>
  <c r="Y324" i="33" s="1"/>
  <c r="C324" i="33"/>
  <c r="D324" i="33"/>
  <c r="E324" i="33"/>
  <c r="F324" i="33"/>
  <c r="H324" i="33"/>
  <c r="I324" i="33"/>
  <c r="T324" i="33" s="1"/>
  <c r="B325" i="33"/>
  <c r="Y325" i="33" s="1"/>
  <c r="C325" i="33"/>
  <c r="D325" i="33"/>
  <c r="E325" i="33"/>
  <c r="F325" i="33"/>
  <c r="H325" i="33"/>
  <c r="I325" i="33"/>
  <c r="T325" i="33" s="1"/>
  <c r="B326" i="33"/>
  <c r="Y326" i="33" s="1"/>
  <c r="C326" i="33"/>
  <c r="D326" i="33"/>
  <c r="E326" i="33"/>
  <c r="F326" i="33"/>
  <c r="H326" i="33"/>
  <c r="I326" i="33"/>
  <c r="T326" i="33" s="1"/>
  <c r="B327" i="33"/>
  <c r="Y327" i="33" s="1"/>
  <c r="C327" i="33"/>
  <c r="D327" i="33"/>
  <c r="E327" i="33"/>
  <c r="F327" i="33"/>
  <c r="H327" i="33"/>
  <c r="I327" i="33"/>
  <c r="T327" i="33" s="1"/>
  <c r="B328" i="33"/>
  <c r="Y328" i="33" s="1"/>
  <c r="C328" i="33"/>
  <c r="D328" i="33"/>
  <c r="E328" i="33"/>
  <c r="F328" i="33"/>
  <c r="H328" i="33"/>
  <c r="I328" i="33"/>
  <c r="T328" i="33" s="1"/>
  <c r="B329" i="33"/>
  <c r="Y329" i="33" s="1"/>
  <c r="C329" i="33"/>
  <c r="D329" i="33"/>
  <c r="E329" i="33"/>
  <c r="F329" i="33"/>
  <c r="H329" i="33"/>
  <c r="I329" i="33"/>
  <c r="T329" i="33" s="1"/>
  <c r="B330" i="33"/>
  <c r="Y330" i="33" s="1"/>
  <c r="C330" i="33"/>
  <c r="D330" i="33"/>
  <c r="E330" i="33"/>
  <c r="F330" i="33"/>
  <c r="H330" i="33"/>
  <c r="I330" i="33"/>
  <c r="T330" i="33" s="1"/>
  <c r="B331" i="33"/>
  <c r="Y331" i="33" s="1"/>
  <c r="C331" i="33"/>
  <c r="D331" i="33"/>
  <c r="E331" i="33"/>
  <c r="F331" i="33"/>
  <c r="H331" i="33"/>
  <c r="I331" i="33"/>
  <c r="T331" i="33" s="1"/>
  <c r="B332" i="33"/>
  <c r="Y332" i="33" s="1"/>
  <c r="C332" i="33"/>
  <c r="D332" i="33"/>
  <c r="E332" i="33"/>
  <c r="F332" i="33"/>
  <c r="H332" i="33"/>
  <c r="I332" i="33"/>
  <c r="T332" i="33" s="1"/>
  <c r="B333" i="33"/>
  <c r="Y333" i="33" s="1"/>
  <c r="C333" i="33"/>
  <c r="D333" i="33"/>
  <c r="E333" i="33"/>
  <c r="F333" i="33"/>
  <c r="H333" i="33"/>
  <c r="I333" i="33"/>
  <c r="T333" i="33" s="1"/>
  <c r="B334" i="33"/>
  <c r="Y334" i="33" s="1"/>
  <c r="C334" i="33"/>
  <c r="D334" i="33"/>
  <c r="E334" i="33"/>
  <c r="F334" i="33"/>
  <c r="H334" i="33"/>
  <c r="I334" i="33"/>
  <c r="T334" i="33" s="1"/>
  <c r="B335" i="33"/>
  <c r="Y335" i="33" s="1"/>
  <c r="C335" i="33"/>
  <c r="D335" i="33"/>
  <c r="E335" i="33"/>
  <c r="F335" i="33"/>
  <c r="H335" i="33"/>
  <c r="I335" i="33"/>
  <c r="T335" i="33" s="1"/>
  <c r="B336" i="33"/>
  <c r="Y336" i="33" s="1"/>
  <c r="C336" i="33"/>
  <c r="D336" i="33"/>
  <c r="E336" i="33"/>
  <c r="F336" i="33"/>
  <c r="H336" i="33"/>
  <c r="I336" i="33"/>
  <c r="T336" i="33" s="1"/>
  <c r="B337" i="33"/>
  <c r="Y337" i="33" s="1"/>
  <c r="C337" i="33"/>
  <c r="D337" i="33"/>
  <c r="E337" i="33"/>
  <c r="F337" i="33"/>
  <c r="H337" i="33"/>
  <c r="I337" i="33"/>
  <c r="T337" i="33" s="1"/>
  <c r="B338" i="33"/>
  <c r="Y338" i="33" s="1"/>
  <c r="C338" i="33"/>
  <c r="D338" i="33"/>
  <c r="E338" i="33"/>
  <c r="F338" i="33"/>
  <c r="H338" i="33"/>
  <c r="I338" i="33"/>
  <c r="T338" i="33" s="1"/>
  <c r="B339" i="33"/>
  <c r="Y339" i="33" s="1"/>
  <c r="C339" i="33"/>
  <c r="D339" i="33"/>
  <c r="E339" i="33"/>
  <c r="F339" i="33"/>
  <c r="H339" i="33"/>
  <c r="I339" i="33"/>
  <c r="T339" i="33" s="1"/>
  <c r="B340" i="33"/>
  <c r="Y340" i="33" s="1"/>
  <c r="C340" i="33"/>
  <c r="D340" i="33"/>
  <c r="E340" i="33"/>
  <c r="F340" i="33"/>
  <c r="H340" i="33"/>
  <c r="I340" i="33"/>
  <c r="T340" i="33" s="1"/>
  <c r="B341" i="33"/>
  <c r="Y341" i="33" s="1"/>
  <c r="C341" i="33"/>
  <c r="D341" i="33"/>
  <c r="E341" i="33"/>
  <c r="F341" i="33"/>
  <c r="H341" i="33"/>
  <c r="I341" i="33"/>
  <c r="T341" i="33" s="1"/>
  <c r="B342" i="33"/>
  <c r="Y342" i="33" s="1"/>
  <c r="C342" i="33"/>
  <c r="D342" i="33"/>
  <c r="E342" i="33"/>
  <c r="F342" i="33"/>
  <c r="H342" i="33"/>
  <c r="I342" i="33"/>
  <c r="T342" i="33" s="1"/>
  <c r="B343" i="33"/>
  <c r="Y343" i="33" s="1"/>
  <c r="C343" i="33"/>
  <c r="D343" i="33"/>
  <c r="E343" i="33"/>
  <c r="F343" i="33"/>
  <c r="H343" i="33"/>
  <c r="I343" i="33"/>
  <c r="T343" i="33" s="1"/>
  <c r="B344" i="33"/>
  <c r="Y344" i="33" s="1"/>
  <c r="C344" i="33"/>
  <c r="D344" i="33"/>
  <c r="E344" i="33"/>
  <c r="F344" i="33"/>
  <c r="H344" i="33"/>
  <c r="I344" i="33"/>
  <c r="T344" i="33" s="1"/>
  <c r="B345" i="33"/>
  <c r="Y345" i="33" s="1"/>
  <c r="C345" i="33"/>
  <c r="D345" i="33"/>
  <c r="E345" i="33"/>
  <c r="F345" i="33"/>
  <c r="H345" i="33"/>
  <c r="I345" i="33"/>
  <c r="T345" i="33" s="1"/>
  <c r="B346" i="33"/>
  <c r="Y346" i="33" s="1"/>
  <c r="C346" i="33"/>
  <c r="D346" i="33"/>
  <c r="E346" i="33"/>
  <c r="F346" i="33"/>
  <c r="H346" i="33"/>
  <c r="I346" i="33"/>
  <c r="T346" i="33" s="1"/>
  <c r="B347" i="33"/>
  <c r="Y347" i="33" s="1"/>
  <c r="C347" i="33"/>
  <c r="D347" i="33"/>
  <c r="E347" i="33"/>
  <c r="F347" i="33"/>
  <c r="H347" i="33"/>
  <c r="I347" i="33"/>
  <c r="T347" i="33" s="1"/>
  <c r="B348" i="33"/>
  <c r="Y348" i="33" s="1"/>
  <c r="C348" i="33"/>
  <c r="D348" i="33"/>
  <c r="E348" i="33"/>
  <c r="F348" i="33"/>
  <c r="H348" i="33"/>
  <c r="I348" i="33"/>
  <c r="T348" i="33" s="1"/>
  <c r="B349" i="33"/>
  <c r="Y349" i="33" s="1"/>
  <c r="C349" i="33"/>
  <c r="D349" i="33"/>
  <c r="E349" i="33"/>
  <c r="F349" i="33"/>
  <c r="H349" i="33"/>
  <c r="I349" i="33"/>
  <c r="T349" i="33" s="1"/>
  <c r="B350" i="33"/>
  <c r="Y350" i="33" s="1"/>
  <c r="C350" i="33"/>
  <c r="D350" i="33"/>
  <c r="E350" i="33"/>
  <c r="F350" i="33"/>
  <c r="H350" i="33"/>
  <c r="I350" i="33"/>
  <c r="T350" i="33" s="1"/>
  <c r="B351" i="33"/>
  <c r="Y351" i="33" s="1"/>
  <c r="C351" i="33"/>
  <c r="D351" i="33"/>
  <c r="E351" i="33"/>
  <c r="F351" i="33"/>
  <c r="H351" i="33"/>
  <c r="I351" i="33"/>
  <c r="T351" i="33" s="1"/>
  <c r="B352" i="33"/>
  <c r="Y352" i="33" s="1"/>
  <c r="C352" i="33"/>
  <c r="D352" i="33"/>
  <c r="E352" i="33"/>
  <c r="F352" i="33"/>
  <c r="H352" i="33"/>
  <c r="I352" i="33"/>
  <c r="T352" i="33" s="1"/>
  <c r="B353" i="33"/>
  <c r="Y353" i="33" s="1"/>
  <c r="C353" i="33"/>
  <c r="D353" i="33"/>
  <c r="E353" i="33"/>
  <c r="F353" i="33"/>
  <c r="H353" i="33"/>
  <c r="I353" i="33"/>
  <c r="T353" i="33" s="1"/>
  <c r="B354" i="33"/>
  <c r="Y354" i="33" s="1"/>
  <c r="C354" i="33"/>
  <c r="D354" i="33"/>
  <c r="E354" i="33"/>
  <c r="F354" i="33"/>
  <c r="H354" i="33"/>
  <c r="I354" i="33"/>
  <c r="T354" i="33" s="1"/>
  <c r="B355" i="33"/>
  <c r="Y355" i="33" s="1"/>
  <c r="C355" i="33"/>
  <c r="D355" i="33"/>
  <c r="E355" i="33"/>
  <c r="F355" i="33"/>
  <c r="H355" i="33"/>
  <c r="I355" i="33"/>
  <c r="T355" i="33" s="1"/>
  <c r="B356" i="33"/>
  <c r="Y356" i="33" s="1"/>
  <c r="C356" i="33"/>
  <c r="D356" i="33"/>
  <c r="E356" i="33"/>
  <c r="F356" i="33"/>
  <c r="H356" i="33"/>
  <c r="I356" i="33"/>
  <c r="T356" i="33" s="1"/>
  <c r="B357" i="33"/>
  <c r="Y357" i="33" s="1"/>
  <c r="C357" i="33"/>
  <c r="D357" i="33"/>
  <c r="E357" i="33"/>
  <c r="F357" i="33"/>
  <c r="H357" i="33"/>
  <c r="I357" i="33"/>
  <c r="T357" i="33" s="1"/>
  <c r="B358" i="33"/>
  <c r="Y358" i="33" s="1"/>
  <c r="C358" i="33"/>
  <c r="D358" i="33"/>
  <c r="E358" i="33"/>
  <c r="F358" i="33"/>
  <c r="H358" i="33"/>
  <c r="I358" i="33"/>
  <c r="T358" i="33" s="1"/>
  <c r="B359" i="33"/>
  <c r="Y359" i="33" s="1"/>
  <c r="C359" i="33"/>
  <c r="D359" i="33"/>
  <c r="E359" i="33"/>
  <c r="F359" i="33"/>
  <c r="H359" i="33"/>
  <c r="I359" i="33"/>
  <c r="T359" i="33" s="1"/>
  <c r="B360" i="33"/>
  <c r="Y360" i="33" s="1"/>
  <c r="C360" i="33"/>
  <c r="D360" i="33"/>
  <c r="E360" i="33"/>
  <c r="F360" i="33"/>
  <c r="H360" i="33"/>
  <c r="I360" i="33"/>
  <c r="T360" i="33" s="1"/>
  <c r="B361" i="33"/>
  <c r="Y361" i="33" s="1"/>
  <c r="C361" i="33"/>
  <c r="D361" i="33"/>
  <c r="E361" i="33"/>
  <c r="F361" i="33"/>
  <c r="H361" i="33"/>
  <c r="I361" i="33"/>
  <c r="T361" i="33" s="1"/>
  <c r="B362" i="33"/>
  <c r="Y362" i="33" s="1"/>
  <c r="C362" i="33"/>
  <c r="D362" i="33"/>
  <c r="E362" i="33"/>
  <c r="F362" i="33"/>
  <c r="H362" i="33"/>
  <c r="I362" i="33"/>
  <c r="T362" i="33" s="1"/>
  <c r="B363" i="33"/>
  <c r="Y363" i="33" s="1"/>
  <c r="C363" i="33"/>
  <c r="D363" i="33"/>
  <c r="E363" i="33"/>
  <c r="F363" i="33"/>
  <c r="H363" i="33"/>
  <c r="I363" i="33"/>
  <c r="T363" i="33" s="1"/>
  <c r="B364" i="33"/>
  <c r="Y364" i="33" s="1"/>
  <c r="C364" i="33"/>
  <c r="D364" i="33"/>
  <c r="E364" i="33"/>
  <c r="F364" i="33"/>
  <c r="H364" i="33"/>
  <c r="I364" i="33"/>
  <c r="T364" i="33" s="1"/>
  <c r="B365" i="33"/>
  <c r="Y365" i="33" s="1"/>
  <c r="C365" i="33"/>
  <c r="D365" i="33"/>
  <c r="E365" i="33"/>
  <c r="F365" i="33"/>
  <c r="H365" i="33"/>
  <c r="I365" i="33"/>
  <c r="T365" i="33" s="1"/>
  <c r="B366" i="33"/>
  <c r="Y366" i="33" s="1"/>
  <c r="C366" i="33"/>
  <c r="D366" i="33"/>
  <c r="E366" i="33"/>
  <c r="F366" i="33"/>
  <c r="H366" i="33"/>
  <c r="I366" i="33"/>
  <c r="T366" i="33" s="1"/>
  <c r="B367" i="33"/>
  <c r="Y367" i="33" s="1"/>
  <c r="C367" i="33"/>
  <c r="D367" i="33"/>
  <c r="E367" i="33"/>
  <c r="F367" i="33"/>
  <c r="H367" i="33"/>
  <c r="I367" i="33"/>
  <c r="T367" i="33" s="1"/>
  <c r="B368" i="33"/>
  <c r="Y368" i="33" s="1"/>
  <c r="C368" i="33"/>
  <c r="D368" i="33"/>
  <c r="E368" i="33"/>
  <c r="F368" i="33"/>
  <c r="H368" i="33"/>
  <c r="I368" i="33"/>
  <c r="T368" i="33" s="1"/>
  <c r="B369" i="33"/>
  <c r="Y369" i="33" s="1"/>
  <c r="C369" i="33"/>
  <c r="D369" i="33"/>
  <c r="E369" i="33"/>
  <c r="F369" i="33"/>
  <c r="H369" i="33"/>
  <c r="I369" i="33"/>
  <c r="T369" i="33" s="1"/>
  <c r="B370" i="33"/>
  <c r="Y370" i="33" s="1"/>
  <c r="C370" i="33"/>
  <c r="D370" i="33"/>
  <c r="E370" i="33"/>
  <c r="F370" i="33"/>
  <c r="H370" i="33"/>
  <c r="I370" i="33"/>
  <c r="T370" i="33" s="1"/>
  <c r="B371" i="33"/>
  <c r="Y371" i="33" s="1"/>
  <c r="C371" i="33"/>
  <c r="D371" i="33"/>
  <c r="E371" i="33"/>
  <c r="F371" i="33"/>
  <c r="H371" i="33"/>
  <c r="I371" i="33"/>
  <c r="T371" i="33" s="1"/>
  <c r="B372" i="33"/>
  <c r="Y372" i="33" s="1"/>
  <c r="C372" i="33"/>
  <c r="D372" i="33"/>
  <c r="E372" i="33"/>
  <c r="F372" i="33"/>
  <c r="H372" i="33"/>
  <c r="I372" i="33"/>
  <c r="T372" i="33" s="1"/>
  <c r="B373" i="33"/>
  <c r="Y373" i="33" s="1"/>
  <c r="C373" i="33"/>
  <c r="D373" i="33"/>
  <c r="E373" i="33"/>
  <c r="F373" i="33"/>
  <c r="H373" i="33"/>
  <c r="I373" i="33"/>
  <c r="T373" i="33" s="1"/>
  <c r="B374" i="33"/>
  <c r="Y374" i="33" s="1"/>
  <c r="C374" i="33"/>
  <c r="D374" i="33"/>
  <c r="E374" i="33"/>
  <c r="F374" i="33"/>
  <c r="H374" i="33"/>
  <c r="I374" i="33"/>
  <c r="T374" i="33" s="1"/>
  <c r="B375" i="33"/>
  <c r="Y375" i="33" s="1"/>
  <c r="C375" i="33"/>
  <c r="D375" i="33"/>
  <c r="E375" i="33"/>
  <c r="F375" i="33"/>
  <c r="H375" i="33"/>
  <c r="I375" i="33"/>
  <c r="T375" i="33" s="1"/>
  <c r="B376" i="33"/>
  <c r="Y376" i="33" s="1"/>
  <c r="C376" i="33"/>
  <c r="D376" i="33"/>
  <c r="E376" i="33"/>
  <c r="F376" i="33"/>
  <c r="H376" i="33"/>
  <c r="I376" i="33"/>
  <c r="T376" i="33" s="1"/>
  <c r="B377" i="33"/>
  <c r="Y377" i="33" s="1"/>
  <c r="C377" i="33"/>
  <c r="D377" i="33"/>
  <c r="E377" i="33"/>
  <c r="F377" i="33"/>
  <c r="H377" i="33"/>
  <c r="I377" i="33"/>
  <c r="T377" i="33" s="1"/>
  <c r="B378" i="33"/>
  <c r="Y378" i="33" s="1"/>
  <c r="C378" i="33"/>
  <c r="D378" i="33"/>
  <c r="E378" i="33"/>
  <c r="F378" i="33"/>
  <c r="H378" i="33"/>
  <c r="I378" i="33"/>
  <c r="T378" i="33" s="1"/>
  <c r="B379" i="33"/>
  <c r="Y379" i="33" s="1"/>
  <c r="C379" i="33"/>
  <c r="D379" i="33"/>
  <c r="E379" i="33"/>
  <c r="F379" i="33"/>
  <c r="H379" i="33"/>
  <c r="I379" i="33"/>
  <c r="T379" i="33" s="1"/>
  <c r="B380" i="33"/>
  <c r="Y380" i="33" s="1"/>
  <c r="C380" i="33"/>
  <c r="D380" i="33"/>
  <c r="E380" i="33"/>
  <c r="F380" i="33"/>
  <c r="H380" i="33"/>
  <c r="I380" i="33"/>
  <c r="T380" i="33" s="1"/>
  <c r="B381" i="33"/>
  <c r="Y381" i="33" s="1"/>
  <c r="C381" i="33"/>
  <c r="D381" i="33"/>
  <c r="E381" i="33"/>
  <c r="F381" i="33"/>
  <c r="H381" i="33"/>
  <c r="I381" i="33"/>
  <c r="T381" i="33" s="1"/>
  <c r="B382" i="33"/>
  <c r="Y382" i="33" s="1"/>
  <c r="C382" i="33"/>
  <c r="D382" i="33"/>
  <c r="E382" i="33"/>
  <c r="F382" i="33"/>
  <c r="H382" i="33"/>
  <c r="I382" i="33"/>
  <c r="T382" i="33" s="1"/>
  <c r="B383" i="33"/>
  <c r="Y383" i="33" s="1"/>
  <c r="C383" i="33"/>
  <c r="D383" i="33"/>
  <c r="E383" i="33"/>
  <c r="F383" i="33"/>
  <c r="H383" i="33"/>
  <c r="I383" i="33"/>
  <c r="T383" i="33" s="1"/>
  <c r="B384" i="33"/>
  <c r="Y384" i="33" s="1"/>
  <c r="C384" i="33"/>
  <c r="D384" i="33"/>
  <c r="E384" i="33"/>
  <c r="F384" i="33"/>
  <c r="H384" i="33"/>
  <c r="I384" i="33"/>
  <c r="T384" i="33" s="1"/>
  <c r="B385" i="33"/>
  <c r="Y385" i="33" s="1"/>
  <c r="C385" i="33"/>
  <c r="D385" i="33"/>
  <c r="E385" i="33"/>
  <c r="F385" i="33"/>
  <c r="H385" i="33"/>
  <c r="I385" i="33"/>
  <c r="T385" i="33" s="1"/>
  <c r="B386" i="33"/>
  <c r="Y386" i="33" s="1"/>
  <c r="C386" i="33"/>
  <c r="D386" i="33"/>
  <c r="E386" i="33"/>
  <c r="F386" i="33"/>
  <c r="H386" i="33"/>
  <c r="I386" i="33"/>
  <c r="T386" i="33" s="1"/>
  <c r="B387" i="33"/>
  <c r="Y387" i="33" s="1"/>
  <c r="C387" i="33"/>
  <c r="D387" i="33"/>
  <c r="E387" i="33"/>
  <c r="F387" i="33"/>
  <c r="H387" i="33"/>
  <c r="I387" i="33"/>
  <c r="T387" i="33" s="1"/>
  <c r="B388" i="33"/>
  <c r="Y388" i="33" s="1"/>
  <c r="C388" i="33"/>
  <c r="D388" i="33"/>
  <c r="E388" i="33"/>
  <c r="F388" i="33"/>
  <c r="H388" i="33"/>
  <c r="I388" i="33"/>
  <c r="T388" i="33" s="1"/>
  <c r="B389" i="33"/>
  <c r="Y389" i="33" s="1"/>
  <c r="C389" i="33"/>
  <c r="D389" i="33"/>
  <c r="E389" i="33"/>
  <c r="F389" i="33"/>
  <c r="H389" i="33"/>
  <c r="I389" i="33"/>
  <c r="T389" i="33" s="1"/>
  <c r="B390" i="33"/>
  <c r="Y390" i="33" s="1"/>
  <c r="C390" i="33"/>
  <c r="D390" i="33"/>
  <c r="E390" i="33"/>
  <c r="F390" i="33"/>
  <c r="H390" i="33"/>
  <c r="I390" i="33"/>
  <c r="T390" i="33" s="1"/>
  <c r="B391" i="33"/>
  <c r="Y391" i="33" s="1"/>
  <c r="C391" i="33"/>
  <c r="D391" i="33"/>
  <c r="E391" i="33"/>
  <c r="F391" i="33"/>
  <c r="H391" i="33"/>
  <c r="I391" i="33"/>
  <c r="T391" i="33" s="1"/>
  <c r="B392" i="33"/>
  <c r="Y392" i="33" s="1"/>
  <c r="C392" i="33"/>
  <c r="D392" i="33"/>
  <c r="E392" i="33"/>
  <c r="F392" i="33"/>
  <c r="H392" i="33"/>
  <c r="I392" i="33"/>
  <c r="T392" i="33" s="1"/>
  <c r="B393" i="33"/>
  <c r="Y393" i="33" s="1"/>
  <c r="C393" i="33"/>
  <c r="D393" i="33"/>
  <c r="E393" i="33"/>
  <c r="F393" i="33"/>
  <c r="H393" i="33"/>
  <c r="I393" i="33"/>
  <c r="T393" i="33" s="1"/>
  <c r="B394" i="33"/>
  <c r="Y394" i="33" s="1"/>
  <c r="C394" i="33"/>
  <c r="D394" i="33"/>
  <c r="E394" i="33"/>
  <c r="F394" i="33"/>
  <c r="H394" i="33"/>
  <c r="I394" i="33"/>
  <c r="T394" i="33" s="1"/>
  <c r="B395" i="33"/>
  <c r="Y395" i="33" s="1"/>
  <c r="C395" i="33"/>
  <c r="D395" i="33"/>
  <c r="E395" i="33"/>
  <c r="F395" i="33"/>
  <c r="H395" i="33"/>
  <c r="I395" i="33"/>
  <c r="T395" i="33" s="1"/>
  <c r="B396" i="33"/>
  <c r="Y396" i="33" s="1"/>
  <c r="C396" i="33"/>
  <c r="D396" i="33"/>
  <c r="E396" i="33"/>
  <c r="F396" i="33"/>
  <c r="H396" i="33"/>
  <c r="I396" i="33"/>
  <c r="T396" i="33" s="1"/>
  <c r="B397" i="33"/>
  <c r="Y397" i="33" s="1"/>
  <c r="C397" i="33"/>
  <c r="D397" i="33"/>
  <c r="E397" i="33"/>
  <c r="F397" i="33"/>
  <c r="H397" i="33"/>
  <c r="I397" i="33"/>
  <c r="T397" i="33" s="1"/>
  <c r="B398" i="33"/>
  <c r="Y398" i="33" s="1"/>
  <c r="C398" i="33"/>
  <c r="D398" i="33"/>
  <c r="E398" i="33"/>
  <c r="F398" i="33"/>
  <c r="H398" i="33"/>
  <c r="I398" i="33"/>
  <c r="T398" i="33" s="1"/>
  <c r="B399" i="33"/>
  <c r="Y399" i="33" s="1"/>
  <c r="C399" i="33"/>
  <c r="D399" i="33"/>
  <c r="E399" i="33"/>
  <c r="F399" i="33"/>
  <c r="H399" i="33"/>
  <c r="I399" i="33"/>
  <c r="T399" i="33" s="1"/>
  <c r="B400" i="33"/>
  <c r="Y400" i="33" s="1"/>
  <c r="C400" i="33"/>
  <c r="D400" i="33"/>
  <c r="E400" i="33"/>
  <c r="F400" i="33"/>
  <c r="H400" i="33"/>
  <c r="I400" i="33"/>
  <c r="T400" i="33" s="1"/>
  <c r="B401" i="33"/>
  <c r="Y401" i="33" s="1"/>
  <c r="C401" i="33"/>
  <c r="D401" i="33"/>
  <c r="E401" i="33"/>
  <c r="F401" i="33"/>
  <c r="H401" i="33"/>
  <c r="I401" i="33"/>
  <c r="T401" i="33" s="1"/>
  <c r="B402" i="33"/>
  <c r="Y402" i="33" s="1"/>
  <c r="C402" i="33"/>
  <c r="D402" i="33"/>
  <c r="E402" i="33"/>
  <c r="F402" i="33"/>
  <c r="H402" i="33"/>
  <c r="I402" i="33"/>
  <c r="T402" i="33" s="1"/>
  <c r="B403" i="33"/>
  <c r="Y403" i="33" s="1"/>
  <c r="C403" i="33"/>
  <c r="D403" i="33"/>
  <c r="E403" i="33"/>
  <c r="F403" i="33"/>
  <c r="H403" i="33"/>
  <c r="I403" i="33"/>
  <c r="T403" i="33" s="1"/>
  <c r="B404" i="33"/>
  <c r="Y404" i="33" s="1"/>
  <c r="C404" i="33"/>
  <c r="D404" i="33"/>
  <c r="E404" i="33"/>
  <c r="F404" i="33"/>
  <c r="H404" i="33"/>
  <c r="I404" i="33"/>
  <c r="T404" i="33" s="1"/>
  <c r="B405" i="33"/>
  <c r="Y405" i="33" s="1"/>
  <c r="C405" i="33"/>
  <c r="D405" i="33"/>
  <c r="E405" i="33"/>
  <c r="F405" i="33"/>
  <c r="H405" i="33"/>
  <c r="I405" i="33"/>
  <c r="T405" i="33" s="1"/>
  <c r="B406" i="33"/>
  <c r="Y406" i="33" s="1"/>
  <c r="C406" i="33"/>
  <c r="D406" i="33"/>
  <c r="E406" i="33"/>
  <c r="F406" i="33"/>
  <c r="H406" i="33"/>
  <c r="I406" i="33"/>
  <c r="T406" i="33" s="1"/>
  <c r="B407" i="33"/>
  <c r="Y407" i="33" s="1"/>
  <c r="C407" i="33"/>
  <c r="D407" i="33"/>
  <c r="E407" i="33"/>
  <c r="F407" i="33"/>
  <c r="H407" i="33"/>
  <c r="I407" i="33"/>
  <c r="T407" i="33" s="1"/>
  <c r="B408" i="33"/>
  <c r="Y408" i="33" s="1"/>
  <c r="C408" i="33"/>
  <c r="D408" i="33"/>
  <c r="E408" i="33"/>
  <c r="F408" i="33"/>
  <c r="H408" i="33"/>
  <c r="I408" i="33"/>
  <c r="T408" i="33" s="1"/>
  <c r="B409" i="33"/>
  <c r="Y409" i="33" s="1"/>
  <c r="C409" i="33"/>
  <c r="D409" i="33"/>
  <c r="E409" i="33"/>
  <c r="F409" i="33"/>
  <c r="H409" i="33"/>
  <c r="I409" i="33"/>
  <c r="T409" i="33" s="1"/>
  <c r="B410" i="33"/>
  <c r="Y410" i="33" s="1"/>
  <c r="C410" i="33"/>
  <c r="D410" i="33"/>
  <c r="E410" i="33"/>
  <c r="F410" i="33"/>
  <c r="H410" i="33"/>
  <c r="I410" i="33"/>
  <c r="T410" i="33" s="1"/>
  <c r="B411" i="33"/>
  <c r="Y411" i="33" s="1"/>
  <c r="C411" i="33"/>
  <c r="D411" i="33"/>
  <c r="E411" i="33"/>
  <c r="F411" i="33"/>
  <c r="H411" i="33"/>
  <c r="I411" i="33"/>
  <c r="T411" i="33" s="1"/>
  <c r="B412" i="33"/>
  <c r="Y412" i="33" s="1"/>
  <c r="C412" i="33"/>
  <c r="D412" i="33"/>
  <c r="E412" i="33"/>
  <c r="F412" i="33"/>
  <c r="H412" i="33"/>
  <c r="I412" i="33"/>
  <c r="T412" i="33" s="1"/>
  <c r="B413" i="33"/>
  <c r="Y413" i="33" s="1"/>
  <c r="C413" i="33"/>
  <c r="D413" i="33"/>
  <c r="E413" i="33"/>
  <c r="F413" i="33"/>
  <c r="H413" i="33"/>
  <c r="I413" i="33"/>
  <c r="T413" i="33" s="1"/>
  <c r="B414" i="33"/>
  <c r="Y414" i="33" s="1"/>
  <c r="C414" i="33"/>
  <c r="D414" i="33"/>
  <c r="E414" i="33"/>
  <c r="F414" i="33"/>
  <c r="H414" i="33"/>
  <c r="I414" i="33"/>
  <c r="T414" i="33" s="1"/>
  <c r="B415" i="33"/>
  <c r="Y415" i="33" s="1"/>
  <c r="C415" i="33"/>
  <c r="D415" i="33"/>
  <c r="E415" i="33"/>
  <c r="F415" i="33"/>
  <c r="H415" i="33"/>
  <c r="I415" i="33"/>
  <c r="T415" i="33" s="1"/>
  <c r="B416" i="33"/>
  <c r="Y416" i="33" s="1"/>
  <c r="C416" i="33"/>
  <c r="D416" i="33"/>
  <c r="E416" i="33"/>
  <c r="F416" i="33"/>
  <c r="H416" i="33"/>
  <c r="I416" i="33"/>
  <c r="T416" i="33" s="1"/>
  <c r="B417" i="33"/>
  <c r="Y417" i="33" s="1"/>
  <c r="C417" i="33"/>
  <c r="D417" i="33"/>
  <c r="E417" i="33"/>
  <c r="F417" i="33"/>
  <c r="H417" i="33"/>
  <c r="I417" i="33"/>
  <c r="T417" i="33" s="1"/>
  <c r="B418" i="33"/>
  <c r="Y418" i="33" s="1"/>
  <c r="C418" i="33"/>
  <c r="D418" i="33"/>
  <c r="E418" i="33"/>
  <c r="F418" i="33"/>
  <c r="H418" i="33"/>
  <c r="I418" i="33"/>
  <c r="T418" i="33" s="1"/>
  <c r="B419" i="33"/>
  <c r="Y419" i="33" s="1"/>
  <c r="C419" i="33"/>
  <c r="D419" i="33"/>
  <c r="E419" i="33"/>
  <c r="F419" i="33"/>
  <c r="H419" i="33"/>
  <c r="I419" i="33"/>
  <c r="T419" i="33" s="1"/>
  <c r="B420" i="33"/>
  <c r="Y420" i="33" s="1"/>
  <c r="C420" i="33"/>
  <c r="D420" i="33"/>
  <c r="E420" i="33"/>
  <c r="F420" i="33"/>
  <c r="H420" i="33"/>
  <c r="I420" i="33"/>
  <c r="T420" i="33" s="1"/>
  <c r="B421" i="33"/>
  <c r="Y421" i="33" s="1"/>
  <c r="C421" i="33"/>
  <c r="D421" i="33"/>
  <c r="E421" i="33"/>
  <c r="F421" i="33"/>
  <c r="H421" i="33"/>
  <c r="I421" i="33"/>
  <c r="T421" i="33" s="1"/>
  <c r="B422" i="33"/>
  <c r="Y422" i="33" s="1"/>
  <c r="C422" i="33"/>
  <c r="D422" i="33"/>
  <c r="E422" i="33"/>
  <c r="F422" i="33"/>
  <c r="H422" i="33"/>
  <c r="I422" i="33"/>
  <c r="T422" i="33" s="1"/>
  <c r="B423" i="33"/>
  <c r="Y423" i="33" s="1"/>
  <c r="C423" i="33"/>
  <c r="D423" i="33"/>
  <c r="E423" i="33"/>
  <c r="F423" i="33"/>
  <c r="H423" i="33"/>
  <c r="I423" i="33"/>
  <c r="T423" i="33" s="1"/>
  <c r="B424" i="33"/>
  <c r="Y424" i="33" s="1"/>
  <c r="C424" i="33"/>
  <c r="D424" i="33"/>
  <c r="E424" i="33"/>
  <c r="F424" i="33"/>
  <c r="H424" i="33"/>
  <c r="I424" i="33"/>
  <c r="T424" i="33" s="1"/>
  <c r="B425" i="33"/>
  <c r="Y425" i="33" s="1"/>
  <c r="C425" i="33"/>
  <c r="D425" i="33"/>
  <c r="E425" i="33"/>
  <c r="F425" i="33"/>
  <c r="H425" i="33"/>
  <c r="I425" i="33"/>
  <c r="T425" i="33" s="1"/>
  <c r="B426" i="33"/>
  <c r="Y426" i="33" s="1"/>
  <c r="C426" i="33"/>
  <c r="D426" i="33"/>
  <c r="E426" i="33"/>
  <c r="F426" i="33"/>
  <c r="H426" i="33"/>
  <c r="I426" i="33"/>
  <c r="T426" i="33" s="1"/>
  <c r="B427" i="33"/>
  <c r="Y427" i="33" s="1"/>
  <c r="C427" i="33"/>
  <c r="D427" i="33"/>
  <c r="E427" i="33"/>
  <c r="F427" i="33"/>
  <c r="H427" i="33"/>
  <c r="I427" i="33"/>
  <c r="T427" i="33" s="1"/>
  <c r="B428" i="33"/>
  <c r="Y428" i="33" s="1"/>
  <c r="C428" i="33"/>
  <c r="D428" i="33"/>
  <c r="E428" i="33"/>
  <c r="F428" i="33"/>
  <c r="H428" i="33"/>
  <c r="I428" i="33"/>
  <c r="T428" i="33" s="1"/>
  <c r="B429" i="33"/>
  <c r="Y429" i="33" s="1"/>
  <c r="C429" i="33"/>
  <c r="D429" i="33"/>
  <c r="E429" i="33"/>
  <c r="F429" i="33"/>
  <c r="H429" i="33"/>
  <c r="I429" i="33"/>
  <c r="T429" i="33" s="1"/>
  <c r="B430" i="33"/>
  <c r="Y430" i="33" s="1"/>
  <c r="C430" i="33"/>
  <c r="D430" i="33"/>
  <c r="E430" i="33"/>
  <c r="F430" i="33"/>
  <c r="H430" i="33"/>
  <c r="I430" i="33"/>
  <c r="T430" i="33" s="1"/>
  <c r="B431" i="33"/>
  <c r="Y431" i="33" s="1"/>
  <c r="C431" i="33"/>
  <c r="D431" i="33"/>
  <c r="E431" i="33"/>
  <c r="F431" i="33"/>
  <c r="H431" i="33"/>
  <c r="I431" i="33"/>
  <c r="T431" i="33" s="1"/>
  <c r="B432" i="33"/>
  <c r="Y432" i="33" s="1"/>
  <c r="C432" i="33"/>
  <c r="D432" i="33"/>
  <c r="E432" i="33"/>
  <c r="F432" i="33"/>
  <c r="H432" i="33"/>
  <c r="I432" i="33"/>
  <c r="T432" i="33" s="1"/>
  <c r="B433" i="33"/>
  <c r="Y433" i="33" s="1"/>
  <c r="C433" i="33"/>
  <c r="D433" i="33"/>
  <c r="E433" i="33"/>
  <c r="F433" i="33"/>
  <c r="H433" i="33"/>
  <c r="I433" i="33"/>
  <c r="T433" i="33" s="1"/>
  <c r="B434" i="33"/>
  <c r="Y434" i="33" s="1"/>
  <c r="C434" i="33"/>
  <c r="D434" i="33"/>
  <c r="E434" i="33"/>
  <c r="F434" i="33"/>
  <c r="H434" i="33"/>
  <c r="I434" i="33"/>
  <c r="T434" i="33" s="1"/>
  <c r="B435" i="33"/>
  <c r="Y435" i="33" s="1"/>
  <c r="C435" i="33"/>
  <c r="D435" i="33"/>
  <c r="E435" i="33"/>
  <c r="F435" i="33"/>
  <c r="H435" i="33"/>
  <c r="I435" i="33"/>
  <c r="T435" i="33" s="1"/>
  <c r="B436" i="33"/>
  <c r="Y436" i="33" s="1"/>
  <c r="C436" i="33"/>
  <c r="D436" i="33"/>
  <c r="E436" i="33"/>
  <c r="F436" i="33"/>
  <c r="H436" i="33"/>
  <c r="I436" i="33"/>
  <c r="T436" i="33" s="1"/>
  <c r="B437" i="33"/>
  <c r="Y437" i="33" s="1"/>
  <c r="C437" i="33"/>
  <c r="D437" i="33"/>
  <c r="E437" i="33"/>
  <c r="F437" i="33"/>
  <c r="H437" i="33"/>
  <c r="I437" i="33"/>
  <c r="T437" i="33" s="1"/>
  <c r="B438" i="33"/>
  <c r="Y438" i="33" s="1"/>
  <c r="C438" i="33"/>
  <c r="D438" i="33"/>
  <c r="E438" i="33"/>
  <c r="F438" i="33"/>
  <c r="H438" i="33"/>
  <c r="I438" i="33"/>
  <c r="T438" i="33" s="1"/>
  <c r="B439" i="33"/>
  <c r="Y439" i="33" s="1"/>
  <c r="C439" i="33"/>
  <c r="D439" i="33"/>
  <c r="E439" i="33"/>
  <c r="F439" i="33"/>
  <c r="H439" i="33"/>
  <c r="I439" i="33"/>
  <c r="T439" i="33" s="1"/>
  <c r="B440" i="33"/>
  <c r="Y440" i="33" s="1"/>
  <c r="C440" i="33"/>
  <c r="D440" i="33"/>
  <c r="E440" i="33"/>
  <c r="F440" i="33"/>
  <c r="H440" i="33"/>
  <c r="I440" i="33"/>
  <c r="T440" i="33" s="1"/>
  <c r="B441" i="33"/>
  <c r="Y441" i="33" s="1"/>
  <c r="C441" i="33"/>
  <c r="D441" i="33"/>
  <c r="E441" i="33"/>
  <c r="F441" i="33"/>
  <c r="H441" i="33"/>
  <c r="I441" i="33"/>
  <c r="T441" i="33" s="1"/>
  <c r="B442" i="33"/>
  <c r="Y442" i="33" s="1"/>
  <c r="C442" i="33"/>
  <c r="D442" i="33"/>
  <c r="E442" i="33"/>
  <c r="F442" i="33"/>
  <c r="H442" i="33"/>
  <c r="I442" i="33"/>
  <c r="T442" i="33" s="1"/>
  <c r="B443" i="33"/>
  <c r="Y443" i="33" s="1"/>
  <c r="C443" i="33"/>
  <c r="D443" i="33"/>
  <c r="E443" i="33"/>
  <c r="F443" i="33"/>
  <c r="H443" i="33"/>
  <c r="I443" i="33"/>
  <c r="T443" i="33" s="1"/>
  <c r="B444" i="33"/>
  <c r="Y444" i="33" s="1"/>
  <c r="C444" i="33"/>
  <c r="D444" i="33"/>
  <c r="E444" i="33"/>
  <c r="F444" i="33"/>
  <c r="H444" i="33"/>
  <c r="I444" i="33"/>
  <c r="T444" i="33" s="1"/>
  <c r="B445" i="33"/>
  <c r="Y445" i="33" s="1"/>
  <c r="C445" i="33"/>
  <c r="D445" i="33"/>
  <c r="E445" i="33"/>
  <c r="F445" i="33"/>
  <c r="H445" i="33"/>
  <c r="I445" i="33"/>
  <c r="T445" i="33" s="1"/>
  <c r="B446" i="33"/>
  <c r="Y446" i="33" s="1"/>
  <c r="C446" i="33"/>
  <c r="D446" i="33"/>
  <c r="E446" i="33"/>
  <c r="F446" i="33"/>
  <c r="H446" i="33"/>
  <c r="I446" i="33"/>
  <c r="T446" i="33" s="1"/>
  <c r="B447" i="33"/>
  <c r="Y447" i="33" s="1"/>
  <c r="C447" i="33"/>
  <c r="D447" i="33"/>
  <c r="E447" i="33"/>
  <c r="F447" i="33"/>
  <c r="H447" i="33"/>
  <c r="I447" i="33"/>
  <c r="T447" i="33" s="1"/>
  <c r="B448" i="33"/>
  <c r="Y448" i="33" s="1"/>
  <c r="C448" i="33"/>
  <c r="D448" i="33"/>
  <c r="E448" i="33"/>
  <c r="F448" i="33"/>
  <c r="H448" i="33"/>
  <c r="I448" i="33"/>
  <c r="T448" i="33" s="1"/>
  <c r="B449" i="33"/>
  <c r="Y449" i="33" s="1"/>
  <c r="C449" i="33"/>
  <c r="D449" i="33"/>
  <c r="E449" i="33"/>
  <c r="F449" i="33"/>
  <c r="H449" i="33"/>
  <c r="I449" i="33"/>
  <c r="T449" i="33" s="1"/>
  <c r="B450" i="33"/>
  <c r="Y450" i="33" s="1"/>
  <c r="C450" i="33"/>
  <c r="D450" i="33"/>
  <c r="E450" i="33"/>
  <c r="F450" i="33"/>
  <c r="H450" i="33"/>
  <c r="I450" i="33"/>
  <c r="T450" i="33" s="1"/>
  <c r="B451" i="33"/>
  <c r="Y451" i="33" s="1"/>
  <c r="C451" i="33"/>
  <c r="D451" i="33"/>
  <c r="E451" i="33"/>
  <c r="F451" i="33"/>
  <c r="H451" i="33"/>
  <c r="I451" i="33"/>
  <c r="T451" i="33" s="1"/>
  <c r="B452" i="33"/>
  <c r="Y452" i="33" s="1"/>
  <c r="C452" i="33"/>
  <c r="D452" i="33"/>
  <c r="E452" i="33"/>
  <c r="F452" i="33"/>
  <c r="H452" i="33"/>
  <c r="I452" i="33"/>
  <c r="T452" i="33" s="1"/>
  <c r="B453" i="33"/>
  <c r="Y453" i="33" s="1"/>
  <c r="C453" i="33"/>
  <c r="D453" i="33"/>
  <c r="E453" i="33"/>
  <c r="F453" i="33"/>
  <c r="H453" i="33"/>
  <c r="I453" i="33"/>
  <c r="T453" i="33" s="1"/>
  <c r="B454" i="33"/>
  <c r="Y454" i="33" s="1"/>
  <c r="C454" i="33"/>
  <c r="D454" i="33"/>
  <c r="E454" i="33"/>
  <c r="F454" i="33"/>
  <c r="H454" i="33"/>
  <c r="I454" i="33"/>
  <c r="T454" i="33" s="1"/>
  <c r="B455" i="33"/>
  <c r="Y455" i="33" s="1"/>
  <c r="C455" i="33"/>
  <c r="D455" i="33"/>
  <c r="E455" i="33"/>
  <c r="F455" i="33"/>
  <c r="H455" i="33"/>
  <c r="I455" i="33"/>
  <c r="T455" i="33" s="1"/>
  <c r="B456" i="33"/>
  <c r="Y456" i="33" s="1"/>
  <c r="C456" i="33"/>
  <c r="D456" i="33"/>
  <c r="E456" i="33"/>
  <c r="F456" i="33"/>
  <c r="H456" i="33"/>
  <c r="I456" i="33"/>
  <c r="T456" i="33" s="1"/>
  <c r="B457" i="33"/>
  <c r="Y457" i="33" s="1"/>
  <c r="C457" i="33"/>
  <c r="D457" i="33"/>
  <c r="E457" i="33"/>
  <c r="F457" i="33"/>
  <c r="H457" i="33"/>
  <c r="I457" i="33"/>
  <c r="T457" i="33" s="1"/>
  <c r="B458" i="33"/>
  <c r="Y458" i="33" s="1"/>
  <c r="C458" i="33"/>
  <c r="D458" i="33"/>
  <c r="E458" i="33"/>
  <c r="F458" i="33"/>
  <c r="H458" i="33"/>
  <c r="I458" i="33"/>
  <c r="T458" i="33" s="1"/>
  <c r="B459" i="33"/>
  <c r="Y459" i="33" s="1"/>
  <c r="C459" i="33"/>
  <c r="D459" i="33"/>
  <c r="E459" i="33"/>
  <c r="F459" i="33"/>
  <c r="H459" i="33"/>
  <c r="I459" i="33"/>
  <c r="T459" i="33" s="1"/>
  <c r="B460" i="33"/>
  <c r="Y460" i="33" s="1"/>
  <c r="C460" i="33"/>
  <c r="D460" i="33"/>
  <c r="E460" i="33"/>
  <c r="F460" i="33"/>
  <c r="H460" i="33"/>
  <c r="I460" i="33"/>
  <c r="T460" i="33" s="1"/>
  <c r="B461" i="33"/>
  <c r="Y461" i="33" s="1"/>
  <c r="C461" i="33"/>
  <c r="D461" i="33"/>
  <c r="E461" i="33"/>
  <c r="F461" i="33"/>
  <c r="H461" i="33"/>
  <c r="I461" i="33"/>
  <c r="T461" i="33" s="1"/>
  <c r="B462" i="33"/>
  <c r="Y462" i="33" s="1"/>
  <c r="C462" i="33"/>
  <c r="D462" i="33"/>
  <c r="E462" i="33"/>
  <c r="F462" i="33"/>
  <c r="H462" i="33"/>
  <c r="I462" i="33"/>
  <c r="T462" i="33" s="1"/>
  <c r="B463" i="33"/>
  <c r="Y463" i="33" s="1"/>
  <c r="C463" i="33"/>
  <c r="D463" i="33"/>
  <c r="E463" i="33"/>
  <c r="F463" i="33"/>
  <c r="H463" i="33"/>
  <c r="I463" i="33"/>
  <c r="T463" i="33" s="1"/>
  <c r="B464" i="33"/>
  <c r="Y464" i="33" s="1"/>
  <c r="C464" i="33"/>
  <c r="D464" i="33"/>
  <c r="E464" i="33"/>
  <c r="F464" i="33"/>
  <c r="H464" i="33"/>
  <c r="I464" i="33"/>
  <c r="T464" i="33" s="1"/>
  <c r="B465" i="33"/>
  <c r="Y465" i="33" s="1"/>
  <c r="C465" i="33"/>
  <c r="D465" i="33"/>
  <c r="E465" i="33"/>
  <c r="F465" i="33"/>
  <c r="H465" i="33"/>
  <c r="I465" i="33"/>
  <c r="T465" i="33" s="1"/>
  <c r="B466" i="33"/>
  <c r="Y466" i="33" s="1"/>
  <c r="C466" i="33"/>
  <c r="D466" i="33"/>
  <c r="E466" i="33"/>
  <c r="F466" i="33"/>
  <c r="H466" i="33"/>
  <c r="I466" i="33"/>
  <c r="T466" i="33" s="1"/>
  <c r="B467" i="33"/>
  <c r="Y467" i="33" s="1"/>
  <c r="C467" i="33"/>
  <c r="D467" i="33"/>
  <c r="E467" i="33"/>
  <c r="F467" i="33"/>
  <c r="H467" i="33"/>
  <c r="I467" i="33"/>
  <c r="T467" i="33" s="1"/>
  <c r="B468" i="33"/>
  <c r="Y468" i="33" s="1"/>
  <c r="C468" i="33"/>
  <c r="D468" i="33"/>
  <c r="E468" i="33"/>
  <c r="F468" i="33"/>
  <c r="H468" i="33"/>
  <c r="I468" i="33"/>
  <c r="T468" i="33" s="1"/>
  <c r="B469" i="33"/>
  <c r="Y469" i="33" s="1"/>
  <c r="C469" i="33"/>
  <c r="D469" i="33"/>
  <c r="E469" i="33"/>
  <c r="F469" i="33"/>
  <c r="H469" i="33"/>
  <c r="I469" i="33"/>
  <c r="T469" i="33" s="1"/>
  <c r="B470" i="33"/>
  <c r="Y470" i="33" s="1"/>
  <c r="C470" i="33"/>
  <c r="D470" i="33"/>
  <c r="E470" i="33"/>
  <c r="F470" i="33"/>
  <c r="H470" i="33"/>
  <c r="I470" i="33"/>
  <c r="T470" i="33" s="1"/>
  <c r="B471" i="33"/>
  <c r="Y471" i="33" s="1"/>
  <c r="C471" i="33"/>
  <c r="D471" i="33"/>
  <c r="E471" i="33"/>
  <c r="F471" i="33"/>
  <c r="H471" i="33"/>
  <c r="I471" i="33"/>
  <c r="T471" i="33" s="1"/>
  <c r="B472" i="33"/>
  <c r="Y472" i="33" s="1"/>
  <c r="C472" i="33"/>
  <c r="D472" i="33"/>
  <c r="E472" i="33"/>
  <c r="F472" i="33"/>
  <c r="H472" i="33"/>
  <c r="I472" i="33"/>
  <c r="T472" i="33" s="1"/>
  <c r="B473" i="33"/>
  <c r="Y473" i="33" s="1"/>
  <c r="C473" i="33"/>
  <c r="D473" i="33"/>
  <c r="E473" i="33"/>
  <c r="F473" i="33"/>
  <c r="H473" i="33"/>
  <c r="I473" i="33"/>
  <c r="T473" i="33" s="1"/>
  <c r="B474" i="33"/>
  <c r="Y474" i="33" s="1"/>
  <c r="C474" i="33"/>
  <c r="D474" i="33"/>
  <c r="E474" i="33"/>
  <c r="F474" i="33"/>
  <c r="H474" i="33"/>
  <c r="I474" i="33"/>
  <c r="T474" i="33" s="1"/>
  <c r="B475" i="33"/>
  <c r="Y475" i="33" s="1"/>
  <c r="C475" i="33"/>
  <c r="D475" i="33"/>
  <c r="E475" i="33"/>
  <c r="F475" i="33"/>
  <c r="H475" i="33"/>
  <c r="I475" i="33"/>
  <c r="T475" i="33" s="1"/>
  <c r="B476" i="33"/>
  <c r="Y476" i="33" s="1"/>
  <c r="C476" i="33"/>
  <c r="D476" i="33"/>
  <c r="E476" i="33"/>
  <c r="F476" i="33"/>
  <c r="H476" i="33"/>
  <c r="I476" i="33"/>
  <c r="T476" i="33" s="1"/>
  <c r="B477" i="33"/>
  <c r="Y477" i="33" s="1"/>
  <c r="C477" i="33"/>
  <c r="D477" i="33"/>
  <c r="E477" i="33"/>
  <c r="F477" i="33"/>
  <c r="H477" i="33"/>
  <c r="I477" i="33"/>
  <c r="T477" i="33" s="1"/>
  <c r="B478" i="33"/>
  <c r="Y478" i="33" s="1"/>
  <c r="C478" i="33"/>
  <c r="D478" i="33"/>
  <c r="E478" i="33"/>
  <c r="F478" i="33"/>
  <c r="H478" i="33"/>
  <c r="I478" i="33"/>
  <c r="T478" i="33" s="1"/>
  <c r="B479" i="33"/>
  <c r="Y479" i="33" s="1"/>
  <c r="C479" i="33"/>
  <c r="D479" i="33"/>
  <c r="E479" i="33"/>
  <c r="F479" i="33"/>
  <c r="H479" i="33"/>
  <c r="I479" i="33"/>
  <c r="T479" i="33" s="1"/>
  <c r="B480" i="33"/>
  <c r="Y480" i="33" s="1"/>
  <c r="C480" i="33"/>
  <c r="D480" i="33"/>
  <c r="E480" i="33"/>
  <c r="F480" i="33"/>
  <c r="H480" i="33"/>
  <c r="I480" i="33"/>
  <c r="T480" i="33" s="1"/>
  <c r="B481" i="33"/>
  <c r="Y481" i="33" s="1"/>
  <c r="C481" i="33"/>
  <c r="D481" i="33"/>
  <c r="E481" i="33"/>
  <c r="F481" i="33"/>
  <c r="H481" i="33"/>
  <c r="I481" i="33"/>
  <c r="T481" i="33" s="1"/>
  <c r="B482" i="33"/>
  <c r="Y482" i="33" s="1"/>
  <c r="C482" i="33"/>
  <c r="D482" i="33"/>
  <c r="E482" i="33"/>
  <c r="F482" i="33"/>
  <c r="H482" i="33"/>
  <c r="I482" i="33"/>
  <c r="T482" i="33" s="1"/>
  <c r="B483" i="33"/>
  <c r="Y483" i="33" s="1"/>
  <c r="C483" i="33"/>
  <c r="D483" i="33"/>
  <c r="E483" i="33"/>
  <c r="F483" i="33"/>
  <c r="H483" i="33"/>
  <c r="I483" i="33"/>
  <c r="T483" i="33" s="1"/>
  <c r="B484" i="33"/>
  <c r="Y484" i="33" s="1"/>
  <c r="C484" i="33"/>
  <c r="D484" i="33"/>
  <c r="E484" i="33"/>
  <c r="F484" i="33"/>
  <c r="H484" i="33"/>
  <c r="I484" i="33"/>
  <c r="T484" i="33" s="1"/>
  <c r="B485" i="33"/>
  <c r="Y485" i="33" s="1"/>
  <c r="C485" i="33"/>
  <c r="D485" i="33"/>
  <c r="E485" i="33"/>
  <c r="F485" i="33"/>
  <c r="H485" i="33"/>
  <c r="I485" i="33"/>
  <c r="T485" i="33" s="1"/>
  <c r="B486" i="33"/>
  <c r="Y486" i="33" s="1"/>
  <c r="C486" i="33"/>
  <c r="D486" i="33"/>
  <c r="E486" i="33"/>
  <c r="F486" i="33"/>
  <c r="H486" i="33"/>
  <c r="I486" i="33"/>
  <c r="T486" i="33" s="1"/>
  <c r="B487" i="33"/>
  <c r="Y487" i="33" s="1"/>
  <c r="C487" i="33"/>
  <c r="D487" i="33"/>
  <c r="E487" i="33"/>
  <c r="F487" i="33"/>
  <c r="H487" i="33"/>
  <c r="I487" i="33"/>
  <c r="T487" i="33" s="1"/>
  <c r="B488" i="33"/>
  <c r="Y488" i="33" s="1"/>
  <c r="C488" i="33"/>
  <c r="D488" i="33"/>
  <c r="E488" i="33"/>
  <c r="F488" i="33"/>
  <c r="H488" i="33"/>
  <c r="I488" i="33"/>
  <c r="T488" i="33" s="1"/>
  <c r="B489" i="33"/>
  <c r="Y489" i="33" s="1"/>
  <c r="C489" i="33"/>
  <c r="D489" i="33"/>
  <c r="E489" i="33"/>
  <c r="F489" i="33"/>
  <c r="H489" i="33"/>
  <c r="I489" i="33"/>
  <c r="T489" i="33" s="1"/>
  <c r="B490" i="33"/>
  <c r="Y490" i="33" s="1"/>
  <c r="C490" i="33"/>
  <c r="D490" i="33"/>
  <c r="E490" i="33"/>
  <c r="F490" i="33"/>
  <c r="H490" i="33"/>
  <c r="I490" i="33"/>
  <c r="T490" i="33" s="1"/>
  <c r="B491" i="33"/>
  <c r="Y491" i="33" s="1"/>
  <c r="C491" i="33"/>
  <c r="D491" i="33"/>
  <c r="E491" i="33"/>
  <c r="F491" i="33"/>
  <c r="H491" i="33"/>
  <c r="I491" i="33"/>
  <c r="T491" i="33" s="1"/>
  <c r="B492" i="33"/>
  <c r="Y492" i="33" s="1"/>
  <c r="C492" i="33"/>
  <c r="D492" i="33"/>
  <c r="E492" i="33"/>
  <c r="F492" i="33"/>
  <c r="H492" i="33"/>
  <c r="I492" i="33"/>
  <c r="T492" i="33" s="1"/>
  <c r="B493" i="33"/>
  <c r="Y493" i="33" s="1"/>
  <c r="C493" i="33"/>
  <c r="D493" i="33"/>
  <c r="E493" i="33"/>
  <c r="F493" i="33"/>
  <c r="H493" i="33"/>
  <c r="I493" i="33"/>
  <c r="T493" i="33" s="1"/>
  <c r="B494" i="33"/>
  <c r="Y494" i="33" s="1"/>
  <c r="C494" i="33"/>
  <c r="D494" i="33"/>
  <c r="E494" i="33"/>
  <c r="F494" i="33"/>
  <c r="H494" i="33"/>
  <c r="I494" i="33"/>
  <c r="T494" i="33" s="1"/>
  <c r="B495" i="33"/>
  <c r="Y495" i="33" s="1"/>
  <c r="C495" i="33"/>
  <c r="D495" i="33"/>
  <c r="E495" i="33"/>
  <c r="F495" i="33"/>
  <c r="H495" i="33"/>
  <c r="I495" i="33"/>
  <c r="T495" i="33" s="1"/>
  <c r="B496" i="33"/>
  <c r="Y496" i="33" s="1"/>
  <c r="C496" i="33"/>
  <c r="D496" i="33"/>
  <c r="E496" i="33"/>
  <c r="F496" i="33"/>
  <c r="H496" i="33"/>
  <c r="I496" i="33"/>
  <c r="T496" i="33" s="1"/>
  <c r="B497" i="33"/>
  <c r="Y497" i="33" s="1"/>
  <c r="C497" i="33"/>
  <c r="D497" i="33"/>
  <c r="E497" i="33"/>
  <c r="F497" i="33"/>
  <c r="H497" i="33"/>
  <c r="I497" i="33"/>
  <c r="T497" i="33" s="1"/>
  <c r="B498" i="33"/>
  <c r="Y498" i="33" s="1"/>
  <c r="C498" i="33"/>
  <c r="D498" i="33"/>
  <c r="E498" i="33"/>
  <c r="F498" i="33"/>
  <c r="H498" i="33"/>
  <c r="I498" i="33"/>
  <c r="T498" i="33" s="1"/>
  <c r="B499" i="33"/>
  <c r="Y499" i="33" s="1"/>
  <c r="C499" i="33"/>
  <c r="D499" i="33"/>
  <c r="E499" i="33"/>
  <c r="F499" i="33"/>
  <c r="H499" i="33"/>
  <c r="I499" i="33"/>
  <c r="T499" i="33" s="1"/>
  <c r="B500" i="33"/>
  <c r="Y500" i="33" s="1"/>
  <c r="C500" i="33"/>
  <c r="D500" i="33"/>
  <c r="E500" i="33"/>
  <c r="F500" i="33"/>
  <c r="H500" i="33"/>
  <c r="I500" i="33"/>
  <c r="T500" i="33" s="1"/>
  <c r="B501" i="33"/>
  <c r="Y501" i="33" s="1"/>
  <c r="C501" i="33"/>
  <c r="D501" i="33"/>
  <c r="E501" i="33"/>
  <c r="F501" i="33"/>
  <c r="H501" i="33"/>
  <c r="I501" i="33"/>
  <c r="T501" i="33" s="1"/>
  <c r="B502" i="33"/>
  <c r="Y502" i="33" s="1"/>
  <c r="C502" i="33"/>
  <c r="D502" i="33"/>
  <c r="E502" i="33"/>
  <c r="F502" i="33"/>
  <c r="H502" i="33"/>
  <c r="I502" i="33"/>
  <c r="T502" i="33" s="1"/>
  <c r="B503" i="33"/>
  <c r="Y503" i="33" s="1"/>
  <c r="C503" i="33"/>
  <c r="D503" i="33"/>
  <c r="E503" i="33"/>
  <c r="F503" i="33"/>
  <c r="H503" i="33"/>
  <c r="I503" i="33"/>
  <c r="T503" i="33" s="1"/>
  <c r="B504" i="33"/>
  <c r="Y504" i="33" s="1"/>
  <c r="C504" i="33"/>
  <c r="D504" i="33"/>
  <c r="E504" i="33"/>
  <c r="F504" i="33"/>
  <c r="H504" i="33"/>
  <c r="I504" i="33"/>
  <c r="T504" i="33" s="1"/>
  <c r="B505" i="33"/>
  <c r="Y505" i="33" s="1"/>
  <c r="C505" i="33"/>
  <c r="D505" i="33"/>
  <c r="E505" i="33"/>
  <c r="F505" i="33"/>
  <c r="H505" i="33"/>
  <c r="I505" i="33"/>
  <c r="T505" i="33" s="1"/>
  <c r="B506" i="33"/>
  <c r="Y506" i="33" s="1"/>
  <c r="C506" i="33"/>
  <c r="D506" i="33"/>
  <c r="E506" i="33"/>
  <c r="F506" i="33"/>
  <c r="H506" i="33"/>
  <c r="I506" i="33"/>
  <c r="T506" i="33" s="1"/>
  <c r="B7" i="33"/>
  <c r="Y7" i="33" s="1"/>
  <c r="C7" i="33"/>
  <c r="D7" i="33"/>
  <c r="E7" i="33"/>
  <c r="F7" i="33"/>
  <c r="I7" i="33"/>
  <c r="W7" i="31" l="1"/>
  <c r="E61" i="21"/>
  <c r="C82" i="21"/>
  <c r="E60" i="21"/>
  <c r="C81" i="21"/>
  <c r="Y6" i="33"/>
  <c r="U4" i="33" s="1"/>
  <c r="A19" i="21" s="1"/>
  <c r="S6" i="31"/>
  <c r="X7" i="31"/>
  <c r="AD3" i="31"/>
  <c r="K38" i="21" s="1"/>
  <c r="M9" i="33"/>
  <c r="E59" i="21" l="1"/>
  <c r="C80" i="21"/>
  <c r="W6" i="31"/>
  <c r="W507" i="31"/>
  <c r="B7" i="31"/>
  <c r="Z7" i="31" s="1"/>
  <c r="Z6" i="31" s="1"/>
  <c r="T4" i="31" s="1"/>
  <c r="A18" i="21" s="1"/>
  <c r="O506" i="33"/>
  <c r="N506" i="33"/>
  <c r="M506" i="33"/>
  <c r="O505" i="33"/>
  <c r="N505" i="33"/>
  <c r="M505" i="33"/>
  <c r="O504" i="33"/>
  <c r="N504" i="33"/>
  <c r="M504" i="33"/>
  <c r="O503" i="33"/>
  <c r="N503" i="33"/>
  <c r="M503" i="33"/>
  <c r="O502" i="33"/>
  <c r="N502" i="33"/>
  <c r="M502" i="33"/>
  <c r="O501" i="33"/>
  <c r="N501" i="33"/>
  <c r="M501" i="33"/>
  <c r="O500" i="33"/>
  <c r="N500" i="33"/>
  <c r="M500" i="33"/>
  <c r="O499" i="33"/>
  <c r="N499" i="33"/>
  <c r="M499" i="33"/>
  <c r="O498" i="33"/>
  <c r="N498" i="33"/>
  <c r="M498" i="33"/>
  <c r="O497" i="33"/>
  <c r="N497" i="33"/>
  <c r="M497" i="33"/>
  <c r="O496" i="33"/>
  <c r="N496" i="33"/>
  <c r="M496" i="33"/>
  <c r="O495" i="33"/>
  <c r="N495" i="33"/>
  <c r="M495" i="33"/>
  <c r="O494" i="33"/>
  <c r="N494" i="33"/>
  <c r="M494" i="33"/>
  <c r="O493" i="33"/>
  <c r="N493" i="33"/>
  <c r="M493" i="33"/>
  <c r="O492" i="33"/>
  <c r="N492" i="33"/>
  <c r="M492" i="33"/>
  <c r="O491" i="33"/>
  <c r="N491" i="33"/>
  <c r="M491" i="33"/>
  <c r="O490" i="33"/>
  <c r="N490" i="33"/>
  <c r="M490" i="33"/>
  <c r="O489" i="33"/>
  <c r="N489" i="33"/>
  <c r="M489" i="33"/>
  <c r="O488" i="33"/>
  <c r="N488" i="33"/>
  <c r="M488" i="33"/>
  <c r="O487" i="33"/>
  <c r="N487" i="33"/>
  <c r="M487" i="33"/>
  <c r="O486" i="33"/>
  <c r="N486" i="33"/>
  <c r="M486" i="33"/>
  <c r="O485" i="33"/>
  <c r="N485" i="33"/>
  <c r="M485" i="33"/>
  <c r="O484" i="33"/>
  <c r="N484" i="33"/>
  <c r="M484" i="33"/>
  <c r="O483" i="33"/>
  <c r="N483" i="33"/>
  <c r="M483" i="33"/>
  <c r="O482" i="33"/>
  <c r="N482" i="33"/>
  <c r="M482" i="33"/>
  <c r="O481" i="33"/>
  <c r="N481" i="33"/>
  <c r="M481" i="33"/>
  <c r="O480" i="33"/>
  <c r="N480" i="33"/>
  <c r="M480" i="33"/>
  <c r="O479" i="33"/>
  <c r="N479" i="33"/>
  <c r="M479" i="33"/>
  <c r="O478" i="33"/>
  <c r="N478" i="33"/>
  <c r="M478" i="33"/>
  <c r="O477" i="33"/>
  <c r="N477" i="33"/>
  <c r="M477" i="33"/>
  <c r="O476" i="33"/>
  <c r="N476" i="33"/>
  <c r="M476" i="33"/>
  <c r="O475" i="33"/>
  <c r="N475" i="33"/>
  <c r="M475" i="33"/>
  <c r="O474" i="33"/>
  <c r="N474" i="33"/>
  <c r="M474" i="33"/>
  <c r="O473" i="33"/>
  <c r="N473" i="33"/>
  <c r="M473" i="33"/>
  <c r="O472" i="33"/>
  <c r="N472" i="33"/>
  <c r="M472" i="33"/>
  <c r="O471" i="33"/>
  <c r="N471" i="33"/>
  <c r="M471" i="33"/>
  <c r="O470" i="33"/>
  <c r="N470" i="33"/>
  <c r="M470" i="33"/>
  <c r="O469" i="33"/>
  <c r="N469" i="33"/>
  <c r="M469" i="33"/>
  <c r="O468" i="33"/>
  <c r="N468" i="33"/>
  <c r="M468" i="33"/>
  <c r="O467" i="33"/>
  <c r="N467" i="33"/>
  <c r="M467" i="33"/>
  <c r="O466" i="33"/>
  <c r="N466" i="33"/>
  <c r="M466" i="33"/>
  <c r="O465" i="33"/>
  <c r="N465" i="33"/>
  <c r="M465" i="33"/>
  <c r="O464" i="33"/>
  <c r="N464" i="33"/>
  <c r="M464" i="33"/>
  <c r="O463" i="33"/>
  <c r="N463" i="33"/>
  <c r="M463" i="33"/>
  <c r="O462" i="33"/>
  <c r="N462" i="33"/>
  <c r="M462" i="33"/>
  <c r="O461" i="33"/>
  <c r="N461" i="33"/>
  <c r="M461" i="33"/>
  <c r="O460" i="33"/>
  <c r="N460" i="33"/>
  <c r="M460" i="33"/>
  <c r="O459" i="33"/>
  <c r="N459" i="33"/>
  <c r="M459" i="33"/>
  <c r="O458" i="33"/>
  <c r="N458" i="33"/>
  <c r="M458" i="33"/>
  <c r="O457" i="33"/>
  <c r="N457" i="33"/>
  <c r="M457" i="33"/>
  <c r="O456" i="33"/>
  <c r="N456" i="33"/>
  <c r="M456" i="33"/>
  <c r="O455" i="33"/>
  <c r="N455" i="33"/>
  <c r="M455" i="33"/>
  <c r="O454" i="33"/>
  <c r="N454" i="33"/>
  <c r="M454" i="33"/>
  <c r="O453" i="33"/>
  <c r="N453" i="33"/>
  <c r="M453" i="33"/>
  <c r="O452" i="33"/>
  <c r="N452" i="33"/>
  <c r="M452" i="33"/>
  <c r="O451" i="33"/>
  <c r="N451" i="33"/>
  <c r="M451" i="33"/>
  <c r="O450" i="33"/>
  <c r="N450" i="33"/>
  <c r="M450" i="33"/>
  <c r="O449" i="33"/>
  <c r="N449" i="33"/>
  <c r="M449" i="33"/>
  <c r="O448" i="33"/>
  <c r="N448" i="33"/>
  <c r="M448" i="33"/>
  <c r="O447" i="33"/>
  <c r="N447" i="33"/>
  <c r="M447" i="33"/>
  <c r="O446" i="33"/>
  <c r="N446" i="33"/>
  <c r="M446" i="33"/>
  <c r="O445" i="33"/>
  <c r="N445" i="33"/>
  <c r="M445" i="33"/>
  <c r="O444" i="33"/>
  <c r="N444" i="33"/>
  <c r="M444" i="33"/>
  <c r="O443" i="33"/>
  <c r="N443" i="33"/>
  <c r="M443" i="33"/>
  <c r="O442" i="33"/>
  <c r="N442" i="33"/>
  <c r="M442" i="33"/>
  <c r="O441" i="33"/>
  <c r="N441" i="33"/>
  <c r="M441" i="33"/>
  <c r="O440" i="33"/>
  <c r="N440" i="33"/>
  <c r="M440" i="33"/>
  <c r="O439" i="33"/>
  <c r="N439" i="33"/>
  <c r="M439" i="33"/>
  <c r="O438" i="33"/>
  <c r="N438" i="33"/>
  <c r="M438" i="33"/>
  <c r="O437" i="33"/>
  <c r="N437" i="33"/>
  <c r="M437" i="33"/>
  <c r="O436" i="33"/>
  <c r="N436" i="33"/>
  <c r="M436" i="33"/>
  <c r="O435" i="33"/>
  <c r="N435" i="33"/>
  <c r="M435" i="33"/>
  <c r="O434" i="33"/>
  <c r="N434" i="33"/>
  <c r="M434" i="33"/>
  <c r="O433" i="33"/>
  <c r="N433" i="33"/>
  <c r="M433" i="33"/>
  <c r="O432" i="33"/>
  <c r="N432" i="33"/>
  <c r="M432" i="33"/>
  <c r="O431" i="33"/>
  <c r="N431" i="33"/>
  <c r="M431" i="33"/>
  <c r="O430" i="33"/>
  <c r="N430" i="33"/>
  <c r="M430" i="33"/>
  <c r="O429" i="33"/>
  <c r="N429" i="33"/>
  <c r="M429" i="33"/>
  <c r="O428" i="33"/>
  <c r="N428" i="33"/>
  <c r="M428" i="33"/>
  <c r="O427" i="33"/>
  <c r="N427" i="33"/>
  <c r="M427" i="33"/>
  <c r="O426" i="33"/>
  <c r="N426" i="33"/>
  <c r="M426" i="33"/>
  <c r="O425" i="33"/>
  <c r="N425" i="33"/>
  <c r="M425" i="33"/>
  <c r="O424" i="33"/>
  <c r="N424" i="33"/>
  <c r="M424" i="33"/>
  <c r="O423" i="33"/>
  <c r="N423" i="33"/>
  <c r="M423" i="33"/>
  <c r="O422" i="33"/>
  <c r="N422" i="33"/>
  <c r="M422" i="33"/>
  <c r="O421" i="33"/>
  <c r="N421" i="33"/>
  <c r="M421" i="33"/>
  <c r="O420" i="33"/>
  <c r="N420" i="33"/>
  <c r="M420" i="33"/>
  <c r="O419" i="33"/>
  <c r="N419" i="33"/>
  <c r="M419" i="33"/>
  <c r="O418" i="33"/>
  <c r="N418" i="33"/>
  <c r="M418" i="33"/>
  <c r="O417" i="33"/>
  <c r="N417" i="33"/>
  <c r="M417" i="33"/>
  <c r="O416" i="33"/>
  <c r="N416" i="33"/>
  <c r="M416" i="33"/>
  <c r="O415" i="33"/>
  <c r="N415" i="33"/>
  <c r="M415" i="33"/>
  <c r="O414" i="33"/>
  <c r="N414" i="33"/>
  <c r="M414" i="33"/>
  <c r="O413" i="33"/>
  <c r="N413" i="33"/>
  <c r="M413" i="33"/>
  <c r="O412" i="33"/>
  <c r="N412" i="33"/>
  <c r="M412" i="33"/>
  <c r="O411" i="33"/>
  <c r="N411" i="33"/>
  <c r="M411" i="33"/>
  <c r="O410" i="33"/>
  <c r="N410" i="33"/>
  <c r="M410" i="33"/>
  <c r="O409" i="33"/>
  <c r="N409" i="33"/>
  <c r="M409" i="33"/>
  <c r="O408" i="33"/>
  <c r="N408" i="33"/>
  <c r="M408" i="33"/>
  <c r="O407" i="33"/>
  <c r="N407" i="33"/>
  <c r="M407" i="33"/>
  <c r="O406" i="33"/>
  <c r="N406" i="33"/>
  <c r="M406" i="33"/>
  <c r="O405" i="33"/>
  <c r="N405" i="33"/>
  <c r="M405" i="33"/>
  <c r="O404" i="33"/>
  <c r="N404" i="33"/>
  <c r="M404" i="33"/>
  <c r="O403" i="33"/>
  <c r="N403" i="33"/>
  <c r="M403" i="33"/>
  <c r="O402" i="33"/>
  <c r="N402" i="33"/>
  <c r="M402" i="33"/>
  <c r="O401" i="33"/>
  <c r="N401" i="33"/>
  <c r="M401" i="33"/>
  <c r="O400" i="33"/>
  <c r="N400" i="33"/>
  <c r="M400" i="33"/>
  <c r="O399" i="33"/>
  <c r="N399" i="33"/>
  <c r="M399" i="33"/>
  <c r="O398" i="33"/>
  <c r="N398" i="33"/>
  <c r="M398" i="33"/>
  <c r="O397" i="33"/>
  <c r="N397" i="33"/>
  <c r="M397" i="33"/>
  <c r="O396" i="33"/>
  <c r="N396" i="33"/>
  <c r="M396" i="33"/>
  <c r="O395" i="33"/>
  <c r="N395" i="33"/>
  <c r="M395" i="33"/>
  <c r="O394" i="33"/>
  <c r="N394" i="33"/>
  <c r="M394" i="33"/>
  <c r="O393" i="33"/>
  <c r="N393" i="33"/>
  <c r="M393" i="33"/>
  <c r="O392" i="33"/>
  <c r="N392" i="33"/>
  <c r="M392" i="33"/>
  <c r="O391" i="33"/>
  <c r="N391" i="33"/>
  <c r="M391" i="33"/>
  <c r="O390" i="33"/>
  <c r="N390" i="33"/>
  <c r="M390" i="33"/>
  <c r="O389" i="33"/>
  <c r="N389" i="33"/>
  <c r="M389" i="33"/>
  <c r="O388" i="33"/>
  <c r="N388" i="33"/>
  <c r="M388" i="33"/>
  <c r="O387" i="33"/>
  <c r="N387" i="33"/>
  <c r="M387" i="33"/>
  <c r="O386" i="33"/>
  <c r="N386" i="33"/>
  <c r="M386" i="33"/>
  <c r="O385" i="33"/>
  <c r="N385" i="33"/>
  <c r="M385" i="33"/>
  <c r="O384" i="33"/>
  <c r="N384" i="33"/>
  <c r="M384" i="33"/>
  <c r="O383" i="33"/>
  <c r="N383" i="33"/>
  <c r="M383" i="33"/>
  <c r="O382" i="33"/>
  <c r="N382" i="33"/>
  <c r="M382" i="33"/>
  <c r="O381" i="33"/>
  <c r="N381" i="33"/>
  <c r="M381" i="33"/>
  <c r="O380" i="33"/>
  <c r="N380" i="33"/>
  <c r="M380" i="33"/>
  <c r="O379" i="33"/>
  <c r="N379" i="33"/>
  <c r="M379" i="33"/>
  <c r="O378" i="33"/>
  <c r="N378" i="33"/>
  <c r="M378" i="33"/>
  <c r="O377" i="33"/>
  <c r="N377" i="33"/>
  <c r="M377" i="33"/>
  <c r="O376" i="33"/>
  <c r="N376" i="33"/>
  <c r="M376" i="33"/>
  <c r="O375" i="33"/>
  <c r="N375" i="33"/>
  <c r="M375" i="33"/>
  <c r="O374" i="33"/>
  <c r="N374" i="33"/>
  <c r="M374" i="33"/>
  <c r="O373" i="33"/>
  <c r="N373" i="33"/>
  <c r="M373" i="33"/>
  <c r="O372" i="33"/>
  <c r="N372" i="33"/>
  <c r="M372" i="33"/>
  <c r="O371" i="33"/>
  <c r="N371" i="33"/>
  <c r="M371" i="33"/>
  <c r="O370" i="33"/>
  <c r="N370" i="33"/>
  <c r="M370" i="33"/>
  <c r="O369" i="33"/>
  <c r="N369" i="33"/>
  <c r="M369" i="33"/>
  <c r="O368" i="33"/>
  <c r="N368" i="33"/>
  <c r="M368" i="33"/>
  <c r="O367" i="33"/>
  <c r="N367" i="33"/>
  <c r="M367" i="33"/>
  <c r="O366" i="33"/>
  <c r="N366" i="33"/>
  <c r="M366" i="33"/>
  <c r="O365" i="33"/>
  <c r="N365" i="33"/>
  <c r="M365" i="33"/>
  <c r="O364" i="33"/>
  <c r="N364" i="33"/>
  <c r="M364" i="33"/>
  <c r="O363" i="33"/>
  <c r="N363" i="33"/>
  <c r="M363" i="33"/>
  <c r="O362" i="33"/>
  <c r="N362" i="33"/>
  <c r="M362" i="33"/>
  <c r="O361" i="33"/>
  <c r="N361" i="33"/>
  <c r="M361" i="33"/>
  <c r="O360" i="33"/>
  <c r="N360" i="33"/>
  <c r="M360" i="33"/>
  <c r="O359" i="33"/>
  <c r="N359" i="33"/>
  <c r="M359" i="33"/>
  <c r="O358" i="33"/>
  <c r="N358" i="33"/>
  <c r="M358" i="33"/>
  <c r="O357" i="33"/>
  <c r="N357" i="33"/>
  <c r="M357" i="33"/>
  <c r="O356" i="33"/>
  <c r="N356" i="33"/>
  <c r="M356" i="33"/>
  <c r="O355" i="33"/>
  <c r="N355" i="33"/>
  <c r="M355" i="33"/>
  <c r="O354" i="33"/>
  <c r="N354" i="33"/>
  <c r="M354" i="33"/>
  <c r="O353" i="33"/>
  <c r="N353" i="33"/>
  <c r="M353" i="33"/>
  <c r="O352" i="33"/>
  <c r="N352" i="33"/>
  <c r="M352" i="33"/>
  <c r="O351" i="33"/>
  <c r="N351" i="33"/>
  <c r="M351" i="33"/>
  <c r="O350" i="33"/>
  <c r="N350" i="33"/>
  <c r="M350" i="33"/>
  <c r="O349" i="33"/>
  <c r="N349" i="33"/>
  <c r="M349" i="33"/>
  <c r="O348" i="33"/>
  <c r="N348" i="33"/>
  <c r="M348" i="33"/>
  <c r="O347" i="33"/>
  <c r="N347" i="33"/>
  <c r="M347" i="33"/>
  <c r="O346" i="33"/>
  <c r="N346" i="33"/>
  <c r="M346" i="33"/>
  <c r="O345" i="33"/>
  <c r="N345" i="33"/>
  <c r="M345" i="33"/>
  <c r="O344" i="33"/>
  <c r="N344" i="33"/>
  <c r="M344" i="33"/>
  <c r="O343" i="33"/>
  <c r="N343" i="33"/>
  <c r="M343" i="33"/>
  <c r="O342" i="33"/>
  <c r="N342" i="33"/>
  <c r="M342" i="33"/>
  <c r="O341" i="33"/>
  <c r="N341" i="33"/>
  <c r="M341" i="33"/>
  <c r="O340" i="33"/>
  <c r="N340" i="33"/>
  <c r="M340" i="33"/>
  <c r="O339" i="33"/>
  <c r="N339" i="33"/>
  <c r="M339" i="33"/>
  <c r="O338" i="33"/>
  <c r="N338" i="33"/>
  <c r="M338" i="33"/>
  <c r="O337" i="33"/>
  <c r="N337" i="33"/>
  <c r="M337" i="33"/>
  <c r="O336" i="33"/>
  <c r="N336" i="33"/>
  <c r="M336" i="33"/>
  <c r="O335" i="33"/>
  <c r="N335" i="33"/>
  <c r="M335" i="33"/>
  <c r="O334" i="33"/>
  <c r="N334" i="33"/>
  <c r="M334" i="33"/>
  <c r="O333" i="33"/>
  <c r="N333" i="33"/>
  <c r="M333" i="33"/>
  <c r="O332" i="33"/>
  <c r="N332" i="33"/>
  <c r="M332" i="33"/>
  <c r="O331" i="33"/>
  <c r="N331" i="33"/>
  <c r="M331" i="33"/>
  <c r="O330" i="33"/>
  <c r="N330" i="33"/>
  <c r="M330" i="33"/>
  <c r="O329" i="33"/>
  <c r="N329" i="33"/>
  <c r="M329" i="33"/>
  <c r="O328" i="33"/>
  <c r="N328" i="33"/>
  <c r="M328" i="33"/>
  <c r="O327" i="33"/>
  <c r="N327" i="33"/>
  <c r="M327" i="33"/>
  <c r="O326" i="33"/>
  <c r="N326" i="33"/>
  <c r="M326" i="33"/>
  <c r="O325" i="33"/>
  <c r="N325" i="33"/>
  <c r="M325" i="33"/>
  <c r="O324" i="33"/>
  <c r="N324" i="33"/>
  <c r="M324" i="33"/>
  <c r="O323" i="33"/>
  <c r="N323" i="33"/>
  <c r="M323" i="33"/>
  <c r="O322" i="33"/>
  <c r="N322" i="33"/>
  <c r="M322" i="33"/>
  <c r="O321" i="33"/>
  <c r="N321" i="33"/>
  <c r="M321" i="33"/>
  <c r="O320" i="33"/>
  <c r="N320" i="33"/>
  <c r="M320" i="33"/>
  <c r="O319" i="33"/>
  <c r="N319" i="33"/>
  <c r="M319" i="33"/>
  <c r="O318" i="33"/>
  <c r="N318" i="33"/>
  <c r="M318" i="33"/>
  <c r="O317" i="33"/>
  <c r="N317" i="33"/>
  <c r="M317" i="33"/>
  <c r="O316" i="33"/>
  <c r="N316" i="33"/>
  <c r="M316" i="33"/>
  <c r="O315" i="33"/>
  <c r="N315" i="33"/>
  <c r="M315" i="33"/>
  <c r="O314" i="33"/>
  <c r="N314" i="33"/>
  <c r="M314" i="33"/>
  <c r="O313" i="33"/>
  <c r="N313" i="33"/>
  <c r="M313" i="33"/>
  <c r="O312" i="33"/>
  <c r="N312" i="33"/>
  <c r="M312" i="33"/>
  <c r="O311" i="33"/>
  <c r="N311" i="33"/>
  <c r="M311" i="33"/>
  <c r="O310" i="33"/>
  <c r="N310" i="33"/>
  <c r="M310" i="33"/>
  <c r="O309" i="33"/>
  <c r="N309" i="33"/>
  <c r="M309" i="33"/>
  <c r="O308" i="33"/>
  <c r="N308" i="33"/>
  <c r="M308" i="33"/>
  <c r="O307" i="33"/>
  <c r="N307" i="33"/>
  <c r="M307" i="33"/>
  <c r="O306" i="33"/>
  <c r="N306" i="33"/>
  <c r="M306" i="33"/>
  <c r="O305" i="33"/>
  <c r="N305" i="33"/>
  <c r="M305" i="33"/>
  <c r="O304" i="33"/>
  <c r="N304" i="33"/>
  <c r="M304" i="33"/>
  <c r="O303" i="33"/>
  <c r="N303" i="33"/>
  <c r="M303" i="33"/>
  <c r="O302" i="33"/>
  <c r="N302" i="33"/>
  <c r="M302" i="33"/>
  <c r="O301" i="33"/>
  <c r="N301" i="33"/>
  <c r="M301" i="33"/>
  <c r="O300" i="33"/>
  <c r="N300" i="33"/>
  <c r="M300" i="33"/>
  <c r="O299" i="33"/>
  <c r="N299" i="33"/>
  <c r="M299" i="33"/>
  <c r="O298" i="33"/>
  <c r="N298" i="33"/>
  <c r="M298" i="33"/>
  <c r="O297" i="33"/>
  <c r="N297" i="33"/>
  <c r="M297" i="33"/>
  <c r="O296" i="33"/>
  <c r="N296" i="33"/>
  <c r="M296" i="33"/>
  <c r="O295" i="33"/>
  <c r="N295" i="33"/>
  <c r="M295" i="33"/>
  <c r="O294" i="33"/>
  <c r="N294" i="33"/>
  <c r="M294" i="33"/>
  <c r="O293" i="33"/>
  <c r="N293" i="33"/>
  <c r="M293" i="33"/>
  <c r="O292" i="33"/>
  <c r="N292" i="33"/>
  <c r="M292" i="33"/>
  <c r="O291" i="33"/>
  <c r="N291" i="33"/>
  <c r="M291" i="33"/>
  <c r="O290" i="33"/>
  <c r="N290" i="33"/>
  <c r="M290" i="33"/>
  <c r="O289" i="33"/>
  <c r="N289" i="33"/>
  <c r="M289" i="33"/>
  <c r="O288" i="33"/>
  <c r="N288" i="33"/>
  <c r="M288" i="33"/>
  <c r="O287" i="33"/>
  <c r="N287" i="33"/>
  <c r="M287" i="33"/>
  <c r="O286" i="33"/>
  <c r="N286" i="33"/>
  <c r="M286" i="33"/>
  <c r="O285" i="33"/>
  <c r="N285" i="33"/>
  <c r="M285" i="33"/>
  <c r="O284" i="33"/>
  <c r="N284" i="33"/>
  <c r="M284" i="33"/>
  <c r="O283" i="33"/>
  <c r="N283" i="33"/>
  <c r="M283" i="33"/>
  <c r="O282" i="33"/>
  <c r="N282" i="33"/>
  <c r="M282" i="33"/>
  <c r="O281" i="33"/>
  <c r="N281" i="33"/>
  <c r="M281" i="33"/>
  <c r="O280" i="33"/>
  <c r="N280" i="33"/>
  <c r="M280" i="33"/>
  <c r="O279" i="33"/>
  <c r="N279" i="33"/>
  <c r="M279" i="33"/>
  <c r="O278" i="33"/>
  <c r="N278" i="33"/>
  <c r="M278" i="33"/>
  <c r="O277" i="33"/>
  <c r="N277" i="33"/>
  <c r="M277" i="33"/>
  <c r="O276" i="33"/>
  <c r="N276" i="33"/>
  <c r="M276" i="33"/>
  <c r="O275" i="33"/>
  <c r="N275" i="33"/>
  <c r="M275" i="33"/>
  <c r="O274" i="33"/>
  <c r="N274" i="33"/>
  <c r="M274" i="33"/>
  <c r="O273" i="33"/>
  <c r="N273" i="33"/>
  <c r="M273" i="33"/>
  <c r="O272" i="33"/>
  <c r="N272" i="33"/>
  <c r="M272" i="33"/>
  <c r="O271" i="33"/>
  <c r="N271" i="33"/>
  <c r="M271" i="33"/>
  <c r="O270" i="33"/>
  <c r="N270" i="33"/>
  <c r="M270" i="33"/>
  <c r="O269" i="33"/>
  <c r="N269" i="33"/>
  <c r="M269" i="33"/>
  <c r="O268" i="33"/>
  <c r="N268" i="33"/>
  <c r="M268" i="33"/>
  <c r="O267" i="33"/>
  <c r="N267" i="33"/>
  <c r="M267" i="33"/>
  <c r="O266" i="33"/>
  <c r="N266" i="33"/>
  <c r="M266" i="33"/>
  <c r="O265" i="33"/>
  <c r="N265" i="33"/>
  <c r="M265" i="33"/>
  <c r="O264" i="33"/>
  <c r="N264" i="33"/>
  <c r="M264" i="33"/>
  <c r="O263" i="33"/>
  <c r="N263" i="33"/>
  <c r="M263" i="33"/>
  <c r="O262" i="33"/>
  <c r="N262" i="33"/>
  <c r="M262" i="33"/>
  <c r="O261" i="33"/>
  <c r="N261" i="33"/>
  <c r="M261" i="33"/>
  <c r="O260" i="33"/>
  <c r="N260" i="33"/>
  <c r="M260" i="33"/>
  <c r="O259" i="33"/>
  <c r="N259" i="33"/>
  <c r="M259" i="33"/>
  <c r="O258" i="33"/>
  <c r="N258" i="33"/>
  <c r="M258" i="33"/>
  <c r="O257" i="33"/>
  <c r="N257" i="33"/>
  <c r="M257" i="33"/>
  <c r="O256" i="33"/>
  <c r="N256" i="33"/>
  <c r="M256" i="33"/>
  <c r="O255" i="33"/>
  <c r="N255" i="33"/>
  <c r="M255" i="33"/>
  <c r="O254" i="33"/>
  <c r="N254" i="33"/>
  <c r="M254" i="33"/>
  <c r="O253" i="33"/>
  <c r="N253" i="33"/>
  <c r="M253" i="33"/>
  <c r="O252" i="33"/>
  <c r="N252" i="33"/>
  <c r="M252" i="33"/>
  <c r="O251" i="33"/>
  <c r="N251" i="33"/>
  <c r="M251" i="33"/>
  <c r="O250" i="33"/>
  <c r="N250" i="33"/>
  <c r="M250" i="33"/>
  <c r="O249" i="33"/>
  <c r="N249" i="33"/>
  <c r="M249" i="33"/>
  <c r="O248" i="33"/>
  <c r="N248" i="33"/>
  <c r="M248" i="33"/>
  <c r="O247" i="33"/>
  <c r="N247" i="33"/>
  <c r="M247" i="33"/>
  <c r="O246" i="33"/>
  <c r="N246" i="33"/>
  <c r="M246" i="33"/>
  <c r="O245" i="33"/>
  <c r="N245" i="33"/>
  <c r="M245" i="33"/>
  <c r="O244" i="33"/>
  <c r="N244" i="33"/>
  <c r="M244" i="33"/>
  <c r="O243" i="33"/>
  <c r="N243" i="33"/>
  <c r="M243" i="33"/>
  <c r="O242" i="33"/>
  <c r="N242" i="33"/>
  <c r="M242" i="33"/>
  <c r="O241" i="33"/>
  <c r="N241" i="33"/>
  <c r="M241" i="33"/>
  <c r="O240" i="33"/>
  <c r="N240" i="33"/>
  <c r="M240" i="33"/>
  <c r="O239" i="33"/>
  <c r="N239" i="33"/>
  <c r="M239" i="33"/>
  <c r="O238" i="33"/>
  <c r="N238" i="33"/>
  <c r="M238" i="33"/>
  <c r="O237" i="33"/>
  <c r="N237" i="33"/>
  <c r="M237" i="33"/>
  <c r="O236" i="33"/>
  <c r="N236" i="33"/>
  <c r="M236" i="33"/>
  <c r="O235" i="33"/>
  <c r="N235" i="33"/>
  <c r="M235" i="33"/>
  <c r="O234" i="33"/>
  <c r="N234" i="33"/>
  <c r="M234" i="33"/>
  <c r="O233" i="33"/>
  <c r="N233" i="33"/>
  <c r="M233" i="33"/>
  <c r="O232" i="33"/>
  <c r="N232" i="33"/>
  <c r="M232" i="33"/>
  <c r="O231" i="33"/>
  <c r="N231" i="33"/>
  <c r="M231" i="33"/>
  <c r="O230" i="33"/>
  <c r="N230" i="33"/>
  <c r="M230" i="33"/>
  <c r="O229" i="33"/>
  <c r="N229" i="33"/>
  <c r="M229" i="33"/>
  <c r="O228" i="33"/>
  <c r="N228" i="33"/>
  <c r="M228" i="33"/>
  <c r="O227" i="33"/>
  <c r="N227" i="33"/>
  <c r="M227" i="33"/>
  <c r="O226" i="33"/>
  <c r="N226" i="33"/>
  <c r="M226" i="33"/>
  <c r="O225" i="33"/>
  <c r="N225" i="33"/>
  <c r="M225" i="33"/>
  <c r="O224" i="33"/>
  <c r="N224" i="33"/>
  <c r="M224" i="33"/>
  <c r="O223" i="33"/>
  <c r="N223" i="33"/>
  <c r="M223" i="33"/>
  <c r="O222" i="33"/>
  <c r="N222" i="33"/>
  <c r="M222" i="33"/>
  <c r="O221" i="33"/>
  <c r="N221" i="33"/>
  <c r="M221" i="33"/>
  <c r="O220" i="33"/>
  <c r="N220" i="33"/>
  <c r="M220" i="33"/>
  <c r="O219" i="33"/>
  <c r="N219" i="33"/>
  <c r="M219" i="33"/>
  <c r="O218" i="33"/>
  <c r="N218" i="33"/>
  <c r="M218" i="33"/>
  <c r="O217" i="33"/>
  <c r="N217" i="33"/>
  <c r="M217" i="33"/>
  <c r="O216" i="33"/>
  <c r="N216" i="33"/>
  <c r="M216" i="33"/>
  <c r="O215" i="33"/>
  <c r="N215" i="33"/>
  <c r="M215" i="33"/>
  <c r="O214" i="33"/>
  <c r="N214" i="33"/>
  <c r="M214" i="33"/>
  <c r="O213" i="33"/>
  <c r="N213" i="33"/>
  <c r="M213" i="33"/>
  <c r="O212" i="33"/>
  <c r="N212" i="33"/>
  <c r="M212" i="33"/>
  <c r="O211" i="33"/>
  <c r="N211" i="33"/>
  <c r="M211" i="33"/>
  <c r="O210" i="33"/>
  <c r="N210" i="33"/>
  <c r="M210" i="33"/>
  <c r="O209" i="33"/>
  <c r="N209" i="33"/>
  <c r="M209" i="33"/>
  <c r="O208" i="33"/>
  <c r="N208" i="33"/>
  <c r="M208" i="33"/>
  <c r="O207" i="33"/>
  <c r="N207" i="33"/>
  <c r="M207" i="33"/>
  <c r="O206" i="33"/>
  <c r="N206" i="33"/>
  <c r="M206" i="33"/>
  <c r="O205" i="33"/>
  <c r="N205" i="33"/>
  <c r="M205" i="33"/>
  <c r="O204" i="33"/>
  <c r="N204" i="33"/>
  <c r="M204" i="33"/>
  <c r="O203" i="33"/>
  <c r="N203" i="33"/>
  <c r="M203" i="33"/>
  <c r="O202" i="33"/>
  <c r="N202" i="33"/>
  <c r="M202" i="33"/>
  <c r="O201" i="33"/>
  <c r="N201" i="33"/>
  <c r="M201" i="33"/>
  <c r="O200" i="33"/>
  <c r="N200" i="33"/>
  <c r="M200" i="33"/>
  <c r="O199" i="33"/>
  <c r="N199" i="33"/>
  <c r="M199" i="33"/>
  <c r="O198" i="33"/>
  <c r="N198" i="33"/>
  <c r="M198" i="33"/>
  <c r="O197" i="33"/>
  <c r="N197" i="33"/>
  <c r="M197" i="33"/>
  <c r="O196" i="33"/>
  <c r="N196" i="33"/>
  <c r="M196" i="33"/>
  <c r="O195" i="33"/>
  <c r="N195" i="33"/>
  <c r="M195" i="33"/>
  <c r="O194" i="33"/>
  <c r="N194" i="33"/>
  <c r="M194" i="33"/>
  <c r="O193" i="33"/>
  <c r="N193" i="33"/>
  <c r="M193" i="33"/>
  <c r="O192" i="33"/>
  <c r="N192" i="33"/>
  <c r="M192" i="33"/>
  <c r="O191" i="33"/>
  <c r="N191" i="33"/>
  <c r="M191" i="33"/>
  <c r="O190" i="33"/>
  <c r="N190" i="33"/>
  <c r="M190" i="33"/>
  <c r="O189" i="33"/>
  <c r="N189" i="33"/>
  <c r="M189" i="33"/>
  <c r="O188" i="33"/>
  <c r="N188" i="33"/>
  <c r="M188" i="33"/>
  <c r="O187" i="33"/>
  <c r="N187" i="33"/>
  <c r="M187" i="33"/>
  <c r="O186" i="33"/>
  <c r="N186" i="33"/>
  <c r="M186" i="33"/>
  <c r="O185" i="33"/>
  <c r="N185" i="33"/>
  <c r="M185" i="33"/>
  <c r="O184" i="33"/>
  <c r="N184" i="33"/>
  <c r="M184" i="33"/>
  <c r="O183" i="33"/>
  <c r="N183" i="33"/>
  <c r="M183" i="33"/>
  <c r="O182" i="33"/>
  <c r="N182" i="33"/>
  <c r="M182" i="33"/>
  <c r="O181" i="33"/>
  <c r="N181" i="33"/>
  <c r="M181" i="33"/>
  <c r="O180" i="33"/>
  <c r="N180" i="33"/>
  <c r="M180" i="33"/>
  <c r="O179" i="33"/>
  <c r="N179" i="33"/>
  <c r="M179" i="33"/>
  <c r="O178" i="33"/>
  <c r="N178" i="33"/>
  <c r="M178" i="33"/>
  <c r="O177" i="33"/>
  <c r="N177" i="33"/>
  <c r="M177" i="33"/>
  <c r="O176" i="33"/>
  <c r="N176" i="33"/>
  <c r="M176" i="33"/>
  <c r="O175" i="33"/>
  <c r="N175" i="33"/>
  <c r="M175" i="33"/>
  <c r="O174" i="33"/>
  <c r="N174" i="33"/>
  <c r="M174" i="33"/>
  <c r="O173" i="33"/>
  <c r="N173" i="33"/>
  <c r="M173" i="33"/>
  <c r="O172" i="33"/>
  <c r="N172" i="33"/>
  <c r="M172" i="33"/>
  <c r="O171" i="33"/>
  <c r="N171" i="33"/>
  <c r="M171" i="33"/>
  <c r="O170" i="33"/>
  <c r="N170" i="33"/>
  <c r="M170" i="33"/>
  <c r="O169" i="33"/>
  <c r="N169" i="33"/>
  <c r="M169" i="33"/>
  <c r="O168" i="33"/>
  <c r="N168" i="33"/>
  <c r="M168" i="33"/>
  <c r="O167" i="33"/>
  <c r="N167" i="33"/>
  <c r="M167" i="33"/>
  <c r="O166" i="33"/>
  <c r="N166" i="33"/>
  <c r="M166" i="33"/>
  <c r="O165" i="33"/>
  <c r="N165" i="33"/>
  <c r="M165" i="33"/>
  <c r="O164" i="33"/>
  <c r="N164" i="33"/>
  <c r="M164" i="33"/>
  <c r="O163" i="33"/>
  <c r="N163" i="33"/>
  <c r="M163" i="33"/>
  <c r="O162" i="33"/>
  <c r="N162" i="33"/>
  <c r="M162" i="33"/>
  <c r="O161" i="33"/>
  <c r="N161" i="33"/>
  <c r="M161" i="33"/>
  <c r="O160" i="33"/>
  <c r="N160" i="33"/>
  <c r="M160" i="33"/>
  <c r="O159" i="33"/>
  <c r="N159" i="33"/>
  <c r="M159" i="33"/>
  <c r="O158" i="33"/>
  <c r="N158" i="33"/>
  <c r="M158" i="33"/>
  <c r="O157" i="33"/>
  <c r="N157" i="33"/>
  <c r="M157" i="33"/>
  <c r="O156" i="33"/>
  <c r="N156" i="33"/>
  <c r="M156" i="33"/>
  <c r="O155" i="33"/>
  <c r="N155" i="33"/>
  <c r="M155" i="33"/>
  <c r="O154" i="33"/>
  <c r="N154" i="33"/>
  <c r="M154" i="33"/>
  <c r="O153" i="33"/>
  <c r="N153" i="33"/>
  <c r="M153" i="33"/>
  <c r="O152" i="33"/>
  <c r="N152" i="33"/>
  <c r="M152" i="33"/>
  <c r="O151" i="33"/>
  <c r="N151" i="33"/>
  <c r="M151" i="33"/>
  <c r="O150" i="33"/>
  <c r="N150" i="33"/>
  <c r="M150" i="33"/>
  <c r="O149" i="33"/>
  <c r="N149" i="33"/>
  <c r="M149" i="33"/>
  <c r="O148" i="33"/>
  <c r="N148" i="33"/>
  <c r="M148" i="33"/>
  <c r="O147" i="33"/>
  <c r="N147" i="33"/>
  <c r="M147" i="33"/>
  <c r="O146" i="33"/>
  <c r="N146" i="33"/>
  <c r="M146" i="33"/>
  <c r="O145" i="33"/>
  <c r="N145" i="33"/>
  <c r="M145" i="33"/>
  <c r="O144" i="33"/>
  <c r="N144" i="33"/>
  <c r="M144" i="33"/>
  <c r="O143" i="33"/>
  <c r="N143" i="33"/>
  <c r="M143" i="33"/>
  <c r="O142" i="33"/>
  <c r="N142" i="33"/>
  <c r="M142" i="33"/>
  <c r="O141" i="33"/>
  <c r="N141" i="33"/>
  <c r="M141" i="33"/>
  <c r="O140" i="33"/>
  <c r="N140" i="33"/>
  <c r="M140" i="33"/>
  <c r="O139" i="33"/>
  <c r="N139" i="33"/>
  <c r="M139" i="33"/>
  <c r="O138" i="33"/>
  <c r="N138" i="33"/>
  <c r="M138" i="33"/>
  <c r="O137" i="33"/>
  <c r="N137" i="33"/>
  <c r="M137" i="33"/>
  <c r="O136" i="33"/>
  <c r="N136" i="33"/>
  <c r="M136" i="33"/>
  <c r="O135" i="33"/>
  <c r="N135" i="33"/>
  <c r="M135" i="33"/>
  <c r="O134" i="33"/>
  <c r="N134" i="33"/>
  <c r="M134" i="33"/>
  <c r="O133" i="33"/>
  <c r="N133" i="33"/>
  <c r="M133" i="33"/>
  <c r="O132" i="33"/>
  <c r="N132" i="33"/>
  <c r="M132" i="33"/>
  <c r="O131" i="33"/>
  <c r="N131" i="33"/>
  <c r="M131" i="33"/>
  <c r="O130" i="33"/>
  <c r="N130" i="33"/>
  <c r="M130" i="33"/>
  <c r="O129" i="33"/>
  <c r="N129" i="33"/>
  <c r="M129" i="33"/>
  <c r="O128" i="33"/>
  <c r="N128" i="33"/>
  <c r="M128" i="33"/>
  <c r="O127" i="33"/>
  <c r="N127" i="33"/>
  <c r="M127" i="33"/>
  <c r="O126" i="33"/>
  <c r="N126" i="33"/>
  <c r="M126" i="33"/>
  <c r="O125" i="33"/>
  <c r="N125" i="33"/>
  <c r="M125" i="33"/>
  <c r="O124" i="33"/>
  <c r="N124" i="33"/>
  <c r="M124" i="33"/>
  <c r="O123" i="33"/>
  <c r="N123" i="33"/>
  <c r="M123" i="33"/>
  <c r="O122" i="33"/>
  <c r="N122" i="33"/>
  <c r="M122" i="33"/>
  <c r="O121" i="33"/>
  <c r="N121" i="33"/>
  <c r="M121" i="33"/>
  <c r="O120" i="33"/>
  <c r="N120" i="33"/>
  <c r="M120" i="33"/>
  <c r="O119" i="33"/>
  <c r="N119" i="33"/>
  <c r="M119" i="33"/>
  <c r="O118" i="33"/>
  <c r="N118" i="33"/>
  <c r="M118" i="33"/>
  <c r="O117" i="33"/>
  <c r="N117" i="33"/>
  <c r="M117" i="33"/>
  <c r="O116" i="33"/>
  <c r="N116" i="33"/>
  <c r="M116" i="33"/>
  <c r="O115" i="33"/>
  <c r="N115" i="33"/>
  <c r="M115" i="33"/>
  <c r="O114" i="33"/>
  <c r="N114" i="33"/>
  <c r="M114" i="33"/>
  <c r="O113" i="33"/>
  <c r="N113" i="33"/>
  <c r="M113" i="33"/>
  <c r="O112" i="33"/>
  <c r="N112" i="33"/>
  <c r="M112" i="33"/>
  <c r="O111" i="33"/>
  <c r="N111" i="33"/>
  <c r="M111" i="33"/>
  <c r="O110" i="33"/>
  <c r="N110" i="33"/>
  <c r="M110" i="33"/>
  <c r="O109" i="33"/>
  <c r="N109" i="33"/>
  <c r="M109" i="33"/>
  <c r="O108" i="33"/>
  <c r="N108" i="33"/>
  <c r="M108" i="33"/>
  <c r="O107" i="33"/>
  <c r="N107" i="33"/>
  <c r="M107" i="33"/>
  <c r="O106" i="33"/>
  <c r="N106" i="33"/>
  <c r="M106" i="33"/>
  <c r="O105" i="33"/>
  <c r="N105" i="33"/>
  <c r="M105" i="33"/>
  <c r="O104" i="33"/>
  <c r="N104" i="33"/>
  <c r="M104" i="33"/>
  <c r="O103" i="33"/>
  <c r="N103" i="33"/>
  <c r="M103" i="33"/>
  <c r="O102" i="33"/>
  <c r="N102" i="33"/>
  <c r="M102" i="33"/>
  <c r="O101" i="33"/>
  <c r="N101" i="33"/>
  <c r="M101" i="33"/>
  <c r="O100" i="33"/>
  <c r="N100" i="33"/>
  <c r="M100" i="33"/>
  <c r="O99" i="33"/>
  <c r="N99" i="33"/>
  <c r="M99" i="33"/>
  <c r="O98" i="33"/>
  <c r="N98" i="33"/>
  <c r="M98" i="33"/>
  <c r="O97" i="33"/>
  <c r="N97" i="33"/>
  <c r="M97" i="33"/>
  <c r="O96" i="33"/>
  <c r="N96" i="33"/>
  <c r="M96" i="33"/>
  <c r="O95" i="33"/>
  <c r="N95" i="33"/>
  <c r="M95" i="33"/>
  <c r="O94" i="33"/>
  <c r="N94" i="33"/>
  <c r="M94" i="33"/>
  <c r="O93" i="33"/>
  <c r="N93" i="33"/>
  <c r="M93" i="33"/>
  <c r="O92" i="33"/>
  <c r="N92" i="33"/>
  <c r="M92" i="33"/>
  <c r="O91" i="33"/>
  <c r="N91" i="33"/>
  <c r="M91" i="33"/>
  <c r="O90" i="33"/>
  <c r="N90" i="33"/>
  <c r="M90" i="33"/>
  <c r="O89" i="33"/>
  <c r="N89" i="33"/>
  <c r="M89" i="33"/>
  <c r="O88" i="33"/>
  <c r="N88" i="33"/>
  <c r="M88" i="33"/>
  <c r="O87" i="33"/>
  <c r="N87" i="33"/>
  <c r="M87" i="33"/>
  <c r="O86" i="33"/>
  <c r="N86" i="33"/>
  <c r="M86" i="33"/>
  <c r="O85" i="33"/>
  <c r="N85" i="33"/>
  <c r="M85" i="33"/>
  <c r="O84" i="33"/>
  <c r="N84" i="33"/>
  <c r="M84" i="33"/>
  <c r="O83" i="33"/>
  <c r="N83" i="33"/>
  <c r="M83" i="33"/>
  <c r="O82" i="33"/>
  <c r="N82" i="33"/>
  <c r="M82" i="33"/>
  <c r="O81" i="33"/>
  <c r="N81" i="33"/>
  <c r="M81" i="33"/>
  <c r="O80" i="33"/>
  <c r="N80" i="33"/>
  <c r="M80" i="33"/>
  <c r="O79" i="33"/>
  <c r="N79" i="33"/>
  <c r="M79" i="33"/>
  <c r="O78" i="33"/>
  <c r="N78" i="33"/>
  <c r="M78" i="33"/>
  <c r="O77" i="33"/>
  <c r="N77" i="33"/>
  <c r="M77" i="33"/>
  <c r="O76" i="33"/>
  <c r="N76" i="33"/>
  <c r="M76" i="33"/>
  <c r="O75" i="33"/>
  <c r="N75" i="33"/>
  <c r="M75" i="33"/>
  <c r="O74" i="33"/>
  <c r="N74" i="33"/>
  <c r="M74" i="33"/>
  <c r="O73" i="33"/>
  <c r="N73" i="33"/>
  <c r="M73" i="33"/>
  <c r="O72" i="33"/>
  <c r="N72" i="33"/>
  <c r="M72" i="33"/>
  <c r="O71" i="33"/>
  <c r="N71" i="33"/>
  <c r="M71" i="33"/>
  <c r="O70" i="33"/>
  <c r="N70" i="33"/>
  <c r="M70" i="33"/>
  <c r="O69" i="33"/>
  <c r="N69" i="33"/>
  <c r="M69" i="33"/>
  <c r="O68" i="33"/>
  <c r="N68" i="33"/>
  <c r="M68" i="33"/>
  <c r="O67" i="33"/>
  <c r="N67" i="33"/>
  <c r="M67" i="33"/>
  <c r="O66" i="33"/>
  <c r="N66" i="33"/>
  <c r="M66" i="33"/>
  <c r="O65" i="33"/>
  <c r="N65" i="33"/>
  <c r="M65" i="33"/>
  <c r="O64" i="33"/>
  <c r="N64" i="33"/>
  <c r="M64" i="33"/>
  <c r="O63" i="33"/>
  <c r="N63" i="33"/>
  <c r="M63" i="33"/>
  <c r="O62" i="33"/>
  <c r="N62" i="33"/>
  <c r="M62" i="33"/>
  <c r="O61" i="33"/>
  <c r="N61" i="33"/>
  <c r="M61" i="33"/>
  <c r="O60" i="33"/>
  <c r="N60" i="33"/>
  <c r="M60" i="33"/>
  <c r="O59" i="33"/>
  <c r="N59" i="33"/>
  <c r="M59" i="33"/>
  <c r="O58" i="33"/>
  <c r="N58" i="33"/>
  <c r="M58" i="33"/>
  <c r="O57" i="33"/>
  <c r="N57" i="33"/>
  <c r="M57" i="33"/>
  <c r="O56" i="33"/>
  <c r="N56" i="33"/>
  <c r="M56" i="33"/>
  <c r="O55" i="33"/>
  <c r="N55" i="33"/>
  <c r="M55" i="33"/>
  <c r="O54" i="33"/>
  <c r="N54" i="33"/>
  <c r="M54" i="33"/>
  <c r="O53" i="33"/>
  <c r="N53" i="33"/>
  <c r="M53" i="33"/>
  <c r="O52" i="33"/>
  <c r="N52" i="33"/>
  <c r="M52" i="33"/>
  <c r="O51" i="33"/>
  <c r="N51" i="33"/>
  <c r="M51" i="33"/>
  <c r="O50" i="33"/>
  <c r="N50" i="33"/>
  <c r="M50" i="33"/>
  <c r="O49" i="33"/>
  <c r="N49" i="33"/>
  <c r="M49" i="33"/>
  <c r="O48" i="33"/>
  <c r="N48" i="33"/>
  <c r="M48" i="33"/>
  <c r="O47" i="33"/>
  <c r="N47" i="33"/>
  <c r="M47" i="33"/>
  <c r="O46" i="33"/>
  <c r="N46" i="33"/>
  <c r="M46" i="33"/>
  <c r="O45" i="33"/>
  <c r="N45" i="33"/>
  <c r="M45" i="33"/>
  <c r="O44" i="33"/>
  <c r="N44" i="33"/>
  <c r="M44" i="33"/>
  <c r="O43" i="33"/>
  <c r="N43" i="33"/>
  <c r="M43" i="33"/>
  <c r="O42" i="33"/>
  <c r="N42" i="33"/>
  <c r="M42" i="33"/>
  <c r="O41" i="33"/>
  <c r="N41" i="33"/>
  <c r="M41" i="33"/>
  <c r="O40" i="33"/>
  <c r="N40" i="33"/>
  <c r="M40" i="33"/>
  <c r="O39" i="33"/>
  <c r="N39" i="33"/>
  <c r="M39" i="33"/>
  <c r="O38" i="33"/>
  <c r="N38" i="33"/>
  <c r="M38" i="33"/>
  <c r="O37" i="33"/>
  <c r="N37" i="33"/>
  <c r="M37" i="33"/>
  <c r="O36" i="33"/>
  <c r="N36" i="33"/>
  <c r="M36" i="33"/>
  <c r="O35" i="33"/>
  <c r="N35" i="33"/>
  <c r="M35" i="33"/>
  <c r="O34" i="33"/>
  <c r="N34" i="33"/>
  <c r="M34" i="33"/>
  <c r="O33" i="33"/>
  <c r="N33" i="33"/>
  <c r="M33" i="33"/>
  <c r="O32" i="33"/>
  <c r="N32" i="33"/>
  <c r="M32" i="33"/>
  <c r="O31" i="33"/>
  <c r="N31" i="33"/>
  <c r="M31" i="33"/>
  <c r="O30" i="33"/>
  <c r="N30" i="33"/>
  <c r="M30" i="33"/>
  <c r="O29" i="33"/>
  <c r="N29" i="33"/>
  <c r="M29" i="33"/>
  <c r="O28" i="33"/>
  <c r="N28" i="33"/>
  <c r="M28" i="33"/>
  <c r="O27" i="33"/>
  <c r="N27" i="33"/>
  <c r="M27" i="33"/>
  <c r="O26" i="33"/>
  <c r="N26" i="33"/>
  <c r="M26" i="33"/>
  <c r="O25" i="33"/>
  <c r="N25" i="33"/>
  <c r="M25" i="33"/>
  <c r="O24" i="33"/>
  <c r="N24" i="33"/>
  <c r="M24" i="33"/>
  <c r="O23" i="33"/>
  <c r="N23" i="33"/>
  <c r="M23" i="33"/>
  <c r="O22" i="33"/>
  <c r="N22" i="33"/>
  <c r="M22" i="33"/>
  <c r="O21" i="33"/>
  <c r="N21" i="33"/>
  <c r="M21" i="33"/>
  <c r="O20" i="33"/>
  <c r="N20" i="33"/>
  <c r="M20" i="33"/>
  <c r="O19" i="33"/>
  <c r="T19" i="33" s="1"/>
  <c r="N19" i="33"/>
  <c r="M19" i="33"/>
  <c r="O18" i="33"/>
  <c r="N18" i="33"/>
  <c r="M18" i="33"/>
  <c r="O17" i="33"/>
  <c r="N17" i="33"/>
  <c r="M17" i="33"/>
  <c r="O16" i="33"/>
  <c r="N16" i="33"/>
  <c r="M16" i="33"/>
  <c r="O15" i="33"/>
  <c r="N15" i="33"/>
  <c r="M15" i="33"/>
  <c r="O14" i="33"/>
  <c r="T14" i="33" s="1"/>
  <c r="N14" i="33"/>
  <c r="M14" i="33"/>
  <c r="O13" i="33"/>
  <c r="N13" i="33"/>
  <c r="M13" i="33"/>
  <c r="O12" i="33"/>
  <c r="N12" i="33"/>
  <c r="M12" i="33"/>
  <c r="O11" i="33"/>
  <c r="N11" i="33"/>
  <c r="M11" i="33"/>
  <c r="O10" i="33"/>
  <c r="N10" i="33"/>
  <c r="M10" i="33"/>
  <c r="O9" i="33"/>
  <c r="N9" i="33"/>
  <c r="O8" i="33"/>
  <c r="N8" i="33"/>
  <c r="M8" i="33"/>
  <c r="E7" i="29"/>
  <c r="L5" i="31"/>
  <c r="H38" i="21"/>
  <c r="C59" i="21" s="1"/>
  <c r="D7" i="31"/>
  <c r="C7" i="31"/>
  <c r="H33" i="21" l="1"/>
  <c r="C54" i="21" s="1"/>
  <c r="H36" i="21"/>
  <c r="C57" i="21" s="1"/>
  <c r="H35" i="21"/>
  <c r="T8" i="33"/>
  <c r="T17" i="33"/>
  <c r="T15" i="33"/>
  <c r="T18" i="33"/>
  <c r="T13" i="33"/>
  <c r="T12" i="33"/>
  <c r="T16" i="33"/>
  <c r="T20" i="33"/>
  <c r="T11" i="33"/>
  <c r="W11" i="33" s="1"/>
  <c r="T9" i="33"/>
  <c r="W9" i="33" s="1"/>
  <c r="T10" i="33"/>
  <c r="I36" i="21"/>
  <c r="I38" i="21"/>
  <c r="D59" i="21" s="1"/>
  <c r="I40" i="21"/>
  <c r="D61" i="21" s="1"/>
  <c r="I39" i="21"/>
  <c r="D60" i="21" s="1"/>
  <c r="C56" i="21" l="1"/>
  <c r="C55" i="21" s="1"/>
  <c r="H34" i="21"/>
  <c r="K36" i="21"/>
  <c r="C78" i="21" s="1"/>
  <c r="D57" i="21"/>
  <c r="P8" i="33"/>
  <c r="W8" i="33" s="1"/>
  <c r="P17" i="33"/>
  <c r="W17" i="33" s="1"/>
  <c r="P10" i="33"/>
  <c r="W10" i="33" s="1"/>
  <c r="P506" i="33"/>
  <c r="W506" i="33" s="1"/>
  <c r="P498" i="33"/>
  <c r="W498" i="33" s="1"/>
  <c r="P490" i="33"/>
  <c r="W490" i="33" s="1"/>
  <c r="P482" i="33"/>
  <c r="W482" i="33" s="1"/>
  <c r="P474" i="33"/>
  <c r="W474" i="33" s="1"/>
  <c r="P466" i="33"/>
  <c r="W466" i="33" s="1"/>
  <c r="P458" i="33"/>
  <c r="W458" i="33" s="1"/>
  <c r="P450" i="33"/>
  <c r="W450" i="33" s="1"/>
  <c r="P442" i="33"/>
  <c r="W442" i="33" s="1"/>
  <c r="P434" i="33"/>
  <c r="W434" i="33" s="1"/>
  <c r="P426" i="33"/>
  <c r="W426" i="33" s="1"/>
  <c r="P418" i="33"/>
  <c r="W418" i="33" s="1"/>
  <c r="P410" i="33"/>
  <c r="W410" i="33" s="1"/>
  <c r="P402" i="33"/>
  <c r="W402" i="33" s="1"/>
  <c r="P394" i="33"/>
  <c r="W394" i="33" s="1"/>
  <c r="P386" i="33"/>
  <c r="W386" i="33" s="1"/>
  <c r="P378" i="33"/>
  <c r="W378" i="33" s="1"/>
  <c r="P370" i="33"/>
  <c r="W370" i="33" s="1"/>
  <c r="P362" i="33"/>
  <c r="W362" i="33" s="1"/>
  <c r="P354" i="33"/>
  <c r="W354" i="33" s="1"/>
  <c r="P346" i="33"/>
  <c r="W346" i="33" s="1"/>
  <c r="P338" i="33"/>
  <c r="W338" i="33" s="1"/>
  <c r="P330" i="33"/>
  <c r="W330" i="33" s="1"/>
  <c r="P322" i="33"/>
  <c r="W322" i="33" s="1"/>
  <c r="P314" i="33"/>
  <c r="W314" i="33" s="1"/>
  <c r="P306" i="33"/>
  <c r="W306" i="33" s="1"/>
  <c r="P298" i="33"/>
  <c r="W298" i="33" s="1"/>
  <c r="P290" i="33"/>
  <c r="W290" i="33" s="1"/>
  <c r="P282" i="33"/>
  <c r="W282" i="33" s="1"/>
  <c r="P274" i="33"/>
  <c r="W274" i="33" s="1"/>
  <c r="P266" i="33"/>
  <c r="W266" i="33" s="1"/>
  <c r="P258" i="33"/>
  <c r="W258" i="33" s="1"/>
  <c r="P250" i="33"/>
  <c r="W250" i="33" s="1"/>
  <c r="P242" i="33"/>
  <c r="W242" i="33" s="1"/>
  <c r="P234" i="33"/>
  <c r="W234" i="33" s="1"/>
  <c r="P226" i="33"/>
  <c r="W226" i="33" s="1"/>
  <c r="P218" i="33"/>
  <c r="W218" i="33" s="1"/>
  <c r="P210" i="33"/>
  <c r="W210" i="33" s="1"/>
  <c r="P202" i="33"/>
  <c r="W202" i="33" s="1"/>
  <c r="P194" i="33"/>
  <c r="W194" i="33" s="1"/>
  <c r="P186" i="33"/>
  <c r="W186" i="33" s="1"/>
  <c r="P178" i="33"/>
  <c r="W178" i="33" s="1"/>
  <c r="P170" i="33"/>
  <c r="W170" i="33" s="1"/>
  <c r="P162" i="33"/>
  <c r="W162" i="33" s="1"/>
  <c r="P154" i="33"/>
  <c r="W154" i="33" s="1"/>
  <c r="P146" i="33"/>
  <c r="W146" i="33" s="1"/>
  <c r="P138" i="33"/>
  <c r="W138" i="33" s="1"/>
  <c r="P130" i="33"/>
  <c r="W130" i="33" s="1"/>
  <c r="P122" i="33"/>
  <c r="W122" i="33" s="1"/>
  <c r="P114" i="33"/>
  <c r="W114" i="33" s="1"/>
  <c r="P106" i="33"/>
  <c r="W106" i="33" s="1"/>
  <c r="P98" i="33"/>
  <c r="W98" i="33" s="1"/>
  <c r="P90" i="33"/>
  <c r="W90" i="33" s="1"/>
  <c r="P82" i="33"/>
  <c r="W82" i="33" s="1"/>
  <c r="P74" i="33"/>
  <c r="W74" i="33" s="1"/>
  <c r="P66" i="33"/>
  <c r="W66" i="33" s="1"/>
  <c r="P58" i="33"/>
  <c r="W58" i="33" s="1"/>
  <c r="P50" i="33"/>
  <c r="W50" i="33" s="1"/>
  <c r="P42" i="33"/>
  <c r="W42" i="33" s="1"/>
  <c r="P34" i="33"/>
  <c r="W34" i="33" s="1"/>
  <c r="P26" i="33"/>
  <c r="W26" i="33" s="1"/>
  <c r="P16" i="33"/>
  <c r="W16" i="33" s="1"/>
  <c r="P497" i="33"/>
  <c r="W497" i="33" s="1"/>
  <c r="P457" i="33"/>
  <c r="W457" i="33" s="1"/>
  <c r="P417" i="33"/>
  <c r="W417" i="33" s="1"/>
  <c r="P385" i="33"/>
  <c r="W385" i="33" s="1"/>
  <c r="P353" i="33"/>
  <c r="W353" i="33" s="1"/>
  <c r="P345" i="33"/>
  <c r="W345" i="33" s="1"/>
  <c r="P329" i="33"/>
  <c r="W329" i="33" s="1"/>
  <c r="P321" i="33"/>
  <c r="W321" i="33" s="1"/>
  <c r="P313" i="33"/>
  <c r="W313" i="33" s="1"/>
  <c r="P305" i="33"/>
  <c r="W305" i="33" s="1"/>
  <c r="P297" i="33"/>
  <c r="W297" i="33" s="1"/>
  <c r="P289" i="33"/>
  <c r="W289" i="33" s="1"/>
  <c r="P281" i="33"/>
  <c r="W281" i="33" s="1"/>
  <c r="P273" i="33"/>
  <c r="W273" i="33" s="1"/>
  <c r="P265" i="33"/>
  <c r="W265" i="33" s="1"/>
  <c r="P257" i="33"/>
  <c r="W257" i="33" s="1"/>
  <c r="P249" i="33"/>
  <c r="W249" i="33" s="1"/>
  <c r="P241" i="33"/>
  <c r="W241" i="33" s="1"/>
  <c r="P233" i="33"/>
  <c r="W233" i="33" s="1"/>
  <c r="P225" i="33"/>
  <c r="W225" i="33" s="1"/>
  <c r="P217" i="33"/>
  <c r="W217" i="33" s="1"/>
  <c r="P209" i="33"/>
  <c r="W209" i="33" s="1"/>
  <c r="P201" i="33"/>
  <c r="W201" i="33" s="1"/>
  <c r="P193" i="33"/>
  <c r="W193" i="33" s="1"/>
  <c r="P185" i="33"/>
  <c r="W185" i="33" s="1"/>
  <c r="P177" i="33"/>
  <c r="W177" i="33" s="1"/>
  <c r="P169" i="33"/>
  <c r="W169" i="33" s="1"/>
  <c r="P161" i="33"/>
  <c r="W161" i="33" s="1"/>
  <c r="P153" i="33"/>
  <c r="W153" i="33" s="1"/>
  <c r="P145" i="33"/>
  <c r="W145" i="33" s="1"/>
  <c r="P137" i="33"/>
  <c r="W137" i="33" s="1"/>
  <c r="P129" i="33"/>
  <c r="W129" i="33" s="1"/>
  <c r="P121" i="33"/>
  <c r="W121" i="33" s="1"/>
  <c r="P113" i="33"/>
  <c r="W113" i="33" s="1"/>
  <c r="P105" i="33"/>
  <c r="W105" i="33" s="1"/>
  <c r="P97" i="33"/>
  <c r="W97" i="33" s="1"/>
  <c r="P89" i="33"/>
  <c r="W89" i="33" s="1"/>
  <c r="P81" i="33"/>
  <c r="W81" i="33" s="1"/>
  <c r="P73" i="33"/>
  <c r="W73" i="33" s="1"/>
  <c r="P65" i="33"/>
  <c r="W65" i="33" s="1"/>
  <c r="P57" i="33"/>
  <c r="W57" i="33" s="1"/>
  <c r="P49" i="33"/>
  <c r="W49" i="33" s="1"/>
  <c r="P41" i="33"/>
  <c r="W41" i="33" s="1"/>
  <c r="P33" i="33"/>
  <c r="W33" i="33" s="1"/>
  <c r="P25" i="33"/>
  <c r="W25" i="33" s="1"/>
  <c r="P481" i="33"/>
  <c r="W481" i="33" s="1"/>
  <c r="P441" i="33"/>
  <c r="W441" i="33" s="1"/>
  <c r="P401" i="33"/>
  <c r="W401" i="33" s="1"/>
  <c r="P337" i="33"/>
  <c r="W337" i="33" s="1"/>
  <c r="P504" i="33"/>
  <c r="W504" i="33" s="1"/>
  <c r="P496" i="33"/>
  <c r="W496" i="33" s="1"/>
  <c r="P488" i="33"/>
  <c r="W488" i="33" s="1"/>
  <c r="P480" i="33"/>
  <c r="W480" i="33" s="1"/>
  <c r="P472" i="33"/>
  <c r="W472" i="33" s="1"/>
  <c r="P464" i="33"/>
  <c r="W464" i="33" s="1"/>
  <c r="P456" i="33"/>
  <c r="W456" i="33" s="1"/>
  <c r="P448" i="33"/>
  <c r="W448" i="33" s="1"/>
  <c r="P440" i="33"/>
  <c r="W440" i="33" s="1"/>
  <c r="P432" i="33"/>
  <c r="W432" i="33" s="1"/>
  <c r="P424" i="33"/>
  <c r="W424" i="33" s="1"/>
  <c r="P416" i="33"/>
  <c r="W416" i="33" s="1"/>
  <c r="P408" i="33"/>
  <c r="W408" i="33" s="1"/>
  <c r="P400" i="33"/>
  <c r="W400" i="33" s="1"/>
  <c r="P392" i="33"/>
  <c r="W392" i="33" s="1"/>
  <c r="P384" i="33"/>
  <c r="W384" i="33" s="1"/>
  <c r="P376" i="33"/>
  <c r="W376" i="33" s="1"/>
  <c r="P368" i="33"/>
  <c r="W368" i="33" s="1"/>
  <c r="P360" i="33"/>
  <c r="W360" i="33" s="1"/>
  <c r="P352" i="33"/>
  <c r="W352" i="33" s="1"/>
  <c r="P344" i="33"/>
  <c r="W344" i="33" s="1"/>
  <c r="P336" i="33"/>
  <c r="W336" i="33" s="1"/>
  <c r="P328" i="33"/>
  <c r="W328" i="33" s="1"/>
  <c r="P320" i="33"/>
  <c r="W320" i="33" s="1"/>
  <c r="P312" i="33"/>
  <c r="W312" i="33" s="1"/>
  <c r="P304" i="33"/>
  <c r="W304" i="33" s="1"/>
  <c r="P296" i="33"/>
  <c r="W296" i="33" s="1"/>
  <c r="P288" i="33"/>
  <c r="W288" i="33" s="1"/>
  <c r="P280" i="33"/>
  <c r="W280" i="33" s="1"/>
  <c r="P272" i="33"/>
  <c r="W272" i="33" s="1"/>
  <c r="P264" i="33"/>
  <c r="W264" i="33" s="1"/>
  <c r="P256" i="33"/>
  <c r="W256" i="33" s="1"/>
  <c r="P248" i="33"/>
  <c r="W248" i="33" s="1"/>
  <c r="P240" i="33"/>
  <c r="W240" i="33" s="1"/>
  <c r="P232" i="33"/>
  <c r="W232" i="33" s="1"/>
  <c r="P224" i="33"/>
  <c r="W224" i="33" s="1"/>
  <c r="P216" i="33"/>
  <c r="W216" i="33" s="1"/>
  <c r="P208" i="33"/>
  <c r="W208" i="33" s="1"/>
  <c r="P200" i="33"/>
  <c r="W200" i="33" s="1"/>
  <c r="P192" i="33"/>
  <c r="W192" i="33" s="1"/>
  <c r="P184" i="33"/>
  <c r="W184" i="33" s="1"/>
  <c r="P176" i="33"/>
  <c r="W176" i="33" s="1"/>
  <c r="P168" i="33"/>
  <c r="W168" i="33" s="1"/>
  <c r="P160" i="33"/>
  <c r="W160" i="33" s="1"/>
  <c r="P152" i="33"/>
  <c r="W152" i="33" s="1"/>
  <c r="P144" i="33"/>
  <c r="W144" i="33" s="1"/>
  <c r="P136" i="33"/>
  <c r="W136" i="33" s="1"/>
  <c r="P128" i="33"/>
  <c r="W128" i="33" s="1"/>
  <c r="P120" i="33"/>
  <c r="W120" i="33" s="1"/>
  <c r="P112" i="33"/>
  <c r="W112" i="33" s="1"/>
  <c r="P104" i="33"/>
  <c r="W104" i="33" s="1"/>
  <c r="P96" i="33"/>
  <c r="W96" i="33" s="1"/>
  <c r="P88" i="33"/>
  <c r="W88" i="33" s="1"/>
  <c r="P80" i="33"/>
  <c r="W80" i="33" s="1"/>
  <c r="P72" i="33"/>
  <c r="W72" i="33" s="1"/>
  <c r="P64" i="33"/>
  <c r="W64" i="33" s="1"/>
  <c r="P56" i="33"/>
  <c r="W56" i="33" s="1"/>
  <c r="P48" i="33"/>
  <c r="W48" i="33" s="1"/>
  <c r="P40" i="33"/>
  <c r="W40" i="33" s="1"/>
  <c r="P32" i="33"/>
  <c r="W32" i="33" s="1"/>
  <c r="P24" i="33"/>
  <c r="W24" i="33" s="1"/>
  <c r="P505" i="33"/>
  <c r="W505" i="33" s="1"/>
  <c r="P433" i="33"/>
  <c r="W433" i="33" s="1"/>
  <c r="P377" i="33"/>
  <c r="W377" i="33" s="1"/>
  <c r="P495" i="33"/>
  <c r="W495" i="33" s="1"/>
  <c r="P479" i="33"/>
  <c r="W479" i="33" s="1"/>
  <c r="P471" i="33"/>
  <c r="W471" i="33" s="1"/>
  <c r="P463" i="33"/>
  <c r="W463" i="33" s="1"/>
  <c r="P455" i="33"/>
  <c r="W455" i="33" s="1"/>
  <c r="P447" i="33"/>
  <c r="W447" i="33" s="1"/>
  <c r="P439" i="33"/>
  <c r="W439" i="33" s="1"/>
  <c r="P431" i="33"/>
  <c r="W431" i="33" s="1"/>
  <c r="P423" i="33"/>
  <c r="W423" i="33" s="1"/>
  <c r="P415" i="33"/>
  <c r="W415" i="33" s="1"/>
  <c r="P407" i="33"/>
  <c r="W407" i="33" s="1"/>
  <c r="P399" i="33"/>
  <c r="W399" i="33" s="1"/>
  <c r="P391" i="33"/>
  <c r="W391" i="33" s="1"/>
  <c r="P383" i="33"/>
  <c r="W383" i="33" s="1"/>
  <c r="P375" i="33"/>
  <c r="W375" i="33" s="1"/>
  <c r="P367" i="33"/>
  <c r="W367" i="33" s="1"/>
  <c r="P359" i="33"/>
  <c r="W359" i="33" s="1"/>
  <c r="P351" i="33"/>
  <c r="W351" i="33" s="1"/>
  <c r="P343" i="33"/>
  <c r="W343" i="33" s="1"/>
  <c r="P335" i="33"/>
  <c r="W335" i="33" s="1"/>
  <c r="P327" i="33"/>
  <c r="W327" i="33" s="1"/>
  <c r="P319" i="33"/>
  <c r="W319" i="33" s="1"/>
  <c r="P311" i="33"/>
  <c r="W311" i="33" s="1"/>
  <c r="P303" i="33"/>
  <c r="W303" i="33" s="1"/>
  <c r="P295" i="33"/>
  <c r="W295" i="33" s="1"/>
  <c r="P287" i="33"/>
  <c r="W287" i="33" s="1"/>
  <c r="P279" i="33"/>
  <c r="W279" i="33" s="1"/>
  <c r="P271" i="33"/>
  <c r="W271" i="33" s="1"/>
  <c r="P263" i="33"/>
  <c r="W263" i="33" s="1"/>
  <c r="P255" i="33"/>
  <c r="W255" i="33" s="1"/>
  <c r="P247" i="33"/>
  <c r="W247" i="33" s="1"/>
  <c r="P239" i="33"/>
  <c r="W239" i="33" s="1"/>
  <c r="P231" i="33"/>
  <c r="W231" i="33" s="1"/>
  <c r="P223" i="33"/>
  <c r="W223" i="33" s="1"/>
  <c r="P215" i="33"/>
  <c r="W215" i="33" s="1"/>
  <c r="P207" i="33"/>
  <c r="W207" i="33" s="1"/>
  <c r="P199" i="33"/>
  <c r="W199" i="33" s="1"/>
  <c r="P191" i="33"/>
  <c r="W191" i="33" s="1"/>
  <c r="P183" i="33"/>
  <c r="W183" i="33" s="1"/>
  <c r="P175" i="33"/>
  <c r="W175" i="33" s="1"/>
  <c r="P167" i="33"/>
  <c r="W167" i="33" s="1"/>
  <c r="P159" i="33"/>
  <c r="W159" i="33" s="1"/>
  <c r="P151" i="33"/>
  <c r="W151" i="33" s="1"/>
  <c r="P143" i="33"/>
  <c r="W143" i="33" s="1"/>
  <c r="P135" i="33"/>
  <c r="W135" i="33" s="1"/>
  <c r="P127" i="33"/>
  <c r="W127" i="33" s="1"/>
  <c r="P119" i="33"/>
  <c r="W119" i="33" s="1"/>
  <c r="P111" i="33"/>
  <c r="W111" i="33" s="1"/>
  <c r="P103" i="33"/>
  <c r="W103" i="33" s="1"/>
  <c r="P95" i="33"/>
  <c r="W95" i="33" s="1"/>
  <c r="P87" i="33"/>
  <c r="W87" i="33" s="1"/>
  <c r="P79" i="33"/>
  <c r="W79" i="33" s="1"/>
  <c r="P71" i="33"/>
  <c r="W71" i="33" s="1"/>
  <c r="P63" i="33"/>
  <c r="W63" i="33" s="1"/>
  <c r="P55" i="33"/>
  <c r="W55" i="33" s="1"/>
  <c r="P47" i="33"/>
  <c r="W47" i="33" s="1"/>
  <c r="P39" i="33"/>
  <c r="W39" i="33" s="1"/>
  <c r="P31" i="33"/>
  <c r="W31" i="33" s="1"/>
  <c r="P23" i="33"/>
  <c r="W23" i="33" s="1"/>
  <c r="P473" i="33"/>
  <c r="W473" i="33" s="1"/>
  <c r="P425" i="33"/>
  <c r="W425" i="33" s="1"/>
  <c r="P393" i="33"/>
  <c r="W393" i="33" s="1"/>
  <c r="P503" i="33"/>
  <c r="W503" i="33" s="1"/>
  <c r="P494" i="33"/>
  <c r="W494" i="33" s="1"/>
  <c r="P486" i="33"/>
  <c r="W486" i="33" s="1"/>
  <c r="P478" i="33"/>
  <c r="W478" i="33" s="1"/>
  <c r="P470" i="33"/>
  <c r="W470" i="33" s="1"/>
  <c r="P462" i="33"/>
  <c r="W462" i="33" s="1"/>
  <c r="P454" i="33"/>
  <c r="W454" i="33" s="1"/>
  <c r="P446" i="33"/>
  <c r="W446" i="33" s="1"/>
  <c r="P438" i="33"/>
  <c r="W438" i="33" s="1"/>
  <c r="P430" i="33"/>
  <c r="W430" i="33" s="1"/>
  <c r="P422" i="33"/>
  <c r="W422" i="33" s="1"/>
  <c r="P414" i="33"/>
  <c r="W414" i="33" s="1"/>
  <c r="P406" i="33"/>
  <c r="W406" i="33" s="1"/>
  <c r="P398" i="33"/>
  <c r="W398" i="33" s="1"/>
  <c r="P390" i="33"/>
  <c r="W390" i="33" s="1"/>
  <c r="P382" i="33"/>
  <c r="W382" i="33" s="1"/>
  <c r="P374" i="33"/>
  <c r="W374" i="33" s="1"/>
  <c r="P366" i="33"/>
  <c r="W366" i="33" s="1"/>
  <c r="P358" i="33"/>
  <c r="W358" i="33" s="1"/>
  <c r="P350" i="33"/>
  <c r="W350" i="33" s="1"/>
  <c r="P342" i="33"/>
  <c r="W342" i="33" s="1"/>
  <c r="P334" i="33"/>
  <c r="W334" i="33" s="1"/>
  <c r="P326" i="33"/>
  <c r="W326" i="33" s="1"/>
  <c r="P318" i="33"/>
  <c r="W318" i="33" s="1"/>
  <c r="P310" i="33"/>
  <c r="W310" i="33" s="1"/>
  <c r="P302" i="33"/>
  <c r="W302" i="33" s="1"/>
  <c r="P294" i="33"/>
  <c r="W294" i="33" s="1"/>
  <c r="P286" i="33"/>
  <c r="W286" i="33" s="1"/>
  <c r="P278" i="33"/>
  <c r="W278" i="33" s="1"/>
  <c r="P270" i="33"/>
  <c r="W270" i="33" s="1"/>
  <c r="P262" i="33"/>
  <c r="W262" i="33" s="1"/>
  <c r="P254" i="33"/>
  <c r="W254" i="33" s="1"/>
  <c r="P246" i="33"/>
  <c r="W246" i="33" s="1"/>
  <c r="P238" i="33"/>
  <c r="W238" i="33" s="1"/>
  <c r="P230" i="33"/>
  <c r="W230" i="33" s="1"/>
  <c r="P222" i="33"/>
  <c r="W222" i="33" s="1"/>
  <c r="P214" i="33"/>
  <c r="W214" i="33" s="1"/>
  <c r="P206" i="33"/>
  <c r="W206" i="33" s="1"/>
  <c r="P198" i="33"/>
  <c r="W198" i="33" s="1"/>
  <c r="P190" i="33"/>
  <c r="W190" i="33" s="1"/>
  <c r="P182" i="33"/>
  <c r="W182" i="33" s="1"/>
  <c r="P174" i="33"/>
  <c r="W174" i="33" s="1"/>
  <c r="P166" i="33"/>
  <c r="W166" i="33" s="1"/>
  <c r="P158" i="33"/>
  <c r="W158" i="33" s="1"/>
  <c r="P150" i="33"/>
  <c r="W150" i="33" s="1"/>
  <c r="P142" i="33"/>
  <c r="W142" i="33" s="1"/>
  <c r="P134" i="33"/>
  <c r="W134" i="33" s="1"/>
  <c r="P126" i="33"/>
  <c r="W126" i="33" s="1"/>
  <c r="P118" i="33"/>
  <c r="W118" i="33" s="1"/>
  <c r="P110" i="33"/>
  <c r="W110" i="33" s="1"/>
  <c r="P102" i="33"/>
  <c r="W102" i="33" s="1"/>
  <c r="P94" i="33"/>
  <c r="W94" i="33" s="1"/>
  <c r="P86" i="33"/>
  <c r="W86" i="33" s="1"/>
  <c r="P78" i="33"/>
  <c r="W78" i="33" s="1"/>
  <c r="P70" i="33"/>
  <c r="W70" i="33" s="1"/>
  <c r="P62" i="33"/>
  <c r="W62" i="33" s="1"/>
  <c r="P54" i="33"/>
  <c r="W54" i="33" s="1"/>
  <c r="P46" i="33"/>
  <c r="W46" i="33" s="1"/>
  <c r="P38" i="33"/>
  <c r="W38" i="33" s="1"/>
  <c r="P30" i="33"/>
  <c r="W30" i="33" s="1"/>
  <c r="P22" i="33"/>
  <c r="W22" i="33" s="1"/>
  <c r="P449" i="33"/>
  <c r="W449" i="33" s="1"/>
  <c r="P369" i="33"/>
  <c r="W369" i="33" s="1"/>
  <c r="P487" i="33"/>
  <c r="W487" i="33" s="1"/>
  <c r="P493" i="33"/>
  <c r="W493" i="33" s="1"/>
  <c r="P477" i="33"/>
  <c r="W477" i="33" s="1"/>
  <c r="P469" i="33"/>
  <c r="W469" i="33" s="1"/>
  <c r="P461" i="33"/>
  <c r="W461" i="33" s="1"/>
  <c r="P453" i="33"/>
  <c r="W453" i="33" s="1"/>
  <c r="P445" i="33"/>
  <c r="W445" i="33" s="1"/>
  <c r="P437" i="33"/>
  <c r="W437" i="33" s="1"/>
  <c r="P429" i="33"/>
  <c r="W429" i="33" s="1"/>
  <c r="P421" i="33"/>
  <c r="W421" i="33" s="1"/>
  <c r="P413" i="33"/>
  <c r="W413" i="33" s="1"/>
  <c r="P405" i="33"/>
  <c r="W405" i="33" s="1"/>
  <c r="P397" i="33"/>
  <c r="W397" i="33" s="1"/>
  <c r="P389" i="33"/>
  <c r="W389" i="33" s="1"/>
  <c r="P381" i="33"/>
  <c r="W381" i="33" s="1"/>
  <c r="P373" i="33"/>
  <c r="W373" i="33" s="1"/>
  <c r="P365" i="33"/>
  <c r="W365" i="33" s="1"/>
  <c r="P357" i="33"/>
  <c r="W357" i="33" s="1"/>
  <c r="P349" i="33"/>
  <c r="W349" i="33" s="1"/>
  <c r="P341" i="33"/>
  <c r="W341" i="33" s="1"/>
  <c r="P333" i="33"/>
  <c r="W333" i="33" s="1"/>
  <c r="P325" i="33"/>
  <c r="W325" i="33" s="1"/>
  <c r="P317" i="33"/>
  <c r="W317" i="33" s="1"/>
  <c r="P309" i="33"/>
  <c r="W309" i="33" s="1"/>
  <c r="P301" i="33"/>
  <c r="W301" i="33" s="1"/>
  <c r="P293" i="33"/>
  <c r="W293" i="33" s="1"/>
  <c r="P285" i="33"/>
  <c r="W285" i="33" s="1"/>
  <c r="P277" i="33"/>
  <c r="W277" i="33" s="1"/>
  <c r="P269" i="33"/>
  <c r="W269" i="33" s="1"/>
  <c r="P261" i="33"/>
  <c r="W261" i="33" s="1"/>
  <c r="P253" i="33"/>
  <c r="W253" i="33" s="1"/>
  <c r="P245" i="33"/>
  <c r="W245" i="33" s="1"/>
  <c r="P237" i="33"/>
  <c r="W237" i="33" s="1"/>
  <c r="P229" i="33"/>
  <c r="W229" i="33" s="1"/>
  <c r="P221" i="33"/>
  <c r="W221" i="33" s="1"/>
  <c r="P213" i="33"/>
  <c r="W213" i="33" s="1"/>
  <c r="P205" i="33"/>
  <c r="W205" i="33" s="1"/>
  <c r="P197" i="33"/>
  <c r="W197" i="33" s="1"/>
  <c r="P189" i="33"/>
  <c r="W189" i="33" s="1"/>
  <c r="P181" i="33"/>
  <c r="W181" i="33" s="1"/>
  <c r="P173" i="33"/>
  <c r="W173" i="33" s="1"/>
  <c r="P165" i="33"/>
  <c r="W165" i="33" s="1"/>
  <c r="P157" i="33"/>
  <c r="W157" i="33" s="1"/>
  <c r="P149" i="33"/>
  <c r="W149" i="33" s="1"/>
  <c r="P141" i="33"/>
  <c r="W141" i="33" s="1"/>
  <c r="P133" i="33"/>
  <c r="W133" i="33" s="1"/>
  <c r="P125" i="33"/>
  <c r="W125" i="33" s="1"/>
  <c r="P117" i="33"/>
  <c r="W117" i="33" s="1"/>
  <c r="P109" i="33"/>
  <c r="W109" i="33" s="1"/>
  <c r="P101" i="33"/>
  <c r="W101" i="33" s="1"/>
  <c r="P93" i="33"/>
  <c r="W93" i="33" s="1"/>
  <c r="P85" i="33"/>
  <c r="W85" i="33" s="1"/>
  <c r="P77" i="33"/>
  <c r="W77" i="33" s="1"/>
  <c r="P69" i="33"/>
  <c r="W69" i="33" s="1"/>
  <c r="P61" i="33"/>
  <c r="W61" i="33" s="1"/>
  <c r="P53" i="33"/>
  <c r="W53" i="33" s="1"/>
  <c r="P45" i="33"/>
  <c r="W45" i="33" s="1"/>
  <c r="P37" i="33"/>
  <c r="W37" i="33" s="1"/>
  <c r="P29" i="33"/>
  <c r="W29" i="33" s="1"/>
  <c r="P21" i="33"/>
  <c r="W21" i="33" s="1"/>
  <c r="P18" i="33"/>
  <c r="W18" i="33" s="1"/>
  <c r="P465" i="33"/>
  <c r="W465" i="33" s="1"/>
  <c r="P409" i="33"/>
  <c r="W409" i="33" s="1"/>
  <c r="P361" i="33"/>
  <c r="W361" i="33" s="1"/>
  <c r="P502" i="33"/>
  <c r="W502" i="33" s="1"/>
  <c r="P501" i="33"/>
  <c r="W501" i="33" s="1"/>
  <c r="P485" i="33"/>
  <c r="W485" i="33" s="1"/>
  <c r="P500" i="33"/>
  <c r="W500" i="33" s="1"/>
  <c r="P492" i="33"/>
  <c r="W492" i="33" s="1"/>
  <c r="P484" i="33"/>
  <c r="W484" i="33" s="1"/>
  <c r="P476" i="33"/>
  <c r="W476" i="33" s="1"/>
  <c r="P468" i="33"/>
  <c r="W468" i="33" s="1"/>
  <c r="P460" i="33"/>
  <c r="W460" i="33" s="1"/>
  <c r="P452" i="33"/>
  <c r="W452" i="33" s="1"/>
  <c r="P444" i="33"/>
  <c r="W444" i="33" s="1"/>
  <c r="P436" i="33"/>
  <c r="W436" i="33" s="1"/>
  <c r="P428" i="33"/>
  <c r="W428" i="33" s="1"/>
  <c r="P420" i="33"/>
  <c r="W420" i="33" s="1"/>
  <c r="P412" i="33"/>
  <c r="W412" i="33" s="1"/>
  <c r="P404" i="33"/>
  <c r="W404" i="33" s="1"/>
  <c r="P396" i="33"/>
  <c r="W396" i="33" s="1"/>
  <c r="P388" i="33"/>
  <c r="W388" i="33" s="1"/>
  <c r="P380" i="33"/>
  <c r="W380" i="33" s="1"/>
  <c r="P372" i="33"/>
  <c r="W372" i="33" s="1"/>
  <c r="P364" i="33"/>
  <c r="W364" i="33" s="1"/>
  <c r="P356" i="33"/>
  <c r="W356" i="33" s="1"/>
  <c r="P348" i="33"/>
  <c r="W348" i="33" s="1"/>
  <c r="P340" i="33"/>
  <c r="W340" i="33" s="1"/>
  <c r="P332" i="33"/>
  <c r="W332" i="33" s="1"/>
  <c r="P324" i="33"/>
  <c r="W324" i="33" s="1"/>
  <c r="P316" i="33"/>
  <c r="W316" i="33" s="1"/>
  <c r="P308" i="33"/>
  <c r="W308" i="33" s="1"/>
  <c r="P300" i="33"/>
  <c r="W300" i="33" s="1"/>
  <c r="P292" i="33"/>
  <c r="W292" i="33" s="1"/>
  <c r="P284" i="33"/>
  <c r="W284" i="33" s="1"/>
  <c r="P276" i="33"/>
  <c r="W276" i="33" s="1"/>
  <c r="P268" i="33"/>
  <c r="W268" i="33" s="1"/>
  <c r="P260" i="33"/>
  <c r="W260" i="33" s="1"/>
  <c r="P252" i="33"/>
  <c r="W252" i="33" s="1"/>
  <c r="P244" i="33"/>
  <c r="W244" i="33" s="1"/>
  <c r="P236" i="33"/>
  <c r="W236" i="33" s="1"/>
  <c r="P228" i="33"/>
  <c r="W228" i="33" s="1"/>
  <c r="P220" i="33"/>
  <c r="W220" i="33" s="1"/>
  <c r="P212" i="33"/>
  <c r="W212" i="33" s="1"/>
  <c r="P204" i="33"/>
  <c r="W204" i="33" s="1"/>
  <c r="P196" i="33"/>
  <c r="W196" i="33" s="1"/>
  <c r="P188" i="33"/>
  <c r="W188" i="33" s="1"/>
  <c r="P180" i="33"/>
  <c r="W180" i="33" s="1"/>
  <c r="P172" i="33"/>
  <c r="W172" i="33" s="1"/>
  <c r="P164" i="33"/>
  <c r="W164" i="33" s="1"/>
  <c r="P156" i="33"/>
  <c r="W156" i="33" s="1"/>
  <c r="P148" i="33"/>
  <c r="W148" i="33" s="1"/>
  <c r="P140" i="33"/>
  <c r="W140" i="33" s="1"/>
  <c r="P132" i="33"/>
  <c r="W132" i="33" s="1"/>
  <c r="P124" i="33"/>
  <c r="W124" i="33" s="1"/>
  <c r="P116" i="33"/>
  <c r="W116" i="33" s="1"/>
  <c r="P108" i="33"/>
  <c r="W108" i="33" s="1"/>
  <c r="P100" i="33"/>
  <c r="W100" i="33" s="1"/>
  <c r="P92" i="33"/>
  <c r="W92" i="33" s="1"/>
  <c r="P84" i="33"/>
  <c r="W84" i="33" s="1"/>
  <c r="P76" i="33"/>
  <c r="W76" i="33" s="1"/>
  <c r="P68" i="33"/>
  <c r="W68" i="33" s="1"/>
  <c r="P60" i="33"/>
  <c r="W60" i="33" s="1"/>
  <c r="P52" i="33"/>
  <c r="W52" i="33" s="1"/>
  <c r="P44" i="33"/>
  <c r="W44" i="33" s="1"/>
  <c r="P36" i="33"/>
  <c r="W36" i="33" s="1"/>
  <c r="P28" i="33"/>
  <c r="W28" i="33" s="1"/>
  <c r="P20" i="33"/>
  <c r="W20" i="33" s="1"/>
  <c r="P489" i="33"/>
  <c r="W489" i="33" s="1"/>
  <c r="P499" i="33"/>
  <c r="W499" i="33" s="1"/>
  <c r="P491" i="33"/>
  <c r="W491" i="33" s="1"/>
  <c r="P483" i="33"/>
  <c r="W483" i="33" s="1"/>
  <c r="P475" i="33"/>
  <c r="W475" i="33" s="1"/>
  <c r="P467" i="33"/>
  <c r="W467" i="33" s="1"/>
  <c r="P459" i="33"/>
  <c r="W459" i="33" s="1"/>
  <c r="P451" i="33"/>
  <c r="W451" i="33" s="1"/>
  <c r="P443" i="33"/>
  <c r="W443" i="33" s="1"/>
  <c r="P435" i="33"/>
  <c r="W435" i="33" s="1"/>
  <c r="P427" i="33"/>
  <c r="W427" i="33" s="1"/>
  <c r="P419" i="33"/>
  <c r="W419" i="33" s="1"/>
  <c r="P411" i="33"/>
  <c r="W411" i="33" s="1"/>
  <c r="P403" i="33"/>
  <c r="W403" i="33" s="1"/>
  <c r="P395" i="33"/>
  <c r="W395" i="33" s="1"/>
  <c r="P387" i="33"/>
  <c r="W387" i="33" s="1"/>
  <c r="P379" i="33"/>
  <c r="W379" i="33" s="1"/>
  <c r="P371" i="33"/>
  <c r="W371" i="33" s="1"/>
  <c r="P363" i="33"/>
  <c r="W363" i="33" s="1"/>
  <c r="P355" i="33"/>
  <c r="W355" i="33" s="1"/>
  <c r="P347" i="33"/>
  <c r="W347" i="33" s="1"/>
  <c r="P339" i="33"/>
  <c r="W339" i="33" s="1"/>
  <c r="P331" i="33"/>
  <c r="W331" i="33" s="1"/>
  <c r="P323" i="33"/>
  <c r="W323" i="33" s="1"/>
  <c r="P315" i="33"/>
  <c r="W315" i="33" s="1"/>
  <c r="P307" i="33"/>
  <c r="W307" i="33" s="1"/>
  <c r="P299" i="33"/>
  <c r="W299" i="33" s="1"/>
  <c r="P291" i="33"/>
  <c r="W291" i="33" s="1"/>
  <c r="P283" i="33"/>
  <c r="W283" i="33" s="1"/>
  <c r="P275" i="33"/>
  <c r="W275" i="33" s="1"/>
  <c r="P267" i="33"/>
  <c r="W267" i="33" s="1"/>
  <c r="P259" i="33"/>
  <c r="W259" i="33" s="1"/>
  <c r="P251" i="33"/>
  <c r="W251" i="33" s="1"/>
  <c r="P243" i="33"/>
  <c r="W243" i="33" s="1"/>
  <c r="P235" i="33"/>
  <c r="W235" i="33" s="1"/>
  <c r="P227" i="33"/>
  <c r="W227" i="33" s="1"/>
  <c r="P219" i="33"/>
  <c r="W219" i="33" s="1"/>
  <c r="P211" i="33"/>
  <c r="W211" i="33" s="1"/>
  <c r="P203" i="33"/>
  <c r="W203" i="33" s="1"/>
  <c r="P195" i="33"/>
  <c r="W195" i="33" s="1"/>
  <c r="P187" i="33"/>
  <c r="W187" i="33" s="1"/>
  <c r="P179" i="33"/>
  <c r="W179" i="33" s="1"/>
  <c r="P171" i="33"/>
  <c r="W171" i="33" s="1"/>
  <c r="P163" i="33"/>
  <c r="W163" i="33" s="1"/>
  <c r="P155" i="33"/>
  <c r="W155" i="33" s="1"/>
  <c r="P147" i="33"/>
  <c r="W147" i="33" s="1"/>
  <c r="P139" i="33"/>
  <c r="W139" i="33" s="1"/>
  <c r="P131" i="33"/>
  <c r="W131" i="33" s="1"/>
  <c r="P123" i="33"/>
  <c r="W123" i="33" s="1"/>
  <c r="P115" i="33"/>
  <c r="W115" i="33" s="1"/>
  <c r="P107" i="33"/>
  <c r="W107" i="33" s="1"/>
  <c r="P99" i="33"/>
  <c r="W99" i="33" s="1"/>
  <c r="P91" i="33"/>
  <c r="W91" i="33" s="1"/>
  <c r="P83" i="33"/>
  <c r="W83" i="33" s="1"/>
  <c r="P75" i="33"/>
  <c r="W75" i="33" s="1"/>
  <c r="P67" i="33"/>
  <c r="W67" i="33" s="1"/>
  <c r="P59" i="33"/>
  <c r="W59" i="33" s="1"/>
  <c r="P51" i="33"/>
  <c r="W51" i="33" s="1"/>
  <c r="P43" i="33"/>
  <c r="W43" i="33" s="1"/>
  <c r="P35" i="33"/>
  <c r="W35" i="33" s="1"/>
  <c r="P27" i="33"/>
  <c r="W27" i="33" s="1"/>
  <c r="P19" i="33"/>
  <c r="W19" i="33" s="1"/>
  <c r="I41" i="21"/>
  <c r="S507" i="31"/>
  <c r="E57" i="21" l="1"/>
  <c r="I37" i="21"/>
  <c r="D62" i="21"/>
  <c r="D58" i="21" s="1"/>
  <c r="P12" i="33"/>
  <c r="W12" i="33" s="1"/>
  <c r="P15" i="33"/>
  <c r="W15" i="33" s="1"/>
  <c r="P13" i="33"/>
  <c r="W13" i="33" s="1"/>
  <c r="P14" i="33"/>
  <c r="W14" i="33" s="1"/>
  <c r="C7" i="29"/>
  <c r="B7" i="29"/>
  <c r="Q7" i="29" s="1"/>
  <c r="Q6" i="29" s="1"/>
  <c r="M4" i="29" s="1"/>
  <c r="A17" i="21" s="1"/>
  <c r="AD1" i="31" l="1"/>
  <c r="L5" i="26"/>
  <c r="K41" i="21" l="1"/>
  <c r="H41" i="21"/>
  <c r="C62" i="21" s="1"/>
  <c r="H40" i="21"/>
  <c r="C61" i="21" s="1"/>
  <c r="H39" i="21"/>
  <c r="C60" i="21" s="1"/>
  <c r="I43" i="21"/>
  <c r="D64" i="21" s="1"/>
  <c r="D63" i="21" s="1"/>
  <c r="E62" i="21" l="1"/>
  <c r="E58" i="21" s="1"/>
  <c r="C83" i="21"/>
  <c r="C79" i="21" s="1"/>
  <c r="C58" i="21"/>
  <c r="H37" i="21"/>
  <c r="C24" i="21" s="1"/>
  <c r="I42" i="21"/>
  <c r="D19" i="20"/>
  <c r="C25" i="21" l="1"/>
  <c r="H7" i="29"/>
  <c r="G7" i="29"/>
  <c r="K7" i="29" s="1"/>
  <c r="F7" i="29"/>
  <c r="J7" i="29" s="1"/>
  <c r="D7" i="29"/>
  <c r="H6" i="29" l="1"/>
  <c r="H32" i="21"/>
  <c r="O7" i="29"/>
  <c r="I32" i="21"/>
  <c r="I33" i="21"/>
  <c r="H31" i="21" l="1"/>
  <c r="C23" i="21" s="1"/>
  <c r="C53" i="21"/>
  <c r="C52" i="21" s="1"/>
  <c r="K33" i="21"/>
  <c r="D54" i="21"/>
  <c r="K32" i="21"/>
  <c r="C74" i="21" s="1"/>
  <c r="D53" i="21"/>
  <c r="I35" i="21"/>
  <c r="C73" i="21" l="1"/>
  <c r="E54" i="21"/>
  <c r="C75" i="21"/>
  <c r="D52" i="21"/>
  <c r="E53" i="21"/>
  <c r="E52" i="21" s="1"/>
  <c r="I34" i="21"/>
  <c r="D56" i="21"/>
  <c r="D55" i="21" s="1"/>
  <c r="K35" i="21"/>
  <c r="C77" i="21" s="1"/>
  <c r="C76" i="21" s="1"/>
  <c r="I31" i="21"/>
  <c r="E56" i="21" l="1"/>
  <c r="E55" i="21" s="1"/>
  <c r="K34" i="21"/>
  <c r="K31" i="21"/>
  <c r="E11" i="21"/>
  <c r="D23" i="21" l="1"/>
  <c r="K37" i="21"/>
  <c r="K43" i="21" l="1"/>
  <c r="D24" i="21"/>
  <c r="E64" i="21" l="1"/>
  <c r="E63" i="21" s="1"/>
  <c r="C85" i="21"/>
  <c r="C84" i="21" s="1"/>
  <c r="K42" i="21"/>
  <c r="D25" i="21" s="1"/>
  <c r="H7" i="33"/>
  <c r="N7" i="33" s="1"/>
  <c r="I46" i="21" l="1"/>
  <c r="P7" i="28"/>
  <c r="M7" i="33"/>
  <c r="O7" i="33"/>
  <c r="H47" i="21"/>
  <c r="C68" i="21" s="1"/>
  <c r="H46" i="21"/>
  <c r="C67" i="21" s="1"/>
  <c r="I47" i="21"/>
  <c r="K47" i="21" l="1"/>
  <c r="C89" i="21" s="1"/>
  <c r="D68" i="21"/>
  <c r="K46" i="21"/>
  <c r="C88" i="21" s="1"/>
  <c r="D67" i="21"/>
  <c r="G31" i="20"/>
  <c r="P507" i="28"/>
  <c r="P6" i="28"/>
  <c r="P7" i="33"/>
  <c r="G30" i="20" l="1"/>
  <c r="D20" i="20" s="1"/>
  <c r="D21" i="20" s="1"/>
  <c r="E67" i="21"/>
  <c r="I45" i="21"/>
  <c r="D66" i="21" s="1"/>
  <c r="D65" i="21" s="1"/>
  <c r="D69" i="21" s="1"/>
  <c r="W7" i="33"/>
  <c r="E68" i="21"/>
  <c r="T6" i="33"/>
  <c r="T507" i="33"/>
  <c r="H45" i="21"/>
  <c r="C66" i="21" s="1"/>
  <c r="C65" i="21" s="1"/>
  <c r="C69" i="21" s="1"/>
  <c r="G34" i="20" l="1"/>
  <c r="K45" i="21"/>
  <c r="I44" i="21"/>
  <c r="I48" i="21" s="1"/>
  <c r="H44" i="21"/>
  <c r="C26" i="21" s="1"/>
  <c r="C27" i="21" s="1"/>
  <c r="E66" i="21" l="1"/>
  <c r="E65" i="21" s="1"/>
  <c r="E69" i="21" s="1"/>
  <c r="C87" i="21"/>
  <c r="C86" i="21" s="1"/>
  <c r="C90" i="21" s="1"/>
  <c r="H48" i="21"/>
  <c r="K44" i="21"/>
  <c r="D26" i="21" s="1"/>
  <c r="K48" i="21" l="1"/>
  <c r="E24" i="21" l="1"/>
  <c r="E26" i="21"/>
  <c r="E25" i="21"/>
  <c r="D27" i="21" l="1"/>
  <c r="E23" i="21" l="1"/>
  <c r="E27" i="21" s="1"/>
</calcChain>
</file>

<file path=xl/sharedStrings.xml><?xml version="1.0" encoding="utf-8"?>
<sst xmlns="http://schemas.openxmlformats.org/spreadsheetml/2006/main" count="547" uniqueCount="264">
  <si>
    <t>N°</t>
  </si>
  <si>
    <t>Dépense sur devis</t>
  </si>
  <si>
    <t>Total</t>
  </si>
  <si>
    <r>
      <t xml:space="preserve">Description de la dépense </t>
    </r>
    <r>
      <rPr>
        <b/>
        <sz val="11"/>
        <color rgb="FFFF0000"/>
        <rFont val="Calibri"/>
        <family val="2"/>
        <scheme val="minor"/>
      </rPr>
      <t>*</t>
    </r>
  </si>
  <si>
    <t>DEMANDEUR</t>
  </si>
  <si>
    <t>Motif inéligibilité</t>
  </si>
  <si>
    <t>Justificatif absent</t>
  </si>
  <si>
    <t>Justificatif sans rapport avec la dépense</t>
  </si>
  <si>
    <t>Nature de dépense inéligible</t>
  </si>
  <si>
    <t>Dépense non liée à l'opération</t>
  </si>
  <si>
    <t>Défaut de formalisme du justificatif (prix unitaire, quantité, désignation)</t>
  </si>
  <si>
    <t>Défaut de date</t>
  </si>
  <si>
    <t>Défaut désignation de l'acheteur</t>
  </si>
  <si>
    <t>Défaut désignation du vendeur/fournisseur</t>
  </si>
  <si>
    <t>Incohérence entre désignation acheteur et bénéficiaire aide</t>
  </si>
  <si>
    <t>Incohérence entre montant présenté et montant justifié</t>
  </si>
  <si>
    <t>Intervenant non qualifié</t>
  </si>
  <si>
    <t>TVA inéligible</t>
  </si>
  <si>
    <t>Défaut du prix unitaire HT</t>
  </si>
  <si>
    <t>Auto-facturation</t>
  </si>
  <si>
    <t>Justificatif périmé</t>
  </si>
  <si>
    <t>Dépense retenue dans un autre dossier</t>
  </si>
  <si>
    <t>Motif d'inégibilité</t>
  </si>
  <si>
    <t>Commentaire instructeur</t>
  </si>
  <si>
    <t>Synthèse des dépenses liées au projet présenté</t>
  </si>
  <si>
    <t>Dépenses sur devis</t>
  </si>
  <si>
    <t>Type de dépenses</t>
  </si>
  <si>
    <t>Montant présenté</t>
  </si>
  <si>
    <t>Equipement bureau</t>
  </si>
  <si>
    <t>Montant éligible retenu</t>
  </si>
  <si>
    <t>Montant éligible</t>
  </si>
  <si>
    <t>Montant écarté</t>
  </si>
  <si>
    <t>Consignes d'utilisation</t>
  </si>
  <si>
    <t>Rappels réglementaires</t>
  </si>
  <si>
    <t>Commentaires</t>
  </si>
  <si>
    <t>(nature de la dépense indiquée sur le devis ou sur le justificatif de dépense.
Ex : désignation de l'article, de l'objet…)</t>
  </si>
  <si>
    <t>Sélectionner le poste de dépenses</t>
  </si>
  <si>
    <t>(le cas échéant, pour préciser un point saillant au Service Instructeur)</t>
  </si>
  <si>
    <t>Exemple</t>
  </si>
  <si>
    <t>Design Print</t>
  </si>
  <si>
    <t>Catégories de dépenses</t>
  </si>
  <si>
    <t>Sous-catégorie de dépenses</t>
  </si>
  <si>
    <r>
      <t xml:space="preserve">Sous catégories de dépenses </t>
    </r>
    <r>
      <rPr>
        <b/>
        <sz val="11"/>
        <color rgb="FFFF0000"/>
        <rFont val="Calibri"/>
        <family val="2"/>
        <scheme val="minor"/>
      </rPr>
      <t>*</t>
    </r>
  </si>
  <si>
    <t>TOTAL</t>
  </si>
  <si>
    <t>Imprimante</t>
  </si>
  <si>
    <t>20240223-0001</t>
  </si>
  <si>
    <t>Devis choisi car pas de délai de livraison</t>
  </si>
  <si>
    <t>Sous-catégories de dépenses</t>
  </si>
  <si>
    <t>Règles de plafond</t>
  </si>
  <si>
    <r>
      <t xml:space="preserve">Identifiant du justificatif </t>
    </r>
    <r>
      <rPr>
        <b/>
        <sz val="11"/>
        <color rgb="FFFF0000"/>
        <rFont val="Calibri"/>
        <family val="2"/>
        <scheme val="minor"/>
      </rPr>
      <t>*</t>
    </r>
  </si>
  <si>
    <t>Intitulé du projet</t>
  </si>
  <si>
    <t>Nom ou raison sociale du porteur de projet</t>
  </si>
  <si>
    <r>
      <t xml:space="preserve">Montant éligible 
(€ HT) </t>
    </r>
    <r>
      <rPr>
        <b/>
        <sz val="11"/>
        <color rgb="FFFF0000"/>
        <rFont val="Calibri"/>
        <family val="2"/>
        <scheme val="minor"/>
      </rPr>
      <t>*</t>
    </r>
  </si>
  <si>
    <t>Si vous n'avez pas Excel, ce document peut etre utilisé avec LibreOffice. Une fois le dossier complété, merci de le déposer au format Excel sur Safran.</t>
  </si>
  <si>
    <r>
      <t xml:space="preserve">Chaque colonne avec un " </t>
    </r>
    <r>
      <rPr>
        <sz val="12"/>
        <color rgb="FFFF0000"/>
        <rFont val="Calibri"/>
        <family val="2"/>
        <scheme val="minor"/>
      </rPr>
      <t>*</t>
    </r>
    <r>
      <rPr>
        <sz val="12"/>
        <color theme="1"/>
        <rFont val="Calibri"/>
        <family val="2"/>
        <scheme val="minor"/>
      </rPr>
      <t xml:space="preserve"> " doivent etre obligatoirement rempli. Une zone de commentaire est présente et nous vous invitons à l'utiliser le plus souvent.</t>
    </r>
  </si>
  <si>
    <t>https://daaf.mayotte.agriculture.gouv.fr/guide-du-beneficiaire-et-notice-transversale-a618.html</t>
  </si>
  <si>
    <t xml:space="preserve">        Merci de consulter le guide du bénéficiaire et la notice transversale à la demande d'aide au lien suivant :</t>
  </si>
  <si>
    <t>Catégories de dépenses et Sous-catégories de dépenses</t>
  </si>
  <si>
    <t>Ligne Instruite</t>
  </si>
  <si>
    <t>Oui</t>
  </si>
  <si>
    <t>La TVA est inéligible sur le PSN à Mayotte</t>
  </si>
  <si>
    <t>Frais de personnel</t>
  </si>
  <si>
    <t>Déplacements sur frais réels</t>
  </si>
  <si>
    <t>Dépenses sur barèmes</t>
  </si>
  <si>
    <t>Salaire chercheur</t>
  </si>
  <si>
    <t>Salaire directeur</t>
  </si>
  <si>
    <t>Salaire ingénieur</t>
  </si>
  <si>
    <t>Salaire technicien</t>
  </si>
  <si>
    <t>Billets d'avion</t>
  </si>
  <si>
    <t>Billets de train</t>
  </si>
  <si>
    <t xml:space="preserve">Frais de déplacement (barèmes kilométriques) </t>
  </si>
  <si>
    <t>Frais d'hébergement</t>
  </si>
  <si>
    <t>Frais de restauration</t>
  </si>
  <si>
    <t>Frais de structure</t>
  </si>
  <si>
    <t>15% des frais de personnel</t>
  </si>
  <si>
    <r>
      <t xml:space="preserve">Description de l'intervention </t>
    </r>
    <r>
      <rPr>
        <b/>
        <sz val="11"/>
        <color rgb="FFFF0000"/>
        <rFont val="Calibri"/>
        <family val="2"/>
        <scheme val="minor"/>
      </rPr>
      <t>*</t>
    </r>
  </si>
  <si>
    <r>
      <t xml:space="preserve">Nom de l'intervenant </t>
    </r>
    <r>
      <rPr>
        <b/>
        <sz val="11"/>
        <color rgb="FFFF0000"/>
        <rFont val="Calibri"/>
        <family val="2"/>
        <scheme val="minor"/>
      </rPr>
      <t>*</t>
    </r>
  </si>
  <si>
    <r>
      <t xml:space="preserve">Qualification de l'intervenant </t>
    </r>
    <r>
      <rPr>
        <b/>
        <sz val="11"/>
        <color rgb="FFFF0000"/>
        <rFont val="Calibri"/>
        <family val="2"/>
        <scheme val="minor"/>
      </rPr>
      <t>*</t>
    </r>
  </si>
  <si>
    <r>
      <t xml:space="preserve">Coût salarial sur la période </t>
    </r>
    <r>
      <rPr>
        <b/>
        <sz val="11"/>
        <color rgb="FFFF0000"/>
        <rFont val="Calibri"/>
        <family val="2"/>
        <scheme val="minor"/>
      </rPr>
      <t>*</t>
    </r>
  </si>
  <si>
    <r>
      <t xml:space="preserve">Temps de travail sur la période </t>
    </r>
    <r>
      <rPr>
        <b/>
        <sz val="11"/>
        <color rgb="FFFF0000"/>
        <rFont val="Calibri"/>
        <family val="2"/>
        <scheme val="minor"/>
      </rPr>
      <t>*</t>
    </r>
  </si>
  <si>
    <r>
      <t xml:space="preserve">Temps de travail sur l'opération </t>
    </r>
    <r>
      <rPr>
        <b/>
        <sz val="11"/>
        <color rgb="FFFF0000"/>
        <rFont val="Calibri"/>
        <family val="2"/>
        <scheme val="minor"/>
      </rPr>
      <t>*</t>
    </r>
  </si>
  <si>
    <t>Montant HT demandé</t>
  </si>
  <si>
    <t>Sélectionner la sous-catégorie de dépense</t>
  </si>
  <si>
    <t>Technicien</t>
  </si>
  <si>
    <t>Chercheur</t>
  </si>
  <si>
    <t>Directeur</t>
  </si>
  <si>
    <t>Ingénieur</t>
  </si>
  <si>
    <t xml:space="preserve"> Les frais de personnel (salaire brut chargé) sont remboursés au réel. Les salaires sont plafonnés de la manière suivante :  </t>
  </si>
  <si>
    <t xml:space="preserve">Niveau d’étude - Poste </t>
  </si>
  <si>
    <t>Salaire brut chargé maximal annuel pour un temps plein (1607 heures annuelles)</t>
  </si>
  <si>
    <t xml:space="preserve">Les frais de structures correspondent aux frais de fonctionnement liés au projet déposé. Ils sont calculés sur la base d’une option de coûts simplifiés (OCS). 
Aucune pièce justificative n’est attendu pour ce type de dépense. Les frais de structures seront calculés automatiquement et correspondent à un forfait fixe de 15% des frais de personnels éligibles retenues. </t>
  </si>
  <si>
    <t>Frais de restauration : 20 € (à hauteur de deux repas maximum par jour)</t>
  </si>
  <si>
    <t>Frais de d'hébergement : Voir l'arrêté du 20 septembre 2023</t>
  </si>
  <si>
    <t>Frais de déplacement : Voir l'arrêté du 27 mars 2023</t>
  </si>
  <si>
    <t>Puissance adminstrative du véhicule</t>
  </si>
  <si>
    <t>1 CV et moins</t>
  </si>
  <si>
    <t>2 CV</t>
  </si>
  <si>
    <t>3 CV</t>
  </si>
  <si>
    <t>4 CV</t>
  </si>
  <si>
    <t>5 CV</t>
  </si>
  <si>
    <t>6 CV</t>
  </si>
  <si>
    <t>7 CV et plus</t>
  </si>
  <si>
    <t>Description de l'intervention</t>
  </si>
  <si>
    <t>Frais de déplacement Voitures</t>
  </si>
  <si>
    <t>Frais de déplacement Motocyclettes</t>
  </si>
  <si>
    <t>Frais de déplacement Cyclomoteurs</t>
  </si>
  <si>
    <t>Paris</t>
  </si>
  <si>
    <t>Commune du Grand Paris</t>
  </si>
  <si>
    <t>Ville de + de 200 000 habitants</t>
  </si>
  <si>
    <t>Mayotte / Outre-mer</t>
  </si>
  <si>
    <t>Autre ville / Commune</t>
  </si>
  <si>
    <t>Travailleur handicapé en situation de mobilité réduite</t>
  </si>
  <si>
    <t xml:space="preserve">TARIF APPLICABLE AUX AUTOMOBILES </t>
  </si>
  <si>
    <t>TARIF APPLICABLE AUX MOTOCYCLETTES</t>
  </si>
  <si>
    <t>Puissance administrative</t>
  </si>
  <si>
    <t xml:space="preserve">TARIF APPLICABLE AUX CYCLOMOTEURS </t>
  </si>
  <si>
    <t>Puissance du véhicule</t>
  </si>
  <si>
    <t>Nombre de kilomètre réalisés</t>
  </si>
  <si>
    <t>Localisation des frais d'hébergement</t>
  </si>
  <si>
    <r>
      <t xml:space="preserve">Nombre d'intervention </t>
    </r>
    <r>
      <rPr>
        <b/>
        <sz val="11"/>
        <color rgb="FFFF0000"/>
        <rFont val="Calibri"/>
        <family val="2"/>
        <scheme val="minor"/>
      </rPr>
      <t>*</t>
    </r>
  </si>
  <si>
    <t>(Veuillez précisez la nature du forfait demandé)</t>
  </si>
  <si>
    <t>(Veuillez choisir le forfait demandé)</t>
  </si>
  <si>
    <r>
      <t xml:space="preserve">Description du forfait </t>
    </r>
    <r>
      <rPr>
        <b/>
        <sz val="11"/>
        <color rgb="FFFF0000"/>
        <rFont val="Calibri"/>
        <family val="2"/>
        <scheme val="minor"/>
      </rPr>
      <t>*</t>
    </r>
  </si>
  <si>
    <t>(Demandé uniquement pour les frais de déplacement)</t>
  </si>
  <si>
    <t>(Demandé uniquement pour les frais d'hébergement)</t>
  </si>
  <si>
    <t>(Montant hors taxes)</t>
  </si>
  <si>
    <t>Aller - Retour Mayotte - Hexagone</t>
  </si>
  <si>
    <t>Aller - Retour Mayotte - La Réunion</t>
  </si>
  <si>
    <t>Aller - Retour Mayotte - Caraïbes</t>
  </si>
  <si>
    <t>M. Salaire</t>
  </si>
  <si>
    <t>Salaire du chargée de mission</t>
  </si>
  <si>
    <t xml:space="preserve">Les dépenses sur rémunérations sont calculées sur une base unique de 1607 heures par an. </t>
  </si>
  <si>
    <t>Description de la mission de la personne</t>
  </si>
  <si>
    <t>Nom et prénom de la personne</t>
  </si>
  <si>
    <t>Salaire_chercheur</t>
  </si>
  <si>
    <t>Salaire_directeur</t>
  </si>
  <si>
    <t>Salaire_ingénieur</t>
  </si>
  <si>
    <t>Salaire_technicien</t>
  </si>
  <si>
    <t>Diplôme, niveau d'etude, etc….</t>
  </si>
  <si>
    <t>Code barème</t>
  </si>
  <si>
    <t>Ces 3 colonnes sont à masquer</t>
  </si>
  <si>
    <t>Déplacement Mamoudzou - Coconi</t>
  </si>
  <si>
    <t>Plafond 60 000 € par technicien</t>
  </si>
  <si>
    <t>Plafond 110 000 € par directeur</t>
  </si>
  <si>
    <t>Plafond 80 000 € par ingénieur</t>
  </si>
  <si>
    <t>Plafond 140 000 € par chercheur</t>
  </si>
  <si>
    <r>
      <t xml:space="preserve">Montant éligible retenu (€ HT) </t>
    </r>
    <r>
      <rPr>
        <b/>
        <sz val="11"/>
        <color rgb="FFFF0000"/>
        <rFont val="Calibri"/>
        <family val="2"/>
        <scheme val="minor"/>
      </rPr>
      <t>*</t>
    </r>
  </si>
  <si>
    <t>Ces 3 colonnes sont à masquer pour le porteur de projet</t>
  </si>
  <si>
    <t>Les dépenses sur rémunérations sont calculées sur une base unique de 1607 heures par an. 
Exemple : Salaire annuel / 1607h = Coût horaire
Coût horaire * Nombre d’heures travaillées = Montant demandé</t>
  </si>
  <si>
    <t>Dépenses forfaitaires (hébergement, restauration, déplacements sur base forfaitaire)</t>
  </si>
  <si>
    <t>Dépenses forfaitaires</t>
  </si>
  <si>
    <t>Pour les dépenses de restauration et d’hébergement, le calcul du montant des dépenses s’effectue sur la base du barème de la fonction publique en cours au moment du dépôt de la demande d’aide (pour la demande d’aide). 
Les forfaits applicables aux dépenses de déplacement sur base forfaitaire sont ceux de l'arrêté du 27 mars 2023 fixant le barème forfaitaire permettant l'évaluation des frais de déplacement relatifs à l'utilisation d'un véhicule par les bénéficiaires de traitements et salaires optant pour le régime des frais réels déductibles.</t>
  </si>
  <si>
    <t>FEADER 2023-2027 MAYOTTE
Fiche Intervention 77.06 - AUTRES PROJETS DE COOPERATION REPONDANT AUX OBJECTIFS DE LA PAC</t>
  </si>
  <si>
    <t>Dépenses sur frais de personnel</t>
  </si>
  <si>
    <t>Dépenses sur frais de structure</t>
  </si>
  <si>
    <t>Dépenses sur frais de structures</t>
  </si>
  <si>
    <r>
      <t xml:space="preserve">Dépenses sur frais de personnel
</t>
    </r>
    <r>
      <rPr>
        <i/>
        <sz val="12"/>
        <color theme="1"/>
        <rFont val="Calibri"/>
        <family val="2"/>
        <scheme val="minor"/>
      </rPr>
      <t xml:space="preserve">Les colonnes marquées d'un " </t>
    </r>
    <r>
      <rPr>
        <i/>
        <sz val="12"/>
        <color rgb="FFFF0000"/>
        <rFont val="Calibri"/>
        <family val="2"/>
        <scheme val="minor"/>
      </rPr>
      <t>*</t>
    </r>
    <r>
      <rPr>
        <i/>
        <sz val="12"/>
        <color theme="1"/>
        <rFont val="Calibri"/>
        <family val="2"/>
        <scheme val="minor"/>
      </rPr>
      <t xml:space="preserve"> " sont à remplir obligatoirement pour chaque ligne de dépense. Merci de ne pas modifier ce document.</t>
    </r>
  </si>
  <si>
    <r>
      <t xml:space="preserve">Dépenses forfaitaires
</t>
    </r>
    <r>
      <rPr>
        <i/>
        <sz val="12"/>
        <color theme="1"/>
        <rFont val="Calibri"/>
        <family val="2"/>
        <scheme val="minor"/>
      </rPr>
      <t xml:space="preserve">Les colonnes marquées d'un " </t>
    </r>
    <r>
      <rPr>
        <i/>
        <sz val="12"/>
        <color rgb="FFFF0000"/>
        <rFont val="Calibri"/>
        <family val="2"/>
        <scheme val="minor"/>
      </rPr>
      <t>*</t>
    </r>
    <r>
      <rPr>
        <i/>
        <sz val="12"/>
        <color theme="1"/>
        <rFont val="Calibri"/>
        <family val="2"/>
        <scheme val="minor"/>
      </rPr>
      <t xml:space="preserve"> " sont à remplir obligatoirement pour chaque ligne de dépense. Merci de ne pas modifier ce document.</t>
    </r>
  </si>
  <si>
    <t>Montant du plafond</t>
  </si>
  <si>
    <t>Plafond billet d'avion</t>
  </si>
  <si>
    <t>Unité</t>
  </si>
  <si>
    <t>Kilomètres</t>
  </si>
  <si>
    <t>Repas</t>
  </si>
  <si>
    <t>Nuit(s)</t>
  </si>
  <si>
    <t>Unités de l'intervention</t>
  </si>
  <si>
    <t>Service Instructeur</t>
  </si>
  <si>
    <t>Sans objet</t>
  </si>
  <si>
    <r>
      <t xml:space="preserve">Coût salarial retenu sur la période </t>
    </r>
    <r>
      <rPr>
        <b/>
        <sz val="11"/>
        <color rgb="FFFF0000"/>
        <rFont val="Calibri"/>
        <family val="2"/>
        <scheme val="minor"/>
      </rPr>
      <t>*</t>
    </r>
  </si>
  <si>
    <r>
      <t xml:space="preserve">Temps de travail retenu sur la période </t>
    </r>
    <r>
      <rPr>
        <b/>
        <sz val="11"/>
        <color rgb="FFFF0000"/>
        <rFont val="Calibri"/>
        <family val="2"/>
        <scheme val="minor"/>
      </rPr>
      <t>*</t>
    </r>
  </si>
  <si>
    <r>
      <t xml:space="preserve">Temps de travail retenu sur l'opération </t>
    </r>
    <r>
      <rPr>
        <b/>
        <sz val="11"/>
        <color rgb="FFFF0000"/>
        <rFont val="Calibri"/>
        <family val="2"/>
        <scheme val="minor"/>
      </rPr>
      <t>*</t>
    </r>
  </si>
  <si>
    <t>Non</t>
  </si>
  <si>
    <t>Boléen</t>
  </si>
  <si>
    <t>Montant éligible retenu après règle de plafond</t>
  </si>
  <si>
    <t>Souhaitez-vous solliciter la prise en charge des frais de structure ?</t>
  </si>
  <si>
    <t>Dans le cadre de votre projet, si vous avez déjà obtenu d'autres financements pour vos frais de structure, ou si vous êtes en cours de démarche pour les obtenir, répondez "Non", sinon répondez "Oui".</t>
  </si>
  <si>
    <t>Tableau à recopier dans Safran (Saisir uniquement les sous-catégories)</t>
  </si>
  <si>
    <t>(Demandé uniquement pour les frais de déplacement)
Merci de renseigner le nombre de kilomètre total de l'intervention</t>
  </si>
  <si>
    <t>Pour les Frais de déplacement (barèmes kilométriques) merci de saisir 1 intervention</t>
  </si>
  <si>
    <t>FEADER 2023-2027 MAYOTTE
Fiche Intervention 73.04.03 - PRESERVATION ET RESTAURATION DU PATRIMOINE NATUREL ET FORESTIER PAR DES ACTIONS DE GESTION ET/OU AMELIORATION DES CONNAISSANCES</t>
  </si>
  <si>
    <t>Frais généraux (études, inventaires, conseil…)</t>
  </si>
  <si>
    <t>Dépenses sur devis - Investissements immatériels</t>
  </si>
  <si>
    <t xml:space="preserve">Dépenses sur devis - investissements matériels </t>
  </si>
  <si>
    <t xml:space="preserve">Achats d'équipements et travaux </t>
  </si>
  <si>
    <t>Autres prestations (actions d'animation, promotion, sensibilisation, communication…)</t>
  </si>
  <si>
    <t>Autres prestations  (signalétique, publicité européenne…)</t>
  </si>
  <si>
    <t xml:space="preserve">Remboursement des dépenses sur la base des factures acquittées.
</t>
  </si>
  <si>
    <t>N°dossier SAFRAN</t>
  </si>
  <si>
    <t xml:space="preserve">Objet Demande de Paiement </t>
  </si>
  <si>
    <t>Message informatif DP_Instruction factures SI</t>
  </si>
  <si>
    <t>Veuillez saisir les dates</t>
  </si>
  <si>
    <t>Veuillez saisir le Montant éligible</t>
  </si>
  <si>
    <t>Montant éligible est supérieur au Montant présenté, veuillez préciser le motif en commentaire</t>
  </si>
  <si>
    <t>La date d'acquittement est antérieur à la date d'émission</t>
  </si>
  <si>
    <t>Le Montant éligible est inférieur au Montant présenté, veuillez préciser le motif d'inéligibilité</t>
  </si>
  <si>
    <t>Valider l'instruction de la ligne de dépense</t>
  </si>
  <si>
    <t xml:space="preserve">Objet demande de paiement </t>
  </si>
  <si>
    <t>Acompte 1</t>
  </si>
  <si>
    <t>Acompte 2</t>
  </si>
  <si>
    <t>Acompte 3</t>
  </si>
  <si>
    <t>Acompte 4</t>
  </si>
  <si>
    <t>Acompte 5</t>
  </si>
  <si>
    <t>Acompte 6</t>
  </si>
  <si>
    <t>Acompte 7</t>
  </si>
  <si>
    <t>Acompte 8</t>
  </si>
  <si>
    <t>Acompte 9</t>
  </si>
  <si>
    <t>Acompte 10</t>
  </si>
  <si>
    <t xml:space="preserve">Solde </t>
  </si>
  <si>
    <r>
      <t xml:space="preserve">Dépenses sur Factures
</t>
    </r>
    <r>
      <rPr>
        <i/>
        <sz val="12"/>
        <color theme="1"/>
        <rFont val="Calibri"/>
        <family val="2"/>
        <scheme val="minor"/>
      </rPr>
      <t xml:space="preserve">Les colonnes marquées d'un " </t>
    </r>
    <r>
      <rPr>
        <i/>
        <sz val="12"/>
        <color rgb="FFFF0000"/>
        <rFont val="Calibri"/>
        <family val="2"/>
        <scheme val="minor"/>
      </rPr>
      <t>*</t>
    </r>
    <r>
      <rPr>
        <i/>
        <sz val="12"/>
        <color theme="1"/>
        <rFont val="Calibri"/>
        <family val="2"/>
        <scheme val="minor"/>
      </rPr>
      <t xml:space="preserve"> " sont à remplir obligatoirement pour chaque ligne de dépense. Merci de ne pas modifier ce document.</t>
    </r>
  </si>
  <si>
    <t>(nature de la dépense indiquée sur le justificatif de dépense.
Ex : désignation de l'article, de l'objet…)</t>
  </si>
  <si>
    <r>
      <t xml:space="preserve">Dénomination du fournisseur </t>
    </r>
    <r>
      <rPr>
        <b/>
        <sz val="11"/>
        <color rgb="FFFF0000"/>
        <rFont val="Calibri"/>
        <family val="2"/>
        <scheme val="minor"/>
      </rPr>
      <t>*</t>
    </r>
  </si>
  <si>
    <t>(nom de l'entreprise, de la structure émettrice du justificatif)</t>
  </si>
  <si>
    <t>(information présente sur le justificatif joint.
Ex: numéro de facture,...)</t>
  </si>
  <si>
    <r>
      <t>Date d'émission</t>
    </r>
    <r>
      <rPr>
        <b/>
        <sz val="11"/>
        <color rgb="FFFF0000"/>
        <rFont val="Calibri"/>
        <family val="2"/>
        <scheme val="minor"/>
      </rPr>
      <t>*</t>
    </r>
  </si>
  <si>
    <t>Date d'émission du justificatif</t>
  </si>
  <si>
    <r>
      <t xml:space="preserve">Date d'acquittement </t>
    </r>
    <r>
      <rPr>
        <b/>
        <sz val="11"/>
        <color rgb="FFFF0000"/>
        <rFont val="Calibri"/>
        <family val="2"/>
        <scheme val="minor"/>
      </rPr>
      <t>*</t>
    </r>
  </si>
  <si>
    <t>Date d'acquittement du justificatif</t>
  </si>
  <si>
    <r>
      <t xml:space="preserve">Montant HT
présenté </t>
    </r>
    <r>
      <rPr>
        <b/>
        <sz val="11"/>
        <color rgb="FFFF0000"/>
        <rFont val="Calibri"/>
        <family val="2"/>
        <scheme val="minor"/>
      </rPr>
      <t>*</t>
    </r>
  </si>
  <si>
    <t>(montant hors taxes de la facture, en euros)</t>
  </si>
  <si>
    <r>
      <t xml:space="preserve">Date de début </t>
    </r>
    <r>
      <rPr>
        <b/>
        <sz val="11"/>
        <color rgb="FFFF0000"/>
        <rFont val="Calibri"/>
        <family val="2"/>
        <scheme val="minor"/>
      </rPr>
      <t>*</t>
    </r>
  </si>
  <si>
    <r>
      <t xml:space="preserve">Date de fin </t>
    </r>
    <r>
      <rPr>
        <b/>
        <sz val="11"/>
        <color rgb="FFFF0000"/>
        <rFont val="Calibri"/>
        <family val="2"/>
        <scheme val="minor"/>
      </rPr>
      <t>*</t>
    </r>
  </si>
  <si>
    <t>Date de début de l'intervention</t>
  </si>
  <si>
    <t>Date de fin de l'intervention</t>
  </si>
  <si>
    <t>Nombre de kilomètres total réalisés</t>
  </si>
  <si>
    <t>(information présente sur le justificatif joint.
Ex: note de frais,...)</t>
  </si>
  <si>
    <t xml:space="preserve">note de frais </t>
  </si>
  <si>
    <t xml:space="preserve">Unité </t>
  </si>
  <si>
    <r>
      <t>Montant HT
présenté</t>
    </r>
    <r>
      <rPr>
        <b/>
        <sz val="11"/>
        <color rgb="FFFF0000"/>
        <rFont val="Calibri"/>
        <family val="2"/>
        <scheme val="minor"/>
      </rPr>
      <t xml:space="preserve"> *</t>
    </r>
  </si>
  <si>
    <r>
      <t xml:space="preserve">Contrôle
Date </t>
    </r>
    <r>
      <rPr>
        <b/>
        <sz val="11"/>
        <color rgb="FFFF0000"/>
        <rFont val="Calibri"/>
        <family val="2"/>
        <scheme val="minor"/>
      </rPr>
      <t>*</t>
    </r>
  </si>
  <si>
    <r>
      <t xml:space="preserve">Date d'émission </t>
    </r>
    <r>
      <rPr>
        <b/>
        <sz val="11"/>
        <color rgb="FFFF0000"/>
        <rFont val="Calibri"/>
        <family val="2"/>
        <scheme val="minor"/>
      </rPr>
      <t>*</t>
    </r>
  </si>
  <si>
    <t xml:space="preserve">Vérification date </t>
  </si>
  <si>
    <t>OK</t>
  </si>
  <si>
    <t>KO</t>
  </si>
  <si>
    <t>CTRL</t>
  </si>
  <si>
    <t>Ex: Bulletin de paie,…</t>
  </si>
  <si>
    <t>Ex: Bulletin de paie,...</t>
  </si>
  <si>
    <t>paie</t>
  </si>
  <si>
    <t xml:space="preserve">Date de début </t>
  </si>
  <si>
    <t xml:space="preserve">Date de fin </t>
  </si>
  <si>
    <t>PAIE 01</t>
  </si>
  <si>
    <t xml:space="preserve">Message informatif </t>
  </si>
  <si>
    <t>CRTL</t>
  </si>
  <si>
    <t>OM 1412</t>
  </si>
  <si>
    <r>
      <t>Date de fin</t>
    </r>
    <r>
      <rPr>
        <b/>
        <sz val="11"/>
        <color rgb="FFFF0000"/>
        <rFont val="Calibri"/>
        <family val="2"/>
        <scheme val="minor"/>
      </rPr>
      <t xml:space="preserve">* </t>
    </r>
  </si>
  <si>
    <r>
      <t>Date de début</t>
    </r>
    <r>
      <rPr>
        <b/>
        <sz val="11"/>
        <color rgb="FFFF0000"/>
        <rFont val="Calibri"/>
        <family val="2"/>
        <scheme val="minor"/>
      </rPr>
      <t xml:space="preserve">* </t>
    </r>
  </si>
  <si>
    <t xml:space="preserve">Demande de Paiement </t>
  </si>
  <si>
    <t xml:space="preserve">Contrôle Bloquant </t>
  </si>
  <si>
    <t>Tableau synthèse des dépenses de la DP précédente</t>
  </si>
  <si>
    <t xml:space="preserve">Montant présenté cumulé </t>
  </si>
  <si>
    <t xml:space="preserve">Montant éligible </t>
  </si>
  <si>
    <t>Montant éligible retenu cumulé</t>
  </si>
  <si>
    <t>Autres prestations (actions d'animation, promotion, 
sensibilisation, communication…)</t>
  </si>
  <si>
    <t>Synthèse dépenses en cumulé (tableau à copier dans la DP suivante)</t>
  </si>
  <si>
    <t>Synthèse des montants présentés à la demande de paiement</t>
  </si>
  <si>
    <t>Dépenses sur factures</t>
  </si>
  <si>
    <t>Dépenses sur Factures</t>
  </si>
  <si>
    <t>Dépenses sur Factures - Investissements immatériels</t>
  </si>
  <si>
    <t xml:space="preserve">Dépenses sur Factures - investissements physiques </t>
  </si>
  <si>
    <t>Dépenses sur Factures - autres</t>
  </si>
  <si>
    <t>FEUILLE DE SYNTHESE DES DEPENSES</t>
  </si>
  <si>
    <t>N° de version</t>
  </si>
  <si>
    <t>Date de livraison</t>
  </si>
  <si>
    <t>Modifications apportées</t>
  </si>
  <si>
    <t>V1.0</t>
  </si>
  <si>
    <t xml:space="preserve">Création de la feuille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</si>
</sst>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0.00\ &quot;€&quot;_-;\-* #,##0.00\ &quot;€&quot;_-;_-* &quot;-&quot;??\ &quot;€&quot;_-;_-@_-"/>
    <numFmt numFmtId="43" formatCode="_-* #,##0.00\ _€_-;\-* #,##0.00\ _€_-;_-* &quot;-&quot;??\ _€_-;_-@_-"/>
    <numFmt numFmtId="164" formatCode="#,##0.00\ &quot;€&quot;"/>
    <numFmt numFmtId="165" formatCode="&quot;&quot;"/>
    <numFmt numFmtId="166" formatCode="#,##0.00_ ;\-#,##0.00\ "/>
  </numFmts>
  <fonts count="55"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b/>
      <sz val="12"/>
      <color theme="1"/>
      <name val="Calibri"/>
      <family val="2"/>
      <scheme val="minor"/>
    </font>
    <font>
      <sz val="11"/>
      <color rgb="FF000000"/>
      <name val="Calibri"/>
      <family val="2"/>
      <charset val="1"/>
    </font>
    <font>
      <sz val="11"/>
      <color rgb="FF006100"/>
      <name val="Calibri"/>
      <family val="2"/>
      <scheme val="minor"/>
    </font>
    <font>
      <sz val="10"/>
      <name val="Arial"/>
      <family val="2"/>
    </font>
    <font>
      <sz val="9"/>
      <color rgb="FF000000"/>
      <name val="Arial"/>
      <family val="2"/>
    </font>
    <font>
      <sz val="8"/>
      <color theme="5" tint="-0.24994659260841701"/>
      <name val="Arial"/>
      <family val="2"/>
    </font>
    <font>
      <sz val="10"/>
      <color theme="1"/>
      <name val="Arial"/>
      <family val="2"/>
    </font>
    <font>
      <i/>
      <sz val="9"/>
      <color theme="5"/>
      <name val="Arial"/>
      <family val="2"/>
    </font>
    <font>
      <b/>
      <sz val="14"/>
      <name val="Calibri"/>
      <family val="2"/>
      <scheme val="minor"/>
    </font>
    <font>
      <b/>
      <sz val="11"/>
      <name val="Calibri"/>
      <family val="2"/>
      <scheme val="minor"/>
    </font>
    <font>
      <b/>
      <sz val="18"/>
      <color theme="1"/>
      <name val="Calibri"/>
      <family val="2"/>
      <scheme val="minor"/>
    </font>
    <font>
      <sz val="11"/>
      <name val="Calibri"/>
      <family val="2"/>
      <scheme val="minor"/>
    </font>
    <font>
      <b/>
      <sz val="14"/>
      <color theme="0"/>
      <name val="Calibri"/>
      <family val="2"/>
      <scheme val="minor"/>
    </font>
    <font>
      <b/>
      <sz val="11"/>
      <color theme="0"/>
      <name val="Calibri"/>
      <family val="2"/>
      <scheme val="minor"/>
    </font>
    <font>
      <i/>
      <sz val="12"/>
      <color theme="1"/>
      <name val="Calibri"/>
      <family val="2"/>
      <scheme val="minor"/>
    </font>
    <font>
      <b/>
      <sz val="11"/>
      <color rgb="FFFF0000"/>
      <name val="Calibri"/>
      <family val="2"/>
      <scheme val="minor"/>
    </font>
    <font>
      <i/>
      <sz val="12"/>
      <color rgb="FFFF0000"/>
      <name val="Calibri"/>
      <family val="2"/>
      <scheme val="minor"/>
    </font>
    <font>
      <b/>
      <sz val="22"/>
      <color theme="0"/>
      <name val="Calibri"/>
      <family val="2"/>
      <scheme val="minor"/>
    </font>
    <font>
      <b/>
      <sz val="11"/>
      <color rgb="FF006699"/>
      <name val="Calibri"/>
      <family val="2"/>
      <scheme val="minor"/>
    </font>
    <font>
      <sz val="12"/>
      <color theme="1"/>
      <name val="Calibri"/>
      <family val="2"/>
      <scheme val="minor"/>
    </font>
    <font>
      <sz val="14"/>
      <color theme="1"/>
      <name val="Calibri"/>
      <family val="2"/>
      <scheme val="minor"/>
    </font>
    <font>
      <b/>
      <u/>
      <sz val="14"/>
      <color theme="1"/>
      <name val="Calibri"/>
      <family val="2"/>
      <scheme val="minor"/>
    </font>
    <font>
      <sz val="10"/>
      <color rgb="FF000000"/>
      <name val="Arial"/>
      <family val="2"/>
    </font>
    <font>
      <b/>
      <sz val="11"/>
      <color rgb="FF0070C0"/>
      <name val="Calibri"/>
      <family val="2"/>
      <scheme val="minor"/>
    </font>
    <font>
      <i/>
      <sz val="8"/>
      <color rgb="FF0070C0"/>
      <name val="Calibri"/>
      <family val="2"/>
      <scheme val="minor"/>
    </font>
    <font>
      <sz val="8"/>
      <name val="Calibri"/>
      <family val="2"/>
      <scheme val="minor"/>
    </font>
    <font>
      <b/>
      <sz val="11"/>
      <color theme="1"/>
      <name val="Calibri"/>
      <family val="2"/>
    </font>
    <font>
      <sz val="11"/>
      <color theme="1"/>
      <name val="Calibri"/>
      <family val="2"/>
    </font>
    <font>
      <b/>
      <sz val="11"/>
      <color theme="5" tint="-0.249977111117893"/>
      <name val="Calibri"/>
      <family val="2"/>
      <scheme val="minor"/>
    </font>
    <font>
      <i/>
      <sz val="10"/>
      <name val="Calibri"/>
      <family val="2"/>
      <scheme val="minor"/>
    </font>
    <font>
      <b/>
      <i/>
      <sz val="10"/>
      <color theme="0"/>
      <name val="Calibri"/>
      <family val="2"/>
      <scheme val="minor"/>
    </font>
    <font>
      <sz val="11"/>
      <color rgb="FFFF0000"/>
      <name val="Calibri"/>
      <family val="2"/>
      <scheme val="minor"/>
    </font>
    <font>
      <b/>
      <sz val="12"/>
      <color rgb="FFFF0000"/>
      <name val="Calibri"/>
      <family val="2"/>
      <scheme val="minor"/>
    </font>
    <font>
      <b/>
      <sz val="13"/>
      <name val="Calibri"/>
      <family val="2"/>
      <scheme val="minor"/>
    </font>
    <font>
      <sz val="12"/>
      <color rgb="FFFF0000"/>
      <name val="Calibri"/>
      <family val="2"/>
      <scheme val="minor"/>
    </font>
    <font>
      <b/>
      <sz val="13"/>
      <color theme="1"/>
      <name val="Calibri"/>
      <family val="2"/>
      <scheme val="minor"/>
    </font>
    <font>
      <u/>
      <sz val="11"/>
      <color theme="10"/>
      <name val="Calibri"/>
      <family val="2"/>
      <scheme val="minor"/>
    </font>
    <font>
      <sz val="9"/>
      <color theme="1"/>
      <name val="Calibri"/>
      <family val="2"/>
      <scheme val="minor"/>
    </font>
    <font>
      <sz val="11"/>
      <color rgb="FF000000"/>
      <name val="Calibri"/>
      <family val="2"/>
      <scheme val="minor"/>
    </font>
    <font>
      <b/>
      <sz val="11"/>
      <color rgb="FF000000"/>
      <name val="Calibri"/>
      <family val="2"/>
      <scheme val="minor"/>
    </font>
    <font>
      <b/>
      <sz val="8"/>
      <color theme="1"/>
      <name val="Calibri"/>
      <family val="2"/>
      <scheme val="minor"/>
    </font>
    <font>
      <sz val="12"/>
      <name val="Calibri"/>
      <family val="2"/>
      <scheme val="minor"/>
    </font>
    <font>
      <u/>
      <sz val="11"/>
      <name val="Calibri"/>
      <family val="2"/>
      <scheme val="minor"/>
    </font>
    <font>
      <u/>
      <sz val="11"/>
      <color rgb="FF0070C0"/>
      <name val="Calibri"/>
      <family val="2"/>
      <scheme val="minor"/>
    </font>
    <font>
      <i/>
      <sz val="10"/>
      <color rgb="FF0070C0"/>
      <name val="Calibri"/>
      <family val="2"/>
      <scheme val="minor"/>
    </font>
    <font>
      <sz val="10"/>
      <color theme="1"/>
      <name val="Calibri"/>
      <family val="2"/>
      <scheme val="minor"/>
    </font>
    <font>
      <b/>
      <sz val="10"/>
      <name val="Calibri"/>
      <family val="2"/>
      <scheme val="minor"/>
    </font>
    <font>
      <b/>
      <sz val="16"/>
      <color rgb="FFFF0000"/>
      <name val="Calibri"/>
      <family val="2"/>
      <scheme val="minor"/>
    </font>
    <font>
      <b/>
      <sz val="14"/>
      <color theme="1"/>
      <name val="Calibri"/>
      <family val="2"/>
      <scheme val="minor"/>
    </font>
    <font>
      <b/>
      <sz val="14"/>
      <color theme="0"/>
      <name val="Calibri"/>
      <family val="2"/>
    </font>
    <font>
      <b/>
      <sz val="12"/>
      <color rgb="FF000000"/>
      <name val="Calibri"/>
      <family val="2"/>
    </font>
  </fonts>
  <fills count="2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499984740745262"/>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2" tint="-0.499984740745262"/>
        <bgColor indexed="64"/>
      </patternFill>
    </fill>
    <fill>
      <patternFill patternType="solid">
        <fgColor theme="2" tint="-0.749961851863155"/>
        <bgColor indexed="64"/>
      </patternFill>
    </fill>
    <fill>
      <patternFill patternType="solid">
        <fgColor theme="2" tint="-0.24994659260841701"/>
        <bgColor indexed="64"/>
      </patternFill>
    </fill>
  </fills>
  <borders count="9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hair">
        <color indexed="64"/>
      </top>
      <bottom style="hair">
        <color indexed="64"/>
      </bottom>
      <diagonal/>
    </border>
    <border>
      <left style="medium">
        <color indexed="64"/>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medium">
        <color indexed="64"/>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medium">
        <color indexed="64"/>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style="medium">
        <color auto="1"/>
      </right>
      <top style="medium">
        <color auto="1"/>
      </top>
      <bottom style="hair">
        <color auto="1"/>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style="medium">
        <color indexed="64"/>
      </bottom>
      <diagonal/>
    </border>
    <border>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hair">
        <color indexed="64"/>
      </top>
      <bottom style="medium">
        <color indexed="64"/>
      </bottom>
      <diagonal/>
    </border>
  </borders>
  <cellStyleXfs count="141">
    <xf numFmtId="0" fontId="0" fillId="0" borderId="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5" fillId="0" borderId="0"/>
    <xf numFmtId="0" fontId="1" fillId="4" borderId="13" applyNumberFormat="0" applyAlignment="0">
      <protection locked="0"/>
    </xf>
    <xf numFmtId="0" fontId="8" fillId="0" borderId="6">
      <alignment horizontal="left" vertical="center"/>
      <protection locked="0"/>
    </xf>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1" fillId="5" borderId="1" applyNumberFormat="0" applyFont="0" applyBorder="0" applyAlignment="0">
      <alignment horizontal="center" vertical="center"/>
    </xf>
    <xf numFmtId="0" fontId="9" fillId="0" borderId="1" applyNumberFormat="0" applyAlignment="0">
      <protection locked="0"/>
    </xf>
    <xf numFmtId="0" fontId="11" fillId="0" borderId="1" applyNumberFormat="0">
      <alignment horizontal="left" vertical="center" wrapText="1"/>
      <protection locked="0"/>
    </xf>
    <xf numFmtId="0" fontId="6" fillId="3" borderId="0" applyNumberFormat="0">
      <alignment vertical="center" wrapText="1"/>
    </xf>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5"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21" fillId="12" borderId="2">
      <alignment horizontal="center"/>
      <protection hidden="1"/>
    </xf>
    <xf numFmtId="0" fontId="21" fillId="13" borderId="2">
      <alignment horizontal="center"/>
      <protection hidden="1"/>
    </xf>
    <xf numFmtId="44" fontId="1" fillId="0" borderId="0" applyFont="0" applyFill="0" applyBorder="0" applyAlignment="0" applyProtection="0"/>
    <xf numFmtId="0" fontId="40" fillId="0" borderId="0" applyNumberForma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cellStyleXfs>
  <cellXfs count="526">
    <xf numFmtId="0" fontId="0" fillId="0" borderId="0" xfId="0"/>
    <xf numFmtId="0" fontId="0" fillId="2" borderId="0" xfId="0" applyFill="1" applyAlignment="1" applyProtection="1">
      <alignment horizontal="center" vertical="center" wrapText="1"/>
      <protection hidden="1"/>
    </xf>
    <xf numFmtId="0" fontId="0" fillId="2" borderId="9" xfId="0" applyFill="1" applyBorder="1" applyAlignment="1" applyProtection="1">
      <alignment horizontal="center" vertical="center"/>
      <protection hidden="1"/>
    </xf>
    <xf numFmtId="0" fontId="0" fillId="2" borderId="0" xfId="0" applyFill="1" applyAlignment="1" applyProtection="1">
      <alignment vertical="center"/>
      <protection hidden="1"/>
    </xf>
    <xf numFmtId="0" fontId="12" fillId="6" borderId="2" xfId="0" applyFont="1" applyFill="1" applyBorder="1" applyAlignment="1" applyProtection="1">
      <alignment horizontal="center" vertical="center"/>
      <protection hidden="1"/>
    </xf>
    <xf numFmtId="0" fontId="2" fillId="0" borderId="0" xfId="0" applyFont="1" applyProtection="1">
      <protection hidden="1"/>
    </xf>
    <xf numFmtId="0" fontId="0" fillId="7" borderId="2" xfId="0" applyFill="1" applyBorder="1" applyAlignment="1" applyProtection="1">
      <alignment horizontal="center"/>
      <protection hidden="1"/>
    </xf>
    <xf numFmtId="0" fontId="0" fillId="0" borderId="0" xfId="0" applyProtection="1">
      <protection hidden="1"/>
    </xf>
    <xf numFmtId="0" fontId="0" fillId="0" borderId="10" xfId="0" applyBorder="1" applyAlignment="1" applyProtection="1">
      <alignment horizontal="left" wrapText="1"/>
      <protection hidden="1"/>
    </xf>
    <xf numFmtId="0" fontId="0" fillId="0" borderId="14" xfId="0" applyBorder="1" applyAlignment="1" applyProtection="1">
      <alignment horizontal="left" wrapText="1"/>
      <protection hidden="1"/>
    </xf>
    <xf numFmtId="0" fontId="0" fillId="0" borderId="12" xfId="0" applyBorder="1" applyAlignment="1" applyProtection="1">
      <alignment horizontal="left" wrapText="1"/>
      <protection hidden="1"/>
    </xf>
    <xf numFmtId="0" fontId="0" fillId="2" borderId="0" xfId="0" applyFill="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0" fontId="16" fillId="2" borderId="0" xfId="0" applyFont="1" applyFill="1" applyBorder="1" applyAlignment="1" applyProtection="1">
      <alignment horizontal="center" vertical="center" wrapText="1"/>
      <protection hidden="1"/>
    </xf>
    <xf numFmtId="0" fontId="0" fillId="2" borderId="0" xfId="0" applyFill="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4" fillId="2" borderId="0" xfId="0" applyFont="1" applyFill="1" applyBorder="1" applyAlignment="1" applyProtection="1">
      <alignment vertical="center" wrapText="1"/>
      <protection hidden="1"/>
    </xf>
    <xf numFmtId="0" fontId="36" fillId="2" borderId="0" xfId="0" applyFont="1" applyFill="1" applyBorder="1" applyAlignment="1" applyProtection="1">
      <alignment vertical="center" wrapText="1"/>
      <protection hidden="1"/>
    </xf>
    <xf numFmtId="0" fontId="0" fillId="2" borderId="40" xfId="0" applyFill="1" applyBorder="1" applyAlignment="1" applyProtection="1">
      <alignment horizontal="center" vertical="center" wrapText="1"/>
      <protection locked="0"/>
    </xf>
    <xf numFmtId="44" fontId="0" fillId="2" borderId="40" xfId="51" applyFont="1" applyFill="1" applyBorder="1" applyAlignment="1" applyProtection="1">
      <alignment horizontal="center" vertical="center" wrapText="1"/>
      <protection locked="0"/>
    </xf>
    <xf numFmtId="0" fontId="0" fillId="2" borderId="16" xfId="0" applyFill="1" applyBorder="1" applyAlignment="1" applyProtection="1">
      <alignment horizontal="left" vertical="center" wrapText="1"/>
      <protection locked="0"/>
    </xf>
    <xf numFmtId="0" fontId="0" fillId="2" borderId="16" xfId="0" applyFill="1" applyBorder="1" applyAlignment="1" applyProtection="1">
      <alignment horizontal="center" vertical="center" wrapText="1"/>
      <protection locked="0"/>
    </xf>
    <xf numFmtId="44" fontId="0" fillId="2" borderId="16" xfId="51" applyFont="1" applyFill="1" applyBorder="1" applyAlignment="1" applyProtection="1">
      <alignment horizontal="center" vertical="center"/>
      <protection locked="0"/>
    </xf>
    <xf numFmtId="44" fontId="0" fillId="2" borderId="16" xfId="51" applyFont="1" applyFill="1" applyBorder="1" applyAlignment="1" applyProtection="1">
      <alignment horizontal="center" vertical="center" wrapText="1"/>
      <protection locked="0"/>
    </xf>
    <xf numFmtId="0" fontId="0" fillId="2" borderId="22" xfId="0" applyFill="1" applyBorder="1" applyAlignment="1" applyProtection="1">
      <alignment horizontal="left" vertical="center" wrapText="1"/>
      <protection locked="0"/>
    </xf>
    <xf numFmtId="0" fontId="0" fillId="2" borderId="22" xfId="0" applyFill="1" applyBorder="1" applyAlignment="1" applyProtection="1">
      <alignment horizontal="center" vertical="center" wrapText="1"/>
      <protection locked="0"/>
    </xf>
    <xf numFmtId="44" fontId="0" fillId="2" borderId="22" xfId="51" applyFont="1" applyFill="1" applyBorder="1" applyAlignment="1" applyProtection="1">
      <alignment horizontal="center" vertical="center"/>
      <protection locked="0"/>
    </xf>
    <xf numFmtId="44" fontId="0" fillId="2" borderId="22" xfId="51" applyFont="1" applyFill="1" applyBorder="1" applyAlignment="1" applyProtection="1">
      <alignment horizontal="center" vertical="center" wrapText="1"/>
      <protection locked="0"/>
    </xf>
    <xf numFmtId="0" fontId="0" fillId="2" borderId="0" xfId="0" applyFill="1" applyBorder="1" applyAlignment="1" applyProtection="1">
      <alignment vertical="center"/>
      <protection hidden="1"/>
    </xf>
    <xf numFmtId="0" fontId="35" fillId="2" borderId="0" xfId="0" applyFont="1" applyFill="1" applyBorder="1" applyAlignment="1" applyProtection="1">
      <alignment horizontal="center" vertical="center"/>
      <protection hidden="1"/>
    </xf>
    <xf numFmtId="0" fontId="0" fillId="2" borderId="0" xfId="0" applyFill="1" applyBorder="1" applyProtection="1">
      <protection hidden="1"/>
    </xf>
    <xf numFmtId="0" fontId="0" fillId="2" borderId="0" xfId="0" applyFill="1" applyProtection="1">
      <protection hidden="1"/>
    </xf>
    <xf numFmtId="0" fontId="26" fillId="2" borderId="8"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26" fillId="2" borderId="9" xfId="0" applyFont="1" applyFill="1" applyBorder="1" applyAlignment="1" applyProtection="1">
      <alignment horizontal="center" vertical="center"/>
      <protection hidden="1"/>
    </xf>
    <xf numFmtId="0" fontId="0" fillId="2" borderId="8" xfId="0" applyFill="1" applyBorder="1" applyProtection="1">
      <protection hidden="1"/>
    </xf>
    <xf numFmtId="0" fontId="0" fillId="2" borderId="9" xfId="0" applyFill="1" applyBorder="1" applyProtection="1">
      <protection hidden="1"/>
    </xf>
    <xf numFmtId="0" fontId="13" fillId="4" borderId="36" xfId="0" applyFont="1" applyFill="1" applyBorder="1" applyAlignment="1" applyProtection="1">
      <alignment horizontal="center" vertical="center"/>
      <protection hidden="1"/>
    </xf>
    <xf numFmtId="0" fontId="15" fillId="4" borderId="1" xfId="0" applyFont="1" applyFill="1" applyBorder="1" applyAlignment="1" applyProtection="1">
      <alignment horizontal="center" vertical="center" wrapText="1"/>
      <protection hidden="1"/>
    </xf>
    <xf numFmtId="0" fontId="15" fillId="4" borderId="1" xfId="0" applyFont="1" applyFill="1" applyBorder="1" applyAlignment="1" applyProtection="1">
      <alignment horizontal="left" vertical="center" wrapText="1"/>
      <protection hidden="1"/>
    </xf>
    <xf numFmtId="44" fontId="15" fillId="4" borderId="1" xfId="51" applyFont="1" applyFill="1" applyBorder="1" applyAlignment="1" applyProtection="1">
      <alignment horizontal="center" vertical="center"/>
      <protection hidden="1"/>
    </xf>
    <xf numFmtId="44" fontId="15" fillId="4" borderId="1" xfId="51" applyFont="1" applyFill="1" applyBorder="1" applyAlignment="1" applyProtection="1">
      <alignment horizontal="center" vertical="center" wrapText="1"/>
      <protection hidden="1"/>
    </xf>
    <xf numFmtId="49" fontId="29" fillId="4" borderId="35" xfId="0" applyNumberFormat="1" applyFont="1" applyFill="1" applyBorder="1" applyAlignment="1" applyProtection="1">
      <alignment horizontal="center" vertical="center" wrapText="1"/>
      <protection hidden="1"/>
    </xf>
    <xf numFmtId="0" fontId="0" fillId="5" borderId="39" xfId="0" applyFill="1" applyBorder="1" applyAlignment="1" applyProtection="1">
      <alignment horizontal="center" vertical="center"/>
      <protection hidden="1"/>
    </xf>
    <xf numFmtId="0" fontId="0" fillId="5" borderId="15" xfId="0" applyFill="1" applyBorder="1" applyAlignment="1" applyProtection="1">
      <alignment horizontal="center" vertical="center"/>
      <protection hidden="1"/>
    </xf>
    <xf numFmtId="0" fontId="0" fillId="5" borderId="21" xfId="0" applyFill="1" applyBorder="1" applyAlignment="1" applyProtection="1">
      <alignment horizontal="center" vertical="center"/>
      <protection hidden="1"/>
    </xf>
    <xf numFmtId="0" fontId="24" fillId="2" borderId="0" xfId="0" applyFont="1" applyFill="1" applyProtection="1">
      <protection hidden="1"/>
    </xf>
    <xf numFmtId="44" fontId="37" fillId="9" borderId="19" xfId="0" applyNumberFormat="1" applyFont="1" applyFill="1" applyBorder="1" applyAlignment="1" applyProtection="1">
      <alignment horizontal="center" vertical="center"/>
      <protection hidden="1"/>
    </xf>
    <xf numFmtId="0" fontId="24" fillId="2" borderId="0" xfId="0" applyFont="1" applyFill="1" applyBorder="1" applyProtection="1">
      <protection hidden="1"/>
    </xf>
    <xf numFmtId="0" fontId="24" fillId="2" borderId="7" xfId="0" applyFont="1" applyFill="1" applyBorder="1" applyProtection="1">
      <protection hidden="1"/>
    </xf>
    <xf numFmtId="0" fontId="23" fillId="16" borderId="0" xfId="0" applyFont="1" applyFill="1" applyBorder="1" applyAlignment="1" applyProtection="1">
      <alignment vertical="center"/>
      <protection hidden="1"/>
    </xf>
    <xf numFmtId="0" fontId="23" fillId="16" borderId="8" xfId="0" applyFont="1" applyFill="1" applyBorder="1" applyAlignment="1" applyProtection="1">
      <alignment vertical="center"/>
      <protection hidden="1"/>
    </xf>
    <xf numFmtId="0" fontId="23" fillId="16" borderId="9" xfId="0" applyFont="1" applyFill="1" applyBorder="1" applyAlignment="1" applyProtection="1">
      <alignment vertical="center"/>
      <protection hidden="1"/>
    </xf>
    <xf numFmtId="0" fontId="0" fillId="0" borderId="7" xfId="0" applyBorder="1" applyProtection="1">
      <protection hidden="1"/>
    </xf>
    <xf numFmtId="0" fontId="10" fillId="0" borderId="7" xfId="0" applyFont="1" applyBorder="1" applyAlignment="1" applyProtection="1">
      <alignment horizontal="left" vertical="center" wrapText="1"/>
      <protection hidden="1"/>
    </xf>
    <xf numFmtId="0" fontId="0" fillId="2" borderId="7" xfId="0" applyFill="1" applyBorder="1" applyProtection="1">
      <protection hidden="1"/>
    </xf>
    <xf numFmtId="44" fontId="15" fillId="4" borderId="52" xfId="51" applyFont="1" applyFill="1" applyBorder="1" applyAlignment="1" applyProtection="1">
      <alignment horizontal="center" vertical="center" wrapText="1"/>
      <protection hidden="1"/>
    </xf>
    <xf numFmtId="0" fontId="37" fillId="2" borderId="7" xfId="0" applyFont="1" applyFill="1" applyBorder="1" applyAlignment="1" applyProtection="1">
      <alignment vertical="center"/>
      <protection hidden="1"/>
    </xf>
    <xf numFmtId="0" fontId="2" fillId="7" borderId="2" xfId="0" applyFont="1" applyFill="1" applyBorder="1" applyAlignment="1" applyProtection="1">
      <alignment horizontal="center" wrapText="1"/>
      <protection hidden="1"/>
    </xf>
    <xf numFmtId="0" fontId="42" fillId="16" borderId="8" xfId="0" applyFont="1" applyFill="1" applyBorder="1" applyAlignment="1" applyProtection="1">
      <alignment vertical="center" wrapText="1"/>
      <protection hidden="1"/>
    </xf>
    <xf numFmtId="0" fontId="42" fillId="16" borderId="0" xfId="0" applyFont="1" applyFill="1" applyBorder="1" applyAlignment="1" applyProtection="1">
      <alignment vertical="center" wrapText="1"/>
      <protection hidden="1"/>
    </xf>
    <xf numFmtId="0" fontId="42" fillId="16" borderId="9" xfId="0" applyFont="1" applyFill="1" applyBorder="1" applyAlignment="1" applyProtection="1">
      <alignment vertical="center" wrapText="1"/>
      <protection hidden="1"/>
    </xf>
    <xf numFmtId="0" fontId="0" fillId="0" borderId="10" xfId="0" applyBorder="1" applyProtection="1">
      <protection hidden="1"/>
    </xf>
    <xf numFmtId="0" fontId="0" fillId="0" borderId="14" xfId="0" applyBorder="1" applyProtection="1">
      <protection hidden="1"/>
    </xf>
    <xf numFmtId="0" fontId="0" fillId="0" borderId="12" xfId="0" applyBorder="1" applyProtection="1">
      <protection hidden="1"/>
    </xf>
    <xf numFmtId="0" fontId="2" fillId="14" borderId="2" xfId="0" applyFont="1" applyFill="1" applyBorder="1" applyAlignment="1" applyProtection="1">
      <alignment horizontal="center" vertical="center"/>
      <protection hidden="1"/>
    </xf>
    <xf numFmtId="0" fontId="0" fillId="0" borderId="14" xfId="0" applyFill="1" applyBorder="1" applyAlignment="1" applyProtection="1">
      <alignment vertical="center" wrapText="1"/>
      <protection hidden="1"/>
    </xf>
    <xf numFmtId="0" fontId="0" fillId="0" borderId="10" xfId="0" applyFill="1" applyBorder="1" applyAlignment="1" applyProtection="1">
      <alignment vertical="center" wrapText="1"/>
      <protection hidden="1"/>
    </xf>
    <xf numFmtId="0" fontId="0" fillId="0" borderId="14" xfId="0" applyFill="1" applyBorder="1" applyAlignment="1" applyProtection="1">
      <alignment horizontal="left" vertical="center" wrapText="1"/>
      <protection hidden="1"/>
    </xf>
    <xf numFmtId="0" fontId="2" fillId="14" borderId="2" xfId="0" applyFont="1" applyFill="1" applyBorder="1" applyAlignment="1" applyProtection="1">
      <alignment horizontal="center" vertical="center" wrapText="1"/>
      <protection hidden="1"/>
    </xf>
    <xf numFmtId="0" fontId="0" fillId="0" borderId="43" xfId="0" applyBorder="1" applyProtection="1">
      <protection hidden="1"/>
    </xf>
    <xf numFmtId="2" fontId="0" fillId="0" borderId="67" xfId="0" applyNumberFormat="1" applyBorder="1" applyAlignment="1" applyProtection="1">
      <alignment horizontal="center" vertical="center"/>
      <protection hidden="1"/>
    </xf>
    <xf numFmtId="0" fontId="0" fillId="0" borderId="78" xfId="0" applyBorder="1" applyProtection="1">
      <protection hidden="1"/>
    </xf>
    <xf numFmtId="2" fontId="0" fillId="0" borderId="17" xfId="0" applyNumberFormat="1" applyBorder="1" applyAlignment="1" applyProtection="1">
      <alignment horizontal="center" vertical="center"/>
      <protection hidden="1"/>
    </xf>
    <xf numFmtId="2" fontId="0" fillId="0" borderId="42" xfId="0" applyNumberFormat="1" applyBorder="1" applyAlignment="1" applyProtection="1">
      <alignment horizontal="center" vertical="center"/>
      <protection hidden="1"/>
    </xf>
    <xf numFmtId="0" fontId="0" fillId="0" borderId="10" xfId="0" applyFont="1" applyBorder="1" applyProtection="1">
      <protection hidden="1"/>
    </xf>
    <xf numFmtId="0" fontId="0" fillId="0" borderId="14" xfId="0" applyFont="1" applyBorder="1" applyProtection="1">
      <protection hidden="1"/>
    </xf>
    <xf numFmtId="0" fontId="0" fillId="0" borderId="12" xfId="0" applyFont="1" applyBorder="1" applyProtection="1">
      <protection hidden="1"/>
    </xf>
    <xf numFmtId="0" fontId="23" fillId="0" borderId="16" xfId="0" applyFont="1" applyBorder="1" applyAlignment="1" applyProtection="1">
      <alignment horizontal="center" vertical="center"/>
      <protection hidden="1"/>
    </xf>
    <xf numFmtId="0" fontId="23" fillId="0" borderId="17" xfId="0" applyFont="1" applyBorder="1" applyAlignment="1" applyProtection="1">
      <alignment horizontal="center" vertical="center"/>
      <protection hidden="1"/>
    </xf>
    <xf numFmtId="0" fontId="23" fillId="0" borderId="22" xfId="0" applyFont="1" applyBorder="1" applyAlignment="1" applyProtection="1">
      <alignment horizontal="center" vertical="center"/>
      <protection hidden="1"/>
    </xf>
    <xf numFmtId="0" fontId="23" fillId="0" borderId="42" xfId="0" applyFont="1" applyBorder="1" applyAlignment="1" applyProtection="1">
      <alignment horizontal="center" vertical="center"/>
      <protection hidden="1"/>
    </xf>
    <xf numFmtId="0" fontId="23" fillId="0" borderId="23" xfId="0" applyFont="1" applyBorder="1" applyAlignment="1" applyProtection="1">
      <alignment horizontal="center" vertical="center"/>
      <protection hidden="1"/>
    </xf>
    <xf numFmtId="0" fontId="23" fillId="0" borderId="68" xfId="0" applyFont="1" applyBorder="1" applyAlignment="1" applyProtection="1">
      <alignment horizontal="center" vertical="center"/>
      <protection hidden="1"/>
    </xf>
    <xf numFmtId="0" fontId="23" fillId="5" borderId="69" xfId="0" applyFont="1" applyFill="1" applyBorder="1" applyProtection="1">
      <protection hidden="1"/>
    </xf>
    <xf numFmtId="3" fontId="23" fillId="5" borderId="32" xfId="0" applyNumberFormat="1" applyFont="1" applyFill="1" applyBorder="1" applyAlignment="1" applyProtection="1">
      <alignment horizontal="center" vertical="center"/>
      <protection hidden="1"/>
    </xf>
    <xf numFmtId="3" fontId="23" fillId="5" borderId="33" xfId="0" applyNumberFormat="1" applyFont="1" applyFill="1" applyBorder="1" applyAlignment="1" applyProtection="1">
      <alignment horizontal="center" vertical="center"/>
      <protection hidden="1"/>
    </xf>
    <xf numFmtId="0" fontId="23" fillId="5" borderId="25" xfId="0" applyFont="1" applyFill="1" applyBorder="1" applyProtection="1">
      <protection hidden="1"/>
    </xf>
    <xf numFmtId="0" fontId="23" fillId="5" borderId="15" xfId="0" applyFont="1" applyFill="1" applyBorder="1" applyProtection="1">
      <protection hidden="1"/>
    </xf>
    <xf numFmtId="0" fontId="23" fillId="5" borderId="21" xfId="0" applyFont="1" applyFill="1" applyBorder="1" applyProtection="1">
      <protection hidden="1"/>
    </xf>
    <xf numFmtId="0" fontId="23" fillId="5" borderId="39" xfId="0" applyFont="1" applyFill="1" applyBorder="1" applyProtection="1">
      <protection hidden="1"/>
    </xf>
    <xf numFmtId="0" fontId="23" fillId="5" borderId="25" xfId="0" applyFont="1" applyFill="1" applyBorder="1" applyAlignment="1" applyProtection="1">
      <alignment horizontal="center" vertical="center"/>
      <protection hidden="1"/>
    </xf>
    <xf numFmtId="0" fontId="23" fillId="5" borderId="23" xfId="0" applyFont="1" applyFill="1" applyBorder="1" applyAlignment="1" applyProtection="1">
      <alignment horizontal="center" vertical="center"/>
      <protection hidden="1"/>
    </xf>
    <xf numFmtId="0" fontId="23" fillId="5" borderId="68" xfId="0" applyFont="1" applyFill="1" applyBorder="1" applyAlignment="1" applyProtection="1">
      <alignment horizontal="center" vertical="center"/>
      <protection hidden="1"/>
    </xf>
    <xf numFmtId="0" fontId="23" fillId="0" borderId="21" xfId="0" applyFont="1" applyBorder="1" applyAlignment="1" applyProtection="1">
      <alignment horizontal="center" vertical="center"/>
      <protection hidden="1"/>
    </xf>
    <xf numFmtId="0" fontId="23" fillId="16" borderId="8" xfId="0" applyFont="1" applyFill="1" applyBorder="1" applyAlignment="1" applyProtection="1">
      <alignment horizontal="center" vertical="center" wrapText="1"/>
      <protection hidden="1"/>
    </xf>
    <xf numFmtId="0" fontId="23" fillId="16" borderId="0" xfId="0" applyFont="1" applyFill="1" applyBorder="1" applyAlignment="1" applyProtection="1">
      <alignment horizontal="center" vertical="center" wrapText="1"/>
      <protection hidden="1"/>
    </xf>
    <xf numFmtId="0" fontId="23" fillId="16" borderId="9" xfId="0" applyFont="1" applyFill="1" applyBorder="1" applyAlignment="1" applyProtection="1">
      <alignment horizontal="center" vertical="center" wrapText="1"/>
      <protection hidden="1"/>
    </xf>
    <xf numFmtId="49" fontId="44" fillId="2" borderId="41" xfId="0" applyNumberFormat="1" applyFont="1" applyFill="1" applyBorder="1" applyAlignment="1" applyProtection="1">
      <alignment horizontal="center" vertical="center" wrapText="1"/>
      <protection locked="0"/>
    </xf>
    <xf numFmtId="49" fontId="44" fillId="2" borderId="17" xfId="0" applyNumberFormat="1" applyFont="1" applyFill="1" applyBorder="1" applyAlignment="1" applyProtection="1">
      <alignment horizontal="center" vertical="center" wrapText="1"/>
      <protection locked="0"/>
    </xf>
    <xf numFmtId="49" fontId="44" fillId="2" borderId="42" xfId="0" applyNumberFormat="1" applyFont="1" applyFill="1" applyBorder="1" applyAlignment="1" applyProtection="1">
      <alignment horizontal="center" vertical="center" wrapText="1"/>
      <protection locked="0"/>
    </xf>
    <xf numFmtId="2" fontId="15" fillId="4" borderId="1" xfId="51" applyNumberFormat="1" applyFont="1" applyFill="1" applyBorder="1" applyAlignment="1" applyProtection="1">
      <alignment horizontal="center" vertical="center" wrapText="1"/>
      <protection hidden="1"/>
    </xf>
    <xf numFmtId="2" fontId="0" fillId="2" borderId="16" xfId="51" applyNumberFormat="1" applyFont="1" applyFill="1" applyBorder="1" applyAlignment="1" applyProtection="1">
      <alignment horizontal="center" vertical="center" wrapText="1"/>
      <protection locked="0"/>
    </xf>
    <xf numFmtId="164" fontId="0" fillId="0" borderId="2" xfId="0" applyNumberFormat="1" applyBorder="1" applyAlignment="1" applyProtection="1">
      <alignment horizontal="center" vertical="center"/>
      <protection hidden="1"/>
    </xf>
    <xf numFmtId="0" fontId="15" fillId="8" borderId="16" xfId="0" applyFont="1" applyFill="1" applyBorder="1" applyAlignment="1" applyProtection="1">
      <alignment horizontal="center" vertical="center" wrapText="1"/>
      <protection hidden="1"/>
    </xf>
    <xf numFmtId="44" fontId="0" fillId="8" borderId="16" xfId="51" applyFont="1" applyFill="1" applyBorder="1" applyAlignment="1" applyProtection="1">
      <alignment horizontal="center" vertical="center" wrapText="1"/>
      <protection hidden="1"/>
    </xf>
    <xf numFmtId="44" fontId="0" fillId="2" borderId="16" xfId="51" applyFont="1" applyFill="1" applyBorder="1" applyAlignment="1" applyProtection="1">
      <alignment horizontal="right" vertical="center"/>
      <protection locked="0"/>
    </xf>
    <xf numFmtId="0" fontId="45" fillId="16" borderId="0" xfId="0" applyFont="1" applyFill="1" applyBorder="1" applyAlignment="1" applyProtection="1">
      <alignment horizontal="left" vertical="center"/>
      <protection hidden="1"/>
    </xf>
    <xf numFmtId="0" fontId="45" fillId="16" borderId="0" xfId="0" applyFont="1" applyFill="1" applyBorder="1" applyAlignment="1" applyProtection="1">
      <alignment vertical="center"/>
      <protection hidden="1"/>
    </xf>
    <xf numFmtId="0" fontId="46" fillId="16" borderId="0" xfId="52" applyFont="1" applyFill="1" applyBorder="1" applyAlignment="1" applyProtection="1">
      <alignment vertical="center"/>
      <protection hidden="1"/>
    </xf>
    <xf numFmtId="0" fontId="47" fillId="16" borderId="0" xfId="52" applyFont="1" applyFill="1" applyBorder="1" applyAlignment="1" applyProtection="1">
      <alignment vertical="center"/>
      <protection hidden="1"/>
    </xf>
    <xf numFmtId="0" fontId="2" fillId="14" borderId="3" xfId="0" applyFont="1" applyFill="1" applyBorder="1" applyAlignment="1" applyProtection="1">
      <alignment horizontal="center" vertical="center" wrapText="1"/>
      <protection hidden="1"/>
    </xf>
    <xf numFmtId="0" fontId="4" fillId="2" borderId="0" xfId="0" applyFont="1" applyFill="1" applyBorder="1" applyAlignment="1" applyProtection="1">
      <alignment vertical="center"/>
      <protection hidden="1"/>
    </xf>
    <xf numFmtId="0" fontId="0" fillId="8" borderId="16" xfId="0" applyFill="1" applyBorder="1" applyAlignment="1" applyProtection="1">
      <alignment horizontal="center" vertical="center" wrapText="1"/>
      <protection hidden="1"/>
    </xf>
    <xf numFmtId="0" fontId="27" fillId="11" borderId="32" xfId="0" applyFont="1" applyFill="1" applyBorder="1" applyAlignment="1" applyProtection="1">
      <alignment horizontal="center" vertical="center" wrapText="1"/>
    </xf>
    <xf numFmtId="0" fontId="2" fillId="11" borderId="32" xfId="0" applyFont="1" applyFill="1" applyBorder="1" applyAlignment="1" applyProtection="1">
      <alignment horizontal="center" vertical="center" wrapText="1"/>
    </xf>
    <xf numFmtId="0" fontId="2" fillId="11" borderId="33" xfId="0" applyFont="1" applyFill="1" applyBorder="1" applyAlignment="1" applyProtection="1">
      <alignment horizontal="center" vertical="center" wrapText="1"/>
    </xf>
    <xf numFmtId="0" fontId="48" fillId="11" borderId="1" xfId="0" applyFont="1" applyFill="1" applyBorder="1" applyAlignment="1" applyProtection="1">
      <alignment horizontal="center" vertical="center" wrapText="1"/>
    </xf>
    <xf numFmtId="0" fontId="49" fillId="11" borderId="1" xfId="0" applyFont="1" applyFill="1" applyBorder="1" applyProtection="1"/>
    <xf numFmtId="0" fontId="33" fillId="11" borderId="1" xfId="0" applyFont="1" applyFill="1" applyBorder="1" applyAlignment="1" applyProtection="1">
      <alignment horizontal="center" vertical="center" wrapText="1"/>
    </xf>
    <xf numFmtId="0" fontId="49" fillId="11" borderId="35" xfId="0" applyFont="1" applyFill="1" applyBorder="1" applyAlignment="1" applyProtection="1">
      <alignment wrapText="1"/>
    </xf>
    <xf numFmtId="0" fontId="13" fillId="4" borderId="36" xfId="0" applyFont="1" applyFill="1" applyBorder="1" applyAlignment="1" applyProtection="1">
      <alignment horizontal="center" vertical="center"/>
    </xf>
    <xf numFmtId="0" fontId="15" fillId="4" borderId="1" xfId="0" applyFont="1" applyFill="1" applyBorder="1" applyAlignment="1" applyProtection="1">
      <alignment horizontal="center" vertical="center" wrapText="1"/>
    </xf>
    <xf numFmtId="44" fontId="15" fillId="4" borderId="1" xfId="51" applyFont="1" applyFill="1" applyBorder="1" applyAlignment="1" applyProtection="1">
      <alignment horizontal="center" vertical="center"/>
    </xf>
    <xf numFmtId="44" fontId="15" fillId="4" borderId="1" xfId="51" applyFont="1" applyFill="1" applyBorder="1" applyAlignment="1" applyProtection="1">
      <alignment horizontal="center" vertical="center" wrapText="1"/>
    </xf>
    <xf numFmtId="44" fontId="0" fillId="4" borderId="1" xfId="51" applyFont="1" applyFill="1" applyBorder="1" applyAlignment="1" applyProtection="1">
      <alignment vertical="center"/>
    </xf>
    <xf numFmtId="0" fontId="41" fillId="4" borderId="1" xfId="0" applyFont="1" applyFill="1" applyBorder="1" applyAlignment="1" applyProtection="1">
      <alignment horizontal="center" vertical="center" wrapText="1"/>
    </xf>
    <xf numFmtId="44" fontId="0" fillId="4" borderId="1" xfId="0" applyNumberFormat="1" applyFill="1" applyBorder="1" applyAlignment="1" applyProtection="1">
      <alignment vertical="center"/>
    </xf>
    <xf numFmtId="0" fontId="41" fillId="4" borderId="1" xfId="0" applyFont="1" applyFill="1" applyBorder="1" applyAlignment="1" applyProtection="1">
      <alignment horizontal="left" vertical="center" wrapText="1"/>
    </xf>
    <xf numFmtId="0" fontId="0" fillId="4" borderId="35" xfId="0" applyFill="1" applyBorder="1" applyAlignment="1" applyProtection="1">
      <alignment horizontal="center" vertical="center"/>
    </xf>
    <xf numFmtId="0" fontId="0" fillId="5" borderId="39" xfId="0" applyFill="1" applyBorder="1" applyAlignment="1" applyProtection="1">
      <alignment horizontal="center" vertical="center"/>
    </xf>
    <xf numFmtId="0" fontId="0" fillId="17" borderId="16" xfId="0" applyFill="1" applyBorder="1" applyAlignment="1" applyProtection="1">
      <alignment horizontal="center" vertical="center" wrapText="1"/>
    </xf>
    <xf numFmtId="0" fontId="0" fillId="17" borderId="40" xfId="0" applyFill="1" applyBorder="1" applyAlignment="1" applyProtection="1">
      <alignment horizontal="center" vertical="center" wrapText="1"/>
    </xf>
    <xf numFmtId="44" fontId="0" fillId="17" borderId="16" xfId="51" applyFont="1" applyFill="1" applyBorder="1" applyAlignment="1" applyProtection="1">
      <alignment horizontal="right" vertical="center" wrapText="1"/>
    </xf>
    <xf numFmtId="0" fontId="0" fillId="5" borderId="15" xfId="0" applyFill="1" applyBorder="1" applyAlignment="1" applyProtection="1">
      <alignment horizontal="center" vertical="center"/>
    </xf>
    <xf numFmtId="0" fontId="0" fillId="5" borderId="21" xfId="0" applyFill="1" applyBorder="1" applyAlignment="1" applyProtection="1">
      <alignment horizontal="center" vertical="center"/>
    </xf>
    <xf numFmtId="0" fontId="0" fillId="17" borderId="22" xfId="0" applyFill="1" applyBorder="1" applyAlignment="1" applyProtection="1">
      <alignment horizontal="center" vertical="center" wrapText="1"/>
    </xf>
    <xf numFmtId="0" fontId="24" fillId="2" borderId="0" xfId="0" applyFont="1" applyFill="1" applyProtection="1"/>
    <xf numFmtId="0" fontId="24" fillId="2" borderId="8" xfId="0" applyFont="1" applyFill="1" applyBorder="1" applyProtection="1"/>
    <xf numFmtId="0" fontId="24" fillId="2" borderId="0" xfId="0" applyFont="1" applyFill="1" applyBorder="1" applyProtection="1"/>
    <xf numFmtId="164" fontId="39" fillId="0" borderId="0" xfId="0" applyNumberFormat="1" applyFont="1" applyFill="1" applyBorder="1" applyProtection="1"/>
    <xf numFmtId="0" fontId="27" fillId="11" borderId="51" xfId="0" applyFont="1" applyFill="1" applyBorder="1" applyAlignment="1" applyProtection="1">
      <alignment horizontal="center" vertical="center" wrapText="1"/>
    </xf>
    <xf numFmtId="0" fontId="48" fillId="11" borderId="27" xfId="0" applyFont="1" applyFill="1" applyBorder="1" applyAlignment="1" applyProtection="1">
      <alignment horizontal="center" vertical="center" wrapText="1"/>
    </xf>
    <xf numFmtId="0" fontId="48" fillId="11" borderId="60" xfId="0" applyFont="1" applyFill="1" applyBorder="1" applyAlignment="1" applyProtection="1">
      <alignment horizontal="center" vertical="center" wrapText="1"/>
    </xf>
    <xf numFmtId="44" fontId="0" fillId="17" borderId="16" xfId="51" applyFont="1" applyFill="1" applyBorder="1" applyAlignment="1" applyProtection="1">
      <alignment horizontal="center" vertical="center" wrapText="1"/>
    </xf>
    <xf numFmtId="44" fontId="0" fillId="17" borderId="16" xfId="51" applyFont="1" applyFill="1" applyBorder="1" applyAlignment="1" applyProtection="1">
      <alignment horizontal="right" vertical="center"/>
    </xf>
    <xf numFmtId="164" fontId="0" fillId="17" borderId="16" xfId="0" applyNumberFormat="1" applyFill="1" applyBorder="1" applyAlignment="1" applyProtection="1">
      <alignment vertical="center"/>
    </xf>
    <xf numFmtId="0" fontId="37" fillId="2" borderId="0" xfId="0" applyFont="1" applyFill="1" applyBorder="1" applyAlignment="1" applyProtection="1">
      <alignment vertical="center"/>
    </xf>
    <xf numFmtId="44" fontId="37" fillId="2" borderId="0" xfId="0" applyNumberFormat="1" applyFont="1" applyFill="1" applyBorder="1" applyAlignment="1" applyProtection="1">
      <alignment vertical="center"/>
    </xf>
    <xf numFmtId="0" fontId="24" fillId="2" borderId="7" xfId="0" applyFont="1" applyFill="1" applyBorder="1" applyProtection="1"/>
    <xf numFmtId="164" fontId="39" fillId="11" borderId="19" xfId="51" applyNumberFormat="1" applyFont="1" applyFill="1" applyBorder="1" applyProtection="1"/>
    <xf numFmtId="164" fontId="39" fillId="0" borderId="7" xfId="0" applyNumberFormat="1" applyFont="1" applyFill="1" applyBorder="1" applyProtection="1"/>
    <xf numFmtId="0" fontId="0" fillId="2" borderId="0" xfId="0" applyFill="1" applyProtection="1"/>
    <xf numFmtId="0" fontId="0" fillId="2" borderId="82" xfId="0" applyFill="1" applyBorder="1" applyProtection="1"/>
    <xf numFmtId="44" fontId="0" fillId="2" borderId="82" xfId="51" applyFont="1" applyFill="1" applyBorder="1" applyProtection="1"/>
    <xf numFmtId="0" fontId="0" fillId="2" borderId="80" xfId="0" applyFill="1" applyBorder="1" applyProtection="1"/>
    <xf numFmtId="44" fontId="0" fillId="2" borderId="80" xfId="51" applyFont="1" applyFill="1" applyBorder="1" applyProtection="1"/>
    <xf numFmtId="0" fontId="0" fillId="2" borderId="81" xfId="0" applyFill="1" applyBorder="1" applyProtection="1"/>
    <xf numFmtId="44" fontId="0" fillId="2" borderId="81" xfId="51"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0" fillId="2" borderId="7" xfId="0" applyFill="1" applyBorder="1" applyAlignment="1" applyProtection="1">
      <alignment horizontal="center" vertical="center"/>
    </xf>
    <xf numFmtId="0" fontId="0" fillId="2" borderId="0" xfId="0" applyFill="1" applyAlignment="1" applyProtection="1">
      <alignment horizontal="center" vertical="center"/>
    </xf>
    <xf numFmtId="0" fontId="0" fillId="2" borderId="0" xfId="0" applyFill="1" applyBorder="1" applyAlignment="1" applyProtection="1">
      <alignment horizontal="center" vertical="center" wrapText="1"/>
    </xf>
    <xf numFmtId="0" fontId="0" fillId="2" borderId="0" xfId="0" applyFill="1" applyAlignment="1" applyProtection="1">
      <alignment horizontal="center" vertical="center" wrapText="1"/>
    </xf>
    <xf numFmtId="0" fontId="16" fillId="2" borderId="0" xfId="0" applyFont="1" applyFill="1" applyBorder="1" applyAlignment="1" applyProtection="1">
      <alignment horizontal="center" vertical="center" wrapText="1"/>
    </xf>
    <xf numFmtId="0" fontId="0" fillId="2" borderId="9" xfId="0" applyFill="1" applyBorder="1" applyAlignment="1" applyProtection="1">
      <alignment horizontal="center" vertical="center"/>
    </xf>
    <xf numFmtId="0" fontId="17" fillId="15" borderId="20" xfId="0" applyFont="1" applyFill="1" applyBorder="1" applyAlignment="1" applyProtection="1">
      <alignment horizontal="center" vertical="center" wrapText="1"/>
    </xf>
    <xf numFmtId="0" fontId="17" fillId="15" borderId="18" xfId="0" applyFont="1" applyFill="1" applyBorder="1" applyAlignment="1" applyProtection="1">
      <alignment horizontal="center" vertical="center" wrapText="1"/>
    </xf>
    <xf numFmtId="0" fontId="17" fillId="15" borderId="19" xfId="0" applyFont="1" applyFill="1" applyBorder="1" applyAlignment="1" applyProtection="1">
      <alignment horizontal="center" vertical="center" wrapText="1"/>
    </xf>
    <xf numFmtId="0" fontId="4" fillId="2" borderId="0" xfId="0" applyFont="1" applyFill="1" applyBorder="1" applyAlignment="1" applyProtection="1">
      <alignment vertical="center" wrapText="1"/>
    </xf>
    <xf numFmtId="0" fontId="15" fillId="11" borderId="15" xfId="0" applyFont="1" applyFill="1" applyBorder="1" applyAlignment="1" applyProtection="1">
      <alignment horizontal="left" vertical="center"/>
    </xf>
    <xf numFmtId="164" fontId="0" fillId="11" borderId="23" xfId="0" applyNumberFormat="1" applyFont="1" applyFill="1" applyBorder="1" applyAlignment="1" applyProtection="1">
      <alignment horizontal="center" vertical="center"/>
    </xf>
    <xf numFmtId="164" fontId="0" fillId="11" borderId="68" xfId="0" applyNumberFormat="1" applyFont="1" applyFill="1" applyBorder="1" applyAlignment="1" applyProtection="1">
      <alignment horizontal="center" vertical="center"/>
    </xf>
    <xf numFmtId="164" fontId="17" fillId="15" borderId="18" xfId="0" applyNumberFormat="1" applyFont="1" applyFill="1" applyBorder="1" applyAlignment="1" applyProtection="1">
      <alignment horizontal="center" vertical="center" wrapText="1"/>
    </xf>
    <xf numFmtId="164" fontId="34" fillId="15" borderId="19" xfId="0" applyNumberFormat="1" applyFont="1" applyFill="1" applyBorder="1" applyAlignment="1" applyProtection="1">
      <alignment horizontal="center" vertical="center" wrapText="1"/>
    </xf>
    <xf numFmtId="0" fontId="2" fillId="2" borderId="0" xfId="0" applyFont="1" applyFill="1" applyAlignment="1" applyProtection="1">
      <alignment horizontal="center" vertical="center" wrapText="1"/>
    </xf>
    <xf numFmtId="0" fontId="28" fillId="11" borderId="27" xfId="0" applyFont="1" applyFill="1" applyBorder="1" applyAlignment="1" applyProtection="1">
      <alignment horizontal="center" vertical="center" wrapText="1"/>
    </xf>
    <xf numFmtId="0" fontId="0" fillId="11" borderId="1" xfId="0" applyFill="1" applyBorder="1" applyProtection="1"/>
    <xf numFmtId="0" fontId="0" fillId="11" borderId="35" xfId="0" applyFill="1" applyBorder="1" applyAlignment="1" applyProtection="1">
      <alignment wrapText="1"/>
    </xf>
    <xf numFmtId="0" fontId="15" fillId="4" borderId="1" xfId="0" applyFont="1" applyFill="1" applyBorder="1" applyAlignment="1" applyProtection="1">
      <alignment horizontal="left" vertical="center" wrapText="1"/>
    </xf>
    <xf numFmtId="0" fontId="0" fillId="17" borderId="26" xfId="0" applyFill="1" applyBorder="1" applyAlignment="1" applyProtection="1">
      <alignment horizontal="center" vertical="center" wrapText="1"/>
    </xf>
    <xf numFmtId="0" fontId="15" fillId="17" borderId="40" xfId="0" applyFont="1" applyFill="1" applyBorder="1" applyAlignment="1" applyProtection="1">
      <alignment horizontal="center" vertical="center" wrapText="1"/>
    </xf>
    <xf numFmtId="0" fontId="15" fillId="17" borderId="16" xfId="0" applyFont="1" applyFill="1" applyBorder="1" applyAlignment="1" applyProtection="1">
      <alignment horizontal="center" vertical="center" wrapText="1"/>
    </xf>
    <xf numFmtId="0" fontId="15" fillId="17" borderId="22" xfId="0" applyFont="1" applyFill="1" applyBorder="1" applyAlignment="1" applyProtection="1">
      <alignment horizontal="center" vertical="center" wrapText="1"/>
    </xf>
    <xf numFmtId="164" fontId="37" fillId="2" borderId="7" xfId="0" applyNumberFormat="1" applyFont="1" applyFill="1" applyBorder="1" applyAlignment="1" applyProtection="1">
      <alignment horizontal="center" vertical="center"/>
    </xf>
    <xf numFmtId="164" fontId="37" fillId="11" borderId="20" xfId="0" applyNumberFormat="1" applyFont="1" applyFill="1" applyBorder="1" applyAlignment="1" applyProtection="1">
      <alignment horizontal="center" vertical="center"/>
    </xf>
    <xf numFmtId="0" fontId="39" fillId="11" borderId="28" xfId="0" applyFont="1" applyFill="1" applyBorder="1" applyAlignment="1" applyProtection="1">
      <alignment horizontal="center"/>
    </xf>
    <xf numFmtId="44" fontId="37" fillId="11" borderId="12" xfId="0" applyNumberFormat="1" applyFont="1" applyFill="1" applyBorder="1" applyAlignment="1" applyProtection="1">
      <alignment horizontal="center" vertical="center"/>
    </xf>
    <xf numFmtId="44" fontId="15" fillId="2" borderId="16" xfId="51" applyFont="1" applyFill="1" applyBorder="1" applyAlignment="1" applyProtection="1">
      <alignment horizontal="center" vertical="center"/>
      <protection locked="0"/>
    </xf>
    <xf numFmtId="2" fontId="0" fillId="17" borderId="16" xfId="51" applyNumberFormat="1" applyFont="1" applyFill="1" applyBorder="1" applyAlignment="1" applyProtection="1">
      <alignment horizontal="center" vertical="center" wrapText="1"/>
      <protection locked="0"/>
    </xf>
    <xf numFmtId="0" fontId="35" fillId="2" borderId="16" xfId="0" applyFont="1" applyFill="1" applyBorder="1" applyAlignment="1" applyProtection="1">
      <alignment horizontal="center" vertical="center"/>
      <protection locked="0" hidden="1"/>
    </xf>
    <xf numFmtId="164" fontId="0" fillId="2" borderId="16" xfId="0" applyNumberFormat="1" applyFill="1" applyBorder="1" applyAlignment="1" applyProtection="1">
      <alignment vertical="center"/>
      <protection locked="0" hidden="1"/>
    </xf>
    <xf numFmtId="44" fontId="0" fillId="2" borderId="16" xfId="51" applyFont="1" applyFill="1" applyBorder="1" applyAlignment="1" applyProtection="1">
      <alignment horizontal="right" vertical="center"/>
      <protection locked="0" hidden="1"/>
    </xf>
    <xf numFmtId="0" fontId="0" fillId="17" borderId="23" xfId="0" applyFill="1" applyBorder="1" applyAlignment="1" applyProtection="1">
      <alignment horizontal="center" vertical="center" wrapText="1"/>
    </xf>
    <xf numFmtId="0" fontId="41" fillId="2" borderId="23" xfId="0" applyFont="1" applyFill="1" applyBorder="1" applyAlignment="1" applyProtection="1">
      <alignment horizontal="left" vertical="center" wrapText="1"/>
      <protection locked="0" hidden="1"/>
    </xf>
    <xf numFmtId="164" fontId="0" fillId="2" borderId="68" xfId="0" applyNumberFormat="1" applyFill="1" applyBorder="1" applyAlignment="1" applyProtection="1">
      <alignment horizontal="center" vertical="center"/>
      <protection locked="0"/>
    </xf>
    <xf numFmtId="0" fontId="0" fillId="17" borderId="50" xfId="0" applyFill="1" applyBorder="1" applyAlignment="1" applyProtection="1">
      <alignment horizontal="center" vertical="center" wrapText="1"/>
    </xf>
    <xf numFmtId="44" fontId="15" fillId="4" borderId="26" xfId="51" applyFont="1" applyFill="1" applyBorder="1" applyAlignment="1" applyProtection="1">
      <alignment horizontal="center" vertical="center" wrapText="1"/>
    </xf>
    <xf numFmtId="44" fontId="0" fillId="4" borderId="26" xfId="51" applyFont="1" applyFill="1" applyBorder="1" applyAlignment="1" applyProtection="1">
      <alignment vertical="center"/>
    </xf>
    <xf numFmtId="44" fontId="39" fillId="11" borderId="20" xfId="51" applyFont="1" applyFill="1" applyBorder="1" applyAlignment="1" applyProtection="1">
      <alignment horizontal="center"/>
    </xf>
    <xf numFmtId="44" fontId="39" fillId="11" borderId="19" xfId="51" applyFont="1" applyFill="1" applyBorder="1" applyProtection="1"/>
    <xf numFmtId="0" fontId="0" fillId="17" borderId="41" xfId="0" applyFill="1" applyBorder="1" applyAlignment="1" applyProtection="1">
      <alignment horizontal="center" vertical="center" wrapText="1"/>
    </xf>
    <xf numFmtId="0" fontId="0" fillId="5" borderId="25" xfId="0" applyFill="1" applyBorder="1" applyAlignment="1" applyProtection="1">
      <alignment horizontal="center" vertical="center"/>
    </xf>
    <xf numFmtId="0" fontId="0" fillId="17" borderId="87" xfId="0" applyFill="1" applyBorder="1" applyAlignment="1" applyProtection="1">
      <alignment horizontal="center" vertical="center" wrapText="1"/>
    </xf>
    <xf numFmtId="0" fontId="0" fillId="17" borderId="39" xfId="0" applyFill="1" applyBorder="1" applyAlignment="1" applyProtection="1">
      <alignment horizontal="center" vertical="center" wrapText="1"/>
    </xf>
    <xf numFmtId="44" fontId="0" fillId="17" borderId="23" xfId="51" applyFont="1" applyFill="1" applyBorder="1" applyAlignment="1" applyProtection="1">
      <alignment horizontal="center" vertical="center"/>
    </xf>
    <xf numFmtId="0" fontId="0" fillId="17" borderId="23" xfId="51" applyNumberFormat="1" applyFont="1" applyFill="1" applyBorder="1" applyAlignment="1" applyProtection="1">
      <alignment horizontal="center" vertical="center"/>
    </xf>
    <xf numFmtId="0" fontId="15" fillId="4" borderId="26" xfId="0" applyFont="1" applyFill="1" applyBorder="1" applyAlignment="1" applyProtection="1">
      <alignment horizontal="left" vertical="center" wrapText="1"/>
    </xf>
    <xf numFmtId="44" fontId="15" fillId="2" borderId="16" xfId="0" applyNumberFormat="1" applyFont="1" applyFill="1" applyBorder="1" applyAlignment="1" applyProtection="1">
      <alignment horizontal="center" vertical="center"/>
      <protection locked="0" hidden="1"/>
    </xf>
    <xf numFmtId="0" fontId="15" fillId="4" borderId="56" xfId="0" applyFont="1" applyFill="1" applyBorder="1" applyAlignment="1" applyProtection="1">
      <alignment horizontal="left" vertical="center" wrapText="1"/>
    </xf>
    <xf numFmtId="0" fontId="0" fillId="17" borderId="53" xfId="0" applyFill="1" applyBorder="1" applyAlignment="1" applyProtection="1">
      <alignment horizontal="center" vertical="center" wrapText="1"/>
    </xf>
    <xf numFmtId="0" fontId="15" fillId="4" borderId="35" xfId="0" applyFont="1" applyFill="1" applyBorder="1" applyAlignment="1" applyProtection="1">
      <alignment horizontal="left" vertical="center" wrapText="1"/>
      <protection hidden="1"/>
    </xf>
    <xf numFmtId="44" fontId="0" fillId="17" borderId="50" xfId="51" applyFont="1" applyFill="1" applyBorder="1" applyAlignment="1" applyProtection="1">
      <alignment horizontal="center" vertical="center" wrapText="1"/>
    </xf>
    <xf numFmtId="166" fontId="0" fillId="2" borderId="16" xfId="51" applyNumberFormat="1" applyFont="1" applyFill="1" applyBorder="1" applyAlignment="1" applyProtection="1">
      <alignment horizontal="center" vertical="center"/>
      <protection locked="0"/>
    </xf>
    <xf numFmtId="0" fontId="37" fillId="9" borderId="3" xfId="0" applyFont="1" applyFill="1" applyBorder="1" applyAlignment="1" applyProtection="1">
      <alignment vertical="center"/>
      <protection hidden="1"/>
    </xf>
    <xf numFmtId="164" fontId="37" fillId="9" borderId="88" xfId="0" applyNumberFormat="1" applyFont="1" applyFill="1" applyBorder="1" applyAlignment="1" applyProtection="1">
      <alignment horizontal="center" vertical="center"/>
      <protection hidden="1"/>
    </xf>
    <xf numFmtId="0" fontId="24" fillId="2" borderId="58" xfId="0" applyFont="1" applyFill="1" applyBorder="1" applyProtection="1">
      <protection hidden="1"/>
    </xf>
    <xf numFmtId="44" fontId="37" fillId="9" borderId="84" xfId="51" applyFont="1" applyFill="1" applyBorder="1" applyAlignment="1" applyProtection="1">
      <alignment horizontal="center" vertical="center"/>
      <protection hidden="1"/>
    </xf>
    <xf numFmtId="0" fontId="0" fillId="2" borderId="16" xfId="0" applyFill="1" applyBorder="1" applyAlignment="1" applyProtection="1">
      <alignment horizontal="center" vertical="center" wrapText="1"/>
      <protection locked="0" hidden="1"/>
    </xf>
    <xf numFmtId="0" fontId="27" fillId="11" borderId="51" xfId="0" applyFont="1" applyFill="1" applyBorder="1" applyAlignment="1" applyProtection="1">
      <alignment horizontal="center" vertical="center" wrapText="1"/>
    </xf>
    <xf numFmtId="0" fontId="17" fillId="21" borderId="20" xfId="0" applyFont="1" applyFill="1" applyBorder="1" applyAlignment="1" applyProtection="1">
      <alignment horizontal="center" vertical="center" wrapText="1"/>
      <protection hidden="1"/>
    </xf>
    <xf numFmtId="0" fontId="17" fillId="21" borderId="19" xfId="0" applyFont="1" applyFill="1" applyBorder="1" applyAlignment="1" applyProtection="1">
      <alignment horizontal="center" vertical="center" wrapText="1"/>
      <protection hidden="1"/>
    </xf>
    <xf numFmtId="164" fontId="17" fillId="21" borderId="19" xfId="51" applyNumberFormat="1" applyFont="1" applyFill="1" applyBorder="1" applyAlignment="1" applyProtection="1">
      <alignment horizontal="center" vertical="center" wrapText="1"/>
      <protection hidden="1"/>
    </xf>
    <xf numFmtId="0" fontId="17" fillId="21" borderId="3" xfId="0" applyFont="1" applyFill="1" applyBorder="1" applyAlignment="1" applyProtection="1">
      <alignment horizontal="center" vertical="center" wrapText="1"/>
      <protection hidden="1"/>
    </xf>
    <xf numFmtId="164" fontId="17" fillId="21" borderId="19" xfId="0" applyNumberFormat="1" applyFont="1" applyFill="1" applyBorder="1" applyAlignment="1" applyProtection="1">
      <alignment horizontal="center" vertical="center" wrapText="1"/>
      <protection hidden="1"/>
    </xf>
    <xf numFmtId="0" fontId="0" fillId="19" borderId="86" xfId="0" applyFont="1" applyFill="1" applyBorder="1" applyAlignment="1" applyProtection="1">
      <alignment horizontal="left" vertical="center"/>
      <protection hidden="1"/>
    </xf>
    <xf numFmtId="44" fontId="0" fillId="19" borderId="68" xfId="51" applyFont="1" applyFill="1" applyBorder="1" applyAlignment="1" applyProtection="1">
      <alignment horizontal="center" vertical="center"/>
      <protection hidden="1"/>
    </xf>
    <xf numFmtId="0" fontId="0" fillId="19" borderId="15" xfId="0" applyFont="1" applyFill="1" applyBorder="1" applyAlignment="1" applyProtection="1">
      <alignment horizontal="left" vertical="center"/>
      <protection hidden="1"/>
    </xf>
    <xf numFmtId="0" fontId="0" fillId="19" borderId="21" xfId="0" applyFont="1" applyFill="1" applyBorder="1" applyAlignment="1" applyProtection="1">
      <alignment horizontal="left" vertical="center"/>
      <protection hidden="1"/>
    </xf>
    <xf numFmtId="0" fontId="22" fillId="19" borderId="8" xfId="0" applyFont="1" applyFill="1" applyBorder="1" applyAlignment="1" applyProtection="1">
      <alignment horizontal="center" vertical="center"/>
      <protection hidden="1"/>
    </xf>
    <xf numFmtId="164" fontId="22" fillId="19" borderId="46" xfId="0" applyNumberFormat="1" applyFont="1" applyFill="1" applyBorder="1" applyAlignment="1" applyProtection="1">
      <alignment horizontal="center" vertical="center"/>
      <protection hidden="1"/>
    </xf>
    <xf numFmtId="0" fontId="15" fillId="19" borderId="11" xfId="0" applyFont="1" applyFill="1" applyBorder="1" applyAlignment="1" applyProtection="1">
      <alignment horizontal="left" vertical="center" wrapText="1"/>
      <protection hidden="1"/>
    </xf>
    <xf numFmtId="44" fontId="15" fillId="19" borderId="17" xfId="51" applyFont="1" applyFill="1" applyBorder="1" applyAlignment="1" applyProtection="1">
      <alignment horizontal="right" vertical="center" wrapText="1"/>
      <protection hidden="1"/>
    </xf>
    <xf numFmtId="0" fontId="22" fillId="19" borderId="15" xfId="0" applyFont="1" applyFill="1" applyBorder="1" applyAlignment="1" applyProtection="1">
      <alignment horizontal="center" vertical="center"/>
      <protection hidden="1"/>
    </xf>
    <xf numFmtId="0" fontId="4" fillId="7" borderId="2" xfId="0" applyFont="1" applyFill="1" applyBorder="1" applyAlignment="1" applyProtection="1">
      <alignment horizontal="center" wrapText="1"/>
    </xf>
    <xf numFmtId="0" fontId="23" fillId="0" borderId="14" xfId="0" applyFont="1" applyFill="1" applyBorder="1" applyProtection="1"/>
    <xf numFmtId="0" fontId="23" fillId="0" borderId="12" xfId="0" applyFont="1" applyBorder="1" applyProtection="1"/>
    <xf numFmtId="0" fontId="0" fillId="0" borderId="0" xfId="0" applyProtection="1"/>
    <xf numFmtId="0" fontId="0" fillId="7" borderId="2" xfId="0" applyFill="1" applyBorder="1" applyAlignment="1" applyProtection="1">
      <alignment horizontal="center" wrapText="1"/>
    </xf>
    <xf numFmtId="0" fontId="0" fillId="0" borderId="14" xfId="0" applyBorder="1" applyProtection="1"/>
    <xf numFmtId="0" fontId="0" fillId="0" borderId="12" xfId="0" applyBorder="1" applyProtection="1"/>
    <xf numFmtId="0" fontId="27" fillId="19" borderId="32" xfId="0" applyFont="1" applyFill="1" applyBorder="1" applyAlignment="1" applyProtection="1">
      <alignment horizontal="center" vertical="center" wrapText="1"/>
      <protection hidden="1"/>
    </xf>
    <xf numFmtId="0" fontId="27" fillId="19" borderId="34" xfId="0" applyFont="1" applyFill="1" applyBorder="1" applyAlignment="1" applyProtection="1">
      <alignment horizontal="center" vertical="center" wrapText="1"/>
      <protection hidden="1"/>
    </xf>
    <xf numFmtId="0" fontId="48" fillId="19" borderId="27" xfId="0" applyFont="1" applyFill="1" applyBorder="1" applyAlignment="1" applyProtection="1">
      <alignment horizontal="center" vertical="center" wrapText="1"/>
      <protection hidden="1"/>
    </xf>
    <xf numFmtId="0" fontId="27" fillId="19" borderId="33" xfId="0" applyFont="1" applyFill="1" applyBorder="1" applyAlignment="1" applyProtection="1">
      <alignment horizontal="center" vertical="center" wrapText="1"/>
      <protection hidden="1"/>
    </xf>
    <xf numFmtId="0" fontId="48" fillId="19" borderId="35" xfId="0" applyFont="1" applyFill="1" applyBorder="1" applyAlignment="1" applyProtection="1">
      <alignment horizontal="center" vertical="center" wrapText="1"/>
      <protection hidden="1"/>
    </xf>
    <xf numFmtId="0" fontId="13" fillId="20" borderId="20" xfId="0" applyFont="1" applyFill="1" applyBorder="1" applyAlignment="1" applyProtection="1">
      <alignment horizontal="center" vertical="center" wrapText="1"/>
      <protection hidden="1"/>
    </xf>
    <xf numFmtId="0" fontId="15" fillId="19" borderId="91" xfId="0" applyFont="1" applyFill="1" applyBorder="1" applyAlignment="1" applyProtection="1">
      <alignment horizontal="left" vertical="center" wrapText="1"/>
      <protection hidden="1"/>
    </xf>
    <xf numFmtId="0" fontId="15" fillId="19" borderId="26" xfId="0" applyFont="1" applyFill="1" applyBorder="1" applyAlignment="1" applyProtection="1">
      <alignment horizontal="center" vertical="center" wrapText="1"/>
      <protection hidden="1"/>
    </xf>
    <xf numFmtId="0" fontId="15" fillId="19" borderId="26" xfId="0" applyFont="1" applyFill="1" applyBorder="1" applyAlignment="1" applyProtection="1">
      <alignment horizontal="left" vertical="center" wrapText="1"/>
      <protection hidden="1"/>
    </xf>
    <xf numFmtId="0" fontId="13" fillId="0" borderId="90" xfId="0" applyFont="1" applyFill="1" applyBorder="1" applyAlignment="1" applyProtection="1">
      <alignment horizontal="center" vertical="center"/>
      <protection hidden="1"/>
    </xf>
    <xf numFmtId="44" fontId="15" fillId="19" borderId="35" xfId="51" applyFont="1" applyFill="1" applyBorder="1" applyAlignment="1" applyProtection="1">
      <alignment horizontal="center" vertical="center"/>
      <protection hidden="1"/>
    </xf>
    <xf numFmtId="14" fontId="15" fillId="4" borderId="1" xfId="0" applyNumberFormat="1" applyFont="1" applyFill="1" applyBorder="1" applyAlignment="1" applyProtection="1">
      <alignment horizontal="left" vertical="center" wrapText="1"/>
      <protection hidden="1"/>
    </xf>
    <xf numFmtId="14" fontId="0" fillId="2" borderId="23" xfId="51" applyNumberFormat="1" applyFont="1" applyFill="1" applyBorder="1" applyAlignment="1" applyProtection="1">
      <alignment horizontal="center" vertical="center"/>
      <protection locked="0"/>
    </xf>
    <xf numFmtId="14" fontId="0" fillId="2" borderId="16" xfId="51" applyNumberFormat="1" applyFont="1" applyFill="1" applyBorder="1" applyAlignment="1" applyProtection="1">
      <alignment horizontal="center" vertical="center"/>
      <protection locked="0"/>
    </xf>
    <xf numFmtId="14" fontId="0" fillId="2" borderId="16" xfId="51" applyNumberFormat="1" applyFont="1" applyFill="1" applyBorder="1" applyAlignment="1" applyProtection="1">
      <alignment horizontal="center" vertical="center" wrapText="1"/>
      <protection locked="0"/>
    </xf>
    <xf numFmtId="14" fontId="0" fillId="2" borderId="22" xfId="51" applyNumberFormat="1" applyFont="1" applyFill="1" applyBorder="1" applyAlignment="1" applyProtection="1">
      <alignment horizontal="center" vertical="center"/>
      <protection locked="0"/>
    </xf>
    <xf numFmtId="14" fontId="0" fillId="2" borderId="22" xfId="51" applyNumberFormat="1" applyFont="1" applyFill="1" applyBorder="1" applyAlignment="1" applyProtection="1">
      <alignment horizontal="center" vertical="center" wrapText="1"/>
      <protection locked="0"/>
    </xf>
    <xf numFmtId="44" fontId="13" fillId="20" borderId="19" xfId="0" applyNumberFormat="1" applyFont="1" applyFill="1" applyBorder="1" applyAlignment="1" applyProtection="1">
      <alignment horizontal="center" vertical="center" wrapText="1"/>
      <protection hidden="1"/>
    </xf>
    <xf numFmtId="0" fontId="48" fillId="19" borderId="60" xfId="0" applyFont="1" applyFill="1" applyBorder="1" applyAlignment="1" applyProtection="1">
      <alignment horizontal="center" vertical="center" wrapText="1"/>
      <protection hidden="1"/>
    </xf>
    <xf numFmtId="14" fontId="15" fillId="4" borderId="1" xfId="0" applyNumberFormat="1" applyFont="1" applyFill="1" applyBorder="1" applyAlignment="1" applyProtection="1">
      <alignment horizontal="center" vertical="center" wrapText="1"/>
      <protection hidden="1"/>
    </xf>
    <xf numFmtId="14" fontId="0" fillId="2" borderId="16" xfId="0" applyNumberFormat="1" applyFill="1" applyBorder="1" applyAlignment="1" applyProtection="1">
      <alignment horizontal="center" vertical="center" wrapText="1"/>
      <protection locked="0"/>
    </xf>
    <xf numFmtId="14" fontId="0" fillId="2" borderId="22" xfId="0" applyNumberFormat="1" applyFill="1" applyBorder="1" applyAlignment="1" applyProtection="1">
      <alignment horizontal="center" vertical="center" wrapText="1"/>
      <protection locked="0"/>
    </xf>
    <xf numFmtId="0" fontId="27" fillId="19" borderId="51" xfId="0" applyFont="1" applyFill="1" applyBorder="1" applyAlignment="1" applyProtection="1">
      <alignment horizontal="center" vertical="center" wrapText="1"/>
      <protection hidden="1"/>
    </xf>
    <xf numFmtId="0" fontId="48" fillId="19" borderId="52" xfId="0" applyFont="1" applyFill="1" applyBorder="1" applyAlignment="1" applyProtection="1">
      <alignment horizontal="center" vertical="center" wrapText="1"/>
      <protection hidden="1"/>
    </xf>
    <xf numFmtId="0" fontId="48" fillId="19" borderId="55" xfId="0" applyFont="1" applyFill="1" applyBorder="1" applyAlignment="1" applyProtection="1">
      <alignment horizontal="center" vertical="center" wrapText="1"/>
      <protection hidden="1"/>
    </xf>
    <xf numFmtId="49" fontId="29" fillId="19" borderId="91" xfId="0" applyNumberFormat="1" applyFont="1" applyFill="1" applyBorder="1" applyAlignment="1" applyProtection="1">
      <alignment horizontal="center" vertical="center" wrapText="1"/>
      <protection hidden="1"/>
    </xf>
    <xf numFmtId="0" fontId="13" fillId="20" borderId="92" xfId="0" applyFont="1" applyFill="1" applyBorder="1" applyAlignment="1" applyProtection="1">
      <alignment horizontal="center" vertical="center" wrapText="1"/>
      <protection hidden="1"/>
    </xf>
    <xf numFmtId="44" fontId="0" fillId="2" borderId="23" xfId="51" applyFont="1" applyFill="1" applyBorder="1" applyAlignment="1" applyProtection="1">
      <alignment horizontal="center" vertical="center"/>
      <protection locked="0"/>
    </xf>
    <xf numFmtId="166" fontId="0" fillId="2" borderId="23" xfId="51" applyNumberFormat="1"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wrapText="1"/>
      <protection hidden="1"/>
    </xf>
    <xf numFmtId="14" fontId="15" fillId="19" borderId="1" xfId="0" applyNumberFormat="1" applyFont="1" applyFill="1" applyBorder="1" applyAlignment="1" applyProtection="1">
      <alignment horizontal="center" vertical="center" wrapText="1"/>
      <protection hidden="1"/>
    </xf>
    <xf numFmtId="44" fontId="15" fillId="19" borderId="1" xfId="51" applyFont="1" applyFill="1" applyBorder="1" applyAlignment="1" applyProtection="1">
      <alignment horizontal="center" vertical="center"/>
      <protection hidden="1"/>
    </xf>
    <xf numFmtId="2" fontId="15" fillId="19" borderId="1" xfId="51" applyNumberFormat="1" applyFont="1" applyFill="1" applyBorder="1" applyAlignment="1" applyProtection="1">
      <alignment horizontal="center" vertical="center" wrapText="1"/>
      <protection hidden="1"/>
    </xf>
    <xf numFmtId="0" fontId="48" fillId="19" borderId="24" xfId="0" applyFont="1" applyFill="1" applyBorder="1" applyAlignment="1" applyProtection="1">
      <alignment horizontal="center" vertical="center" wrapText="1"/>
      <protection hidden="1"/>
    </xf>
    <xf numFmtId="44" fontId="0" fillId="0" borderId="16" xfId="51" applyFont="1" applyFill="1" applyBorder="1" applyAlignment="1" applyProtection="1">
      <alignment horizontal="center" vertical="center" wrapText="1"/>
      <protection hidden="1"/>
    </xf>
    <xf numFmtId="14" fontId="0" fillId="0" borderId="16" xfId="51" applyNumberFormat="1" applyFont="1" applyFill="1" applyBorder="1" applyAlignment="1" applyProtection="1">
      <alignment horizontal="center" vertical="center" wrapText="1"/>
      <protection hidden="1"/>
    </xf>
    <xf numFmtId="0" fontId="13" fillId="19" borderId="27" xfId="0" applyFont="1" applyFill="1" applyBorder="1" applyAlignment="1" applyProtection="1">
      <alignment horizontal="center" vertical="center" wrapText="1"/>
      <protection hidden="1"/>
    </xf>
    <xf numFmtId="0" fontId="13" fillId="19" borderId="32" xfId="0" applyFont="1" applyFill="1" applyBorder="1" applyAlignment="1" applyProtection="1">
      <alignment horizontal="center" vertical="center" wrapText="1"/>
      <protection hidden="1"/>
    </xf>
    <xf numFmtId="0" fontId="50" fillId="19" borderId="60" xfId="0" applyFont="1" applyFill="1" applyBorder="1" applyAlignment="1" applyProtection="1">
      <alignment horizontal="center" vertical="center" wrapText="1"/>
      <protection hidden="1"/>
    </xf>
    <xf numFmtId="0" fontId="50" fillId="19" borderId="52" xfId="0" applyFont="1" applyFill="1" applyBorder="1" applyAlignment="1" applyProtection="1">
      <alignment horizontal="center" vertical="center" wrapText="1"/>
      <protection hidden="1"/>
    </xf>
    <xf numFmtId="44" fontId="13" fillId="19" borderId="27" xfId="0" applyNumberFormat="1" applyFont="1" applyFill="1" applyBorder="1" applyAlignment="1" applyProtection="1">
      <alignment horizontal="center" vertical="center" wrapText="1"/>
      <protection hidden="1"/>
    </xf>
    <xf numFmtId="14" fontId="0" fillId="17" borderId="16" xfId="51" applyNumberFormat="1" applyFont="1" applyFill="1" applyBorder="1" applyAlignment="1" applyProtection="1">
      <alignment horizontal="right" vertical="center" wrapText="1"/>
    </xf>
    <xf numFmtId="0" fontId="39" fillId="0" borderId="0" xfId="0" applyFont="1" applyFill="1" applyBorder="1" applyAlignment="1" applyProtection="1"/>
    <xf numFmtId="44" fontId="2" fillId="11" borderId="32" xfId="0" applyNumberFormat="1" applyFont="1" applyFill="1" applyBorder="1" applyAlignment="1" applyProtection="1">
      <alignment horizontal="center" vertical="center" wrapText="1"/>
    </xf>
    <xf numFmtId="0" fontId="13" fillId="11" borderId="32" xfId="0" applyFont="1" applyFill="1" applyBorder="1" applyAlignment="1" applyProtection="1">
      <alignment horizontal="center" vertical="center" wrapText="1"/>
      <protection hidden="1"/>
    </xf>
    <xf numFmtId="14" fontId="0" fillId="2" borderId="16" xfId="51" applyNumberFormat="1" applyFont="1" applyFill="1" applyBorder="1" applyAlignment="1" applyProtection="1">
      <alignment horizontal="right" vertical="center"/>
      <protection locked="0"/>
    </xf>
    <xf numFmtId="0" fontId="51" fillId="11" borderId="1" xfId="0" applyFont="1" applyFill="1" applyBorder="1" applyAlignment="1" applyProtection="1">
      <alignment horizontal="center" vertical="center" wrapText="1"/>
    </xf>
    <xf numFmtId="14" fontId="0" fillId="17" borderId="16" xfId="0" applyNumberFormat="1" applyFill="1" applyBorder="1" applyAlignment="1" applyProtection="1">
      <alignment horizontal="center" vertical="center" wrapText="1"/>
    </xf>
    <xf numFmtId="44" fontId="39" fillId="11" borderId="58" xfId="51" applyFont="1" applyFill="1" applyBorder="1" applyProtection="1"/>
    <xf numFmtId="14" fontId="0" fillId="0" borderId="50" xfId="51" applyNumberFormat="1" applyFont="1" applyFill="1" applyBorder="1" applyAlignment="1" applyProtection="1">
      <alignment horizontal="center" vertical="center" wrapText="1"/>
    </xf>
    <xf numFmtId="0" fontId="28" fillId="11" borderId="60" xfId="0" applyFont="1" applyFill="1" applyBorder="1" applyAlignment="1" applyProtection="1">
      <alignment horizontal="center" vertical="center" wrapText="1"/>
    </xf>
    <xf numFmtId="14" fontId="0" fillId="17" borderId="23" xfId="0" applyNumberFormat="1" applyFill="1" applyBorder="1" applyAlignment="1" applyProtection="1">
      <alignment horizontal="center" vertical="center" wrapText="1"/>
    </xf>
    <xf numFmtId="164" fontId="37" fillId="11" borderId="5" xfId="0" applyNumberFormat="1" applyFont="1" applyFill="1" applyBorder="1" applyAlignment="1" applyProtection="1">
      <alignment horizontal="center" vertical="center"/>
    </xf>
    <xf numFmtId="14" fontId="0" fillId="0" borderId="16" xfId="51" applyNumberFormat="1" applyFont="1" applyFill="1" applyBorder="1" applyAlignment="1" applyProtection="1">
      <alignment horizontal="center" vertical="center" wrapText="1"/>
    </xf>
    <xf numFmtId="0" fontId="27" fillId="11" borderId="1" xfId="0" applyFont="1" applyFill="1" applyBorder="1" applyAlignment="1" applyProtection="1">
      <alignment horizontal="center" vertical="center" wrapText="1"/>
    </xf>
    <xf numFmtId="0" fontId="16" fillId="15" borderId="52" xfId="0" applyFont="1" applyFill="1" applyBorder="1" applyAlignment="1" applyProtection="1">
      <alignment vertical="center" wrapText="1"/>
    </xf>
    <xf numFmtId="0" fontId="16" fillId="15" borderId="6" xfId="0" applyFont="1" applyFill="1" applyBorder="1" applyAlignment="1" applyProtection="1">
      <alignment vertical="center" wrapText="1"/>
    </xf>
    <xf numFmtId="164" fontId="13" fillId="0" borderId="0" xfId="0" applyNumberFormat="1" applyFont="1" applyFill="1" applyBorder="1" applyAlignment="1" applyProtection="1">
      <alignment horizontal="center" vertical="center" wrapText="1"/>
    </xf>
    <xf numFmtId="164" fontId="13" fillId="14" borderId="73" xfId="0" applyNumberFormat="1" applyFont="1" applyFill="1" applyBorder="1" applyAlignment="1" applyProtection="1">
      <alignment horizontal="center" vertical="center"/>
    </xf>
    <xf numFmtId="0" fontId="15" fillId="14" borderId="11" xfId="0" applyFont="1" applyFill="1" applyBorder="1" applyAlignment="1" applyProtection="1">
      <alignment horizontal="left" vertical="center" wrapText="1"/>
    </xf>
    <xf numFmtId="164" fontId="15" fillId="14" borderId="16" xfId="0" applyNumberFormat="1" applyFont="1" applyFill="1" applyBorder="1" applyAlignment="1" applyProtection="1">
      <alignment horizontal="right" vertical="center" wrapText="1"/>
    </xf>
    <xf numFmtId="164" fontId="15" fillId="14" borderId="16" xfId="0" applyNumberFormat="1" applyFont="1" applyFill="1" applyBorder="1" applyAlignment="1" applyProtection="1">
      <alignment horizontal="right" vertical="center"/>
    </xf>
    <xf numFmtId="0" fontId="15" fillId="14" borderId="8" xfId="0" applyFont="1" applyFill="1" applyBorder="1" applyAlignment="1" applyProtection="1">
      <alignment horizontal="left" vertical="center"/>
    </xf>
    <xf numFmtId="164" fontId="13" fillId="14" borderId="89" xfId="0" applyNumberFormat="1" applyFont="1" applyFill="1" applyBorder="1" applyAlignment="1" applyProtection="1">
      <alignment horizontal="center" vertical="center"/>
    </xf>
    <xf numFmtId="164" fontId="13" fillId="14" borderId="50" xfId="0" applyNumberFormat="1" applyFont="1" applyFill="1" applyBorder="1" applyAlignment="1" applyProtection="1">
      <alignment horizontal="center" vertical="center"/>
    </xf>
    <xf numFmtId="164" fontId="13" fillId="14" borderId="54" xfId="0" applyNumberFormat="1" applyFont="1" applyFill="1" applyBorder="1" applyAlignment="1" applyProtection="1">
      <alignment horizontal="center" vertical="center"/>
    </xf>
    <xf numFmtId="0" fontId="13" fillId="14" borderId="3" xfId="0" applyFont="1" applyFill="1" applyBorder="1" applyAlignment="1" applyProtection="1">
      <alignment horizontal="center" vertical="center" wrapText="1"/>
    </xf>
    <xf numFmtId="0" fontId="13" fillId="14" borderId="18" xfId="0" applyFont="1" applyFill="1" applyBorder="1" applyAlignment="1" applyProtection="1">
      <alignment horizontal="center" vertical="center" wrapText="1"/>
    </xf>
    <xf numFmtId="0" fontId="13" fillId="14" borderId="18" xfId="0" applyFont="1" applyFill="1" applyBorder="1" applyAlignment="1" applyProtection="1">
      <alignment horizontal="center" vertical="center"/>
    </xf>
    <xf numFmtId="164" fontId="13" fillId="14" borderId="24" xfId="0" applyNumberFormat="1" applyFont="1" applyFill="1" applyBorder="1" applyAlignment="1" applyProtection="1">
      <alignment horizontal="right" vertical="center"/>
    </xf>
    <xf numFmtId="0" fontId="13" fillId="14" borderId="15" xfId="0" applyFont="1" applyFill="1" applyBorder="1" applyAlignment="1" applyProtection="1">
      <alignment horizontal="center" vertical="center"/>
    </xf>
    <xf numFmtId="0" fontId="15" fillId="14" borderId="15" xfId="0" applyFont="1" applyFill="1" applyBorder="1" applyAlignment="1" applyProtection="1">
      <alignment horizontal="left" vertical="center" wrapText="1"/>
    </xf>
    <xf numFmtId="0" fontId="13" fillId="14" borderId="25" xfId="0" applyFont="1" applyFill="1" applyBorder="1" applyAlignment="1" applyProtection="1">
      <alignment horizontal="center" vertical="center"/>
    </xf>
    <xf numFmtId="164" fontId="13" fillId="14" borderId="16" xfId="0" applyNumberFormat="1" applyFont="1" applyFill="1" applyBorder="1" applyAlignment="1" applyProtection="1">
      <alignment horizontal="right" vertical="center"/>
    </xf>
    <xf numFmtId="0" fontId="13" fillId="14" borderId="20" xfId="0" applyFont="1" applyFill="1" applyBorder="1" applyAlignment="1" applyProtection="1">
      <alignment horizontal="center" vertical="center" wrapText="1"/>
    </xf>
    <xf numFmtId="164" fontId="13" fillId="14" borderId="18" xfId="0" applyNumberFormat="1" applyFont="1" applyFill="1" applyBorder="1" applyAlignment="1" applyProtection="1">
      <alignment horizontal="center" vertical="center" wrapText="1"/>
    </xf>
    <xf numFmtId="164" fontId="13" fillId="14" borderId="20" xfId="0" applyNumberFormat="1" applyFont="1" applyFill="1" applyBorder="1" applyAlignment="1" applyProtection="1">
      <alignment horizontal="center" vertical="center" wrapText="1"/>
    </xf>
    <xf numFmtId="0" fontId="17" fillId="22" borderId="3" xfId="0" applyFont="1" applyFill="1" applyBorder="1" applyAlignment="1" applyProtection="1">
      <alignment horizontal="center" vertical="center" wrapText="1"/>
      <protection locked="0"/>
    </xf>
    <xf numFmtId="0" fontId="17" fillId="22" borderId="2" xfId="0" applyFont="1" applyFill="1" applyBorder="1" applyAlignment="1" applyProtection="1">
      <alignment horizontal="center" vertical="center" wrapText="1"/>
      <protection locked="0"/>
    </xf>
    <xf numFmtId="0" fontId="32" fillId="0" borderId="8" xfId="0" applyFont="1" applyFill="1" applyBorder="1" applyAlignment="1" applyProtection="1">
      <alignment horizontal="center" vertical="center"/>
      <protection locked="0"/>
    </xf>
    <xf numFmtId="0" fontId="15" fillId="0" borderId="11" xfId="0" applyFont="1" applyFill="1" applyBorder="1" applyAlignment="1" applyProtection="1">
      <alignment horizontal="left" vertical="center" wrapText="1"/>
      <protection locked="0"/>
    </xf>
    <xf numFmtId="0" fontId="15" fillId="0" borderId="15" xfId="0" applyFont="1" applyFill="1" applyBorder="1" applyAlignment="1" applyProtection="1">
      <alignment horizontal="left" vertical="center" wrapText="1"/>
      <protection locked="0"/>
    </xf>
    <xf numFmtId="0" fontId="15" fillId="0" borderId="93" xfId="0" applyFont="1" applyFill="1" applyBorder="1" applyAlignment="1" applyProtection="1">
      <alignment horizontal="left" vertical="center" wrapText="1"/>
      <protection locked="0"/>
    </xf>
    <xf numFmtId="0" fontId="32" fillId="14" borderId="8" xfId="0" applyFont="1" applyFill="1" applyBorder="1" applyAlignment="1" applyProtection="1">
      <alignment horizontal="center" vertical="center"/>
      <protection locked="0"/>
    </xf>
    <xf numFmtId="0" fontId="15" fillId="14" borderId="11" xfId="0" applyFont="1" applyFill="1" applyBorder="1" applyAlignment="1" applyProtection="1">
      <alignment horizontal="left" vertical="center" wrapText="1"/>
      <protection locked="0"/>
    </xf>
    <xf numFmtId="0" fontId="15" fillId="14" borderId="15" xfId="0" applyFont="1" applyFill="1" applyBorder="1" applyAlignment="1" applyProtection="1">
      <alignment horizontal="left" vertical="center" wrapText="1"/>
      <protection locked="0"/>
    </xf>
    <xf numFmtId="0" fontId="15" fillId="14" borderId="93" xfId="0" applyFont="1" applyFill="1" applyBorder="1" applyAlignment="1" applyProtection="1">
      <alignment horizontal="left" vertical="center" wrapText="1"/>
      <protection locked="0"/>
    </xf>
    <xf numFmtId="164" fontId="32" fillId="0" borderId="8" xfId="0" applyNumberFormat="1" applyFont="1" applyFill="1" applyBorder="1" applyAlignment="1" applyProtection="1">
      <alignment horizontal="center" vertical="center"/>
      <protection locked="0"/>
    </xf>
    <xf numFmtId="164" fontId="32" fillId="0" borderId="14" xfId="0" applyNumberFormat="1" applyFont="1" applyFill="1" applyBorder="1" applyAlignment="1" applyProtection="1">
      <alignment horizontal="center" vertical="center"/>
      <protection locked="0"/>
    </xf>
    <xf numFmtId="164" fontId="15" fillId="0" borderId="11" xfId="0" applyNumberFormat="1" applyFont="1" applyFill="1" applyBorder="1" applyAlignment="1" applyProtection="1">
      <alignment horizontal="left" vertical="center" wrapText="1"/>
      <protection locked="0"/>
    </xf>
    <xf numFmtId="164" fontId="15" fillId="0" borderId="80" xfId="0" applyNumberFormat="1" applyFont="1" applyFill="1" applyBorder="1" applyAlignment="1" applyProtection="1">
      <alignment horizontal="left" vertical="center" wrapText="1"/>
      <protection locked="0"/>
    </xf>
    <xf numFmtId="164" fontId="15" fillId="0" borderId="93" xfId="0" applyNumberFormat="1" applyFont="1" applyFill="1" applyBorder="1" applyAlignment="1" applyProtection="1">
      <alignment horizontal="left" vertical="center" wrapText="1"/>
      <protection locked="0"/>
    </xf>
    <xf numFmtId="164" fontId="15" fillId="0" borderId="81" xfId="0" applyNumberFormat="1" applyFont="1" applyFill="1" applyBorder="1" applyAlignment="1" applyProtection="1">
      <alignment horizontal="left" vertical="center" wrapText="1"/>
      <protection locked="0"/>
    </xf>
    <xf numFmtId="164" fontId="15" fillId="14" borderId="11" xfId="0" applyNumberFormat="1" applyFont="1" applyFill="1" applyBorder="1" applyAlignment="1" applyProtection="1">
      <alignment horizontal="left" vertical="center" wrapText="1"/>
      <protection locked="0"/>
    </xf>
    <xf numFmtId="164" fontId="32" fillId="14" borderId="8" xfId="0" applyNumberFormat="1" applyFont="1" applyFill="1" applyBorder="1" applyAlignment="1" applyProtection="1">
      <alignment horizontal="center" vertical="center"/>
      <protection locked="0"/>
    </xf>
    <xf numFmtId="164" fontId="17" fillId="22" borderId="3" xfId="0" applyNumberFormat="1" applyFont="1" applyFill="1" applyBorder="1" applyAlignment="1" applyProtection="1">
      <alignment horizontal="center" vertical="center" wrapText="1"/>
      <protection locked="0"/>
    </xf>
    <xf numFmtId="164" fontId="32" fillId="14" borderId="14" xfId="0" applyNumberFormat="1" applyFont="1" applyFill="1" applyBorder="1" applyAlignment="1" applyProtection="1">
      <alignment horizontal="center" vertical="center"/>
      <protection locked="0"/>
    </xf>
    <xf numFmtId="164" fontId="15" fillId="14" borderId="80" xfId="0" applyNumberFormat="1" applyFont="1" applyFill="1" applyBorder="1" applyAlignment="1" applyProtection="1">
      <alignment horizontal="left" vertical="center" wrapText="1"/>
      <protection locked="0"/>
    </xf>
    <xf numFmtId="44" fontId="0" fillId="0" borderId="16" xfId="51" applyFont="1" applyFill="1" applyBorder="1" applyAlignment="1" applyProtection="1">
      <alignment vertical="center"/>
      <protection locked="0"/>
    </xf>
    <xf numFmtId="0" fontId="41" fillId="2" borderId="23" xfId="0" applyFont="1" applyFill="1" applyBorder="1" applyAlignment="1" applyProtection="1">
      <alignment horizontal="left" vertical="center" wrapText="1"/>
      <protection hidden="1"/>
    </xf>
    <xf numFmtId="44" fontId="0" fillId="0" borderId="50" xfId="51" applyFont="1" applyFill="1" applyBorder="1" applyAlignment="1" applyProtection="1">
      <alignment horizontal="center" vertical="center" wrapText="1"/>
      <protection locked="0"/>
    </xf>
    <xf numFmtId="44" fontId="0" fillId="0" borderId="16" xfId="51" applyFont="1" applyFill="1" applyBorder="1" applyAlignment="1" applyProtection="1">
      <alignment horizontal="center" vertical="center" wrapText="1"/>
      <protection locked="0"/>
    </xf>
    <xf numFmtId="2" fontId="0" fillId="0" borderId="16" xfId="51" applyNumberFormat="1" applyFont="1" applyFill="1" applyBorder="1" applyAlignment="1" applyProtection="1">
      <alignment horizontal="center" vertical="center" wrapText="1"/>
      <protection locked="0"/>
    </xf>
    <xf numFmtId="164" fontId="15" fillId="11" borderId="16" xfId="0" applyNumberFormat="1" applyFont="1" applyFill="1" applyBorder="1" applyAlignment="1">
      <alignment horizontal="right" vertical="center" wrapText="1"/>
    </xf>
    <xf numFmtId="0" fontId="32" fillId="11" borderId="15" xfId="0" applyFont="1" applyFill="1" applyBorder="1" applyAlignment="1">
      <alignment horizontal="center" vertical="center"/>
    </xf>
    <xf numFmtId="0" fontId="15" fillId="11" borderId="11" xfId="0" applyFont="1" applyFill="1" applyBorder="1" applyAlignment="1">
      <alignment horizontal="left" vertical="center" wrapText="1"/>
    </xf>
    <xf numFmtId="0" fontId="0" fillId="11" borderId="15" xfId="0" applyFill="1" applyBorder="1" applyAlignment="1">
      <alignment horizontal="left" vertical="center" wrapText="1"/>
    </xf>
    <xf numFmtId="0" fontId="17" fillId="15" borderId="20" xfId="0" applyFont="1" applyFill="1" applyBorder="1" applyAlignment="1">
      <alignment horizontal="center" vertical="center" wrapText="1"/>
    </xf>
    <xf numFmtId="0" fontId="17" fillId="15" borderId="19" xfId="0" applyFont="1" applyFill="1" applyBorder="1" applyAlignment="1">
      <alignment horizontal="center" vertical="center" wrapText="1"/>
    </xf>
    <xf numFmtId="164" fontId="17" fillId="15" borderId="18" xfId="0" applyNumberFormat="1" applyFont="1" applyFill="1" applyBorder="1" applyAlignment="1">
      <alignment horizontal="center" vertical="center" wrapText="1"/>
    </xf>
    <xf numFmtId="164" fontId="32" fillId="11" borderId="16" xfId="0" applyNumberFormat="1" applyFont="1" applyFill="1" applyBorder="1" applyAlignment="1">
      <alignment horizontal="right" vertical="center"/>
    </xf>
    <xf numFmtId="0" fontId="0" fillId="11" borderId="11" xfId="0" applyFill="1" applyBorder="1" applyAlignment="1">
      <alignment horizontal="left" vertical="center" wrapText="1"/>
    </xf>
    <xf numFmtId="0" fontId="15" fillId="11" borderId="15" xfId="0" applyFont="1" applyFill="1" applyBorder="1" applyAlignment="1">
      <alignment horizontal="left" vertical="center" wrapText="1"/>
    </xf>
    <xf numFmtId="0" fontId="17" fillId="15" borderId="3" xfId="0" applyFont="1" applyFill="1" applyBorder="1" applyAlignment="1">
      <alignment horizontal="center" vertical="center" wrapText="1"/>
    </xf>
    <xf numFmtId="0" fontId="4" fillId="2" borderId="0" xfId="0" applyFont="1" applyFill="1" applyBorder="1" applyAlignment="1" applyProtection="1">
      <alignment vertical="center" wrapText="1"/>
    </xf>
    <xf numFmtId="164" fontId="17" fillId="22" borderId="3" xfId="0" applyNumberFormat="1" applyFont="1" applyFill="1" applyBorder="1" applyAlignment="1" applyProtection="1">
      <alignment horizontal="center" vertical="center" wrapText="1"/>
      <protection locked="0"/>
    </xf>
    <xf numFmtId="0" fontId="0" fillId="0" borderId="0" xfId="0" applyFill="1" applyProtection="1">
      <protection hidden="1"/>
    </xf>
    <xf numFmtId="0" fontId="0" fillId="0" borderId="0" xfId="0" applyFill="1" applyProtection="1"/>
    <xf numFmtId="0" fontId="31" fillId="2" borderId="1" xfId="0" applyFont="1" applyFill="1" applyBorder="1" applyAlignment="1" applyProtection="1">
      <alignment horizontal="left" vertical="center" wrapText="1"/>
      <protection hidden="1"/>
    </xf>
    <xf numFmtId="0" fontId="31" fillId="5" borderId="56" xfId="0" applyFont="1" applyFill="1" applyBorder="1" applyAlignment="1" applyProtection="1">
      <alignment horizontal="center" vertical="center" wrapText="1"/>
      <protection hidden="1"/>
    </xf>
    <xf numFmtId="0" fontId="31" fillId="5" borderId="37" xfId="0" applyFont="1" applyFill="1" applyBorder="1" applyAlignment="1" applyProtection="1">
      <alignment horizontal="center" vertical="center" wrapText="1"/>
      <protection hidden="1"/>
    </xf>
    <xf numFmtId="0" fontId="31" fillId="5" borderId="57" xfId="0" applyFont="1" applyFill="1" applyBorder="1" applyAlignment="1" applyProtection="1">
      <alignment horizontal="center" vertical="center" wrapText="1"/>
      <protection hidden="1"/>
    </xf>
    <xf numFmtId="0" fontId="31" fillId="5" borderId="58"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59" xfId="0" applyFont="1" applyFill="1" applyBorder="1" applyAlignment="1" applyProtection="1">
      <alignment horizontal="center" vertical="center" wrapText="1"/>
      <protection hidden="1"/>
    </xf>
    <xf numFmtId="0" fontId="31" fillId="5" borderId="60" xfId="0" applyFont="1" applyFill="1" applyBorder="1" applyAlignment="1" applyProtection="1">
      <alignment horizontal="center" vertical="center" wrapText="1"/>
      <protection hidden="1"/>
    </xf>
    <xf numFmtId="0" fontId="31" fillId="5" borderId="38" xfId="0" applyFont="1" applyFill="1" applyBorder="1" applyAlignment="1" applyProtection="1">
      <alignment horizontal="center" vertical="center" wrapText="1"/>
      <protection hidden="1"/>
    </xf>
    <xf numFmtId="0" fontId="31" fillId="5" borderId="61" xfId="0" applyFont="1" applyFill="1" applyBorder="1" applyAlignment="1" applyProtection="1">
      <alignment horizontal="center" vertical="center" wrapText="1"/>
      <protection hidden="1"/>
    </xf>
    <xf numFmtId="0" fontId="16" fillId="10" borderId="1" xfId="0" applyFont="1" applyFill="1" applyBorder="1" applyAlignment="1" applyProtection="1">
      <alignment horizontal="center" vertical="center" wrapText="1"/>
      <protection hidden="1"/>
    </xf>
    <xf numFmtId="0" fontId="14" fillId="8" borderId="3" xfId="0" applyFont="1" applyFill="1" applyBorder="1" applyAlignment="1" applyProtection="1">
      <alignment horizontal="center" vertical="center"/>
      <protection hidden="1"/>
    </xf>
    <xf numFmtId="0" fontId="14" fillId="8" borderId="5" xfId="0" applyFont="1" applyFill="1" applyBorder="1" applyAlignment="1" applyProtection="1">
      <alignment horizontal="center" vertical="center"/>
      <protection hidden="1"/>
    </xf>
    <xf numFmtId="0" fontId="14" fillId="8" borderId="4" xfId="0" applyFont="1" applyFill="1" applyBorder="1" applyAlignment="1" applyProtection="1">
      <alignment horizontal="center" vertical="center"/>
      <protection hidden="1"/>
    </xf>
    <xf numFmtId="0" fontId="42" fillId="16" borderId="45" xfId="0" applyFont="1" applyFill="1" applyBorder="1" applyAlignment="1" applyProtection="1">
      <alignment horizontal="center" wrapText="1"/>
      <protection hidden="1"/>
    </xf>
    <xf numFmtId="0" fontId="42" fillId="16" borderId="6" xfId="0" applyFont="1" applyFill="1" applyBorder="1" applyAlignment="1" applyProtection="1">
      <alignment horizontal="center" wrapText="1"/>
      <protection hidden="1"/>
    </xf>
    <xf numFmtId="0" fontId="42" fillId="16" borderId="47" xfId="0" applyFont="1" applyFill="1" applyBorder="1" applyAlignment="1" applyProtection="1">
      <alignment horizontal="center" wrapText="1"/>
      <protection hidden="1"/>
    </xf>
    <xf numFmtId="0" fontId="23" fillId="16" borderId="43" xfId="0" applyFont="1" applyFill="1" applyBorder="1" applyAlignment="1" applyProtection="1">
      <alignment horizontal="center" vertical="center" wrapText="1"/>
      <protection hidden="1"/>
    </xf>
    <xf numFmtId="0" fontId="23" fillId="16" borderId="7" xfId="0" applyFont="1" applyFill="1" applyBorder="1" applyAlignment="1" applyProtection="1">
      <alignment horizontal="center" vertical="center" wrapText="1"/>
      <protection hidden="1"/>
    </xf>
    <xf numFmtId="0" fontId="23" fillId="16" borderId="44" xfId="0" applyFont="1" applyFill="1" applyBorder="1" applyAlignment="1" applyProtection="1">
      <alignment horizontal="center" vertical="center" wrapText="1"/>
      <protection hidden="1"/>
    </xf>
    <xf numFmtId="0" fontId="23" fillId="16" borderId="28" xfId="0" applyFont="1" applyFill="1" applyBorder="1" applyAlignment="1" applyProtection="1">
      <alignment horizontal="center" vertical="center" wrapText="1"/>
      <protection hidden="1"/>
    </xf>
    <xf numFmtId="0" fontId="23" fillId="16" borderId="29" xfId="0" applyFont="1" applyFill="1" applyBorder="1" applyAlignment="1" applyProtection="1">
      <alignment horizontal="center" vertical="center" wrapText="1"/>
      <protection hidden="1"/>
    </xf>
    <xf numFmtId="0" fontId="23" fillId="16" borderId="30" xfId="0" applyFont="1" applyFill="1" applyBorder="1" applyAlignment="1" applyProtection="1">
      <alignment horizontal="center" vertical="center" wrapText="1"/>
      <protection hidden="1"/>
    </xf>
    <xf numFmtId="0" fontId="30" fillId="14" borderId="52" xfId="0" applyFont="1" applyFill="1" applyBorder="1" applyAlignment="1" applyProtection="1">
      <alignment horizontal="center" vertical="center" wrapText="1"/>
      <protection hidden="1"/>
    </xf>
    <xf numFmtId="0" fontId="30" fillId="14" borderId="6" xfId="0" applyFont="1" applyFill="1" applyBorder="1" applyAlignment="1" applyProtection="1">
      <alignment horizontal="center" vertical="center" wrapText="1"/>
      <protection hidden="1"/>
    </xf>
    <xf numFmtId="0" fontId="30" fillId="14" borderId="55" xfId="0" applyFont="1" applyFill="1" applyBorder="1" applyAlignment="1" applyProtection="1">
      <alignment horizontal="center" vertical="center" wrapText="1"/>
      <protection hidden="1"/>
    </xf>
    <xf numFmtId="0" fontId="25" fillId="8" borderId="62" xfId="0" applyFont="1" applyFill="1" applyBorder="1" applyAlignment="1" applyProtection="1">
      <alignment horizontal="center" vertical="top" wrapText="1"/>
      <protection hidden="1"/>
    </xf>
    <xf numFmtId="0" fontId="25" fillId="8" borderId="63" xfId="0" applyFont="1" applyFill="1" applyBorder="1" applyAlignment="1" applyProtection="1">
      <alignment horizontal="center" vertical="top" wrapText="1"/>
      <protection hidden="1"/>
    </xf>
    <xf numFmtId="0" fontId="25" fillId="8" borderId="64" xfId="0" applyFont="1" applyFill="1" applyBorder="1" applyAlignment="1" applyProtection="1">
      <alignment horizontal="center" vertical="top" wrapText="1"/>
      <protection hidden="1"/>
    </xf>
    <xf numFmtId="0" fontId="40" fillId="16" borderId="8" xfId="52" applyFill="1" applyBorder="1" applyAlignment="1" applyProtection="1">
      <alignment horizontal="center" vertical="center" wrapText="1"/>
      <protection hidden="1"/>
    </xf>
    <xf numFmtId="0" fontId="40" fillId="16" borderId="0" xfId="52" applyFill="1" applyBorder="1" applyAlignment="1" applyProtection="1">
      <alignment horizontal="center" vertical="center" wrapText="1"/>
      <protection hidden="1"/>
    </xf>
    <xf numFmtId="0" fontId="40" fillId="16" borderId="9" xfId="52" applyFill="1" applyBorder="1" applyAlignment="1" applyProtection="1">
      <alignment horizontal="center" vertical="center" wrapText="1"/>
      <protection hidden="1"/>
    </xf>
    <xf numFmtId="0" fontId="40" fillId="16" borderId="65" xfId="52" applyFill="1" applyBorder="1" applyAlignment="1" applyProtection="1">
      <alignment horizontal="center" vertical="center" wrapText="1"/>
      <protection hidden="1"/>
    </xf>
    <xf numFmtId="0" fontId="40" fillId="16" borderId="38" xfId="52" applyFill="1" applyBorder="1" applyAlignment="1" applyProtection="1">
      <alignment horizontal="center" vertical="center" wrapText="1"/>
      <protection hidden="1"/>
    </xf>
    <xf numFmtId="0" fontId="40" fillId="16" borderId="66" xfId="52" applyFill="1" applyBorder="1" applyAlignment="1" applyProtection="1">
      <alignment horizontal="center" vertical="center" wrapText="1"/>
      <protection hidden="1"/>
    </xf>
    <xf numFmtId="0" fontId="42" fillId="16" borderId="45" xfId="0" applyFont="1" applyFill="1" applyBorder="1" applyAlignment="1" applyProtection="1">
      <alignment horizontal="center" vertical="center" wrapText="1"/>
      <protection hidden="1"/>
    </xf>
    <xf numFmtId="0" fontId="42" fillId="16" borderId="6" xfId="0" applyFont="1" applyFill="1" applyBorder="1" applyAlignment="1" applyProtection="1">
      <alignment horizontal="center" vertical="center" wrapText="1"/>
      <protection hidden="1"/>
    </xf>
    <xf numFmtId="0" fontId="42" fillId="16" borderId="47" xfId="0" applyFont="1" applyFill="1" applyBorder="1" applyAlignment="1" applyProtection="1">
      <alignment horizontal="center" vertical="center" wrapText="1"/>
      <protection hidden="1"/>
    </xf>
    <xf numFmtId="0" fontId="31" fillId="2" borderId="52" xfId="0" applyFont="1" applyFill="1" applyBorder="1" applyAlignment="1" applyProtection="1">
      <alignment horizontal="left" vertical="center" wrapText="1"/>
      <protection hidden="1"/>
    </xf>
    <xf numFmtId="0" fontId="31" fillId="2" borderId="6" xfId="0" applyFont="1" applyFill="1" applyBorder="1" applyAlignment="1" applyProtection="1">
      <alignment horizontal="left" vertical="center" wrapText="1"/>
      <protection hidden="1"/>
    </xf>
    <xf numFmtId="0" fontId="31" fillId="2" borderId="55" xfId="0" applyFont="1" applyFill="1" applyBorder="1" applyAlignment="1" applyProtection="1">
      <alignment horizontal="left" vertical="center" wrapText="1"/>
      <protection hidden="1"/>
    </xf>
    <xf numFmtId="0" fontId="31" fillId="5" borderId="5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0" fontId="31" fillId="5" borderId="55" xfId="0" applyFont="1" applyFill="1" applyBorder="1" applyAlignment="1" applyProtection="1">
      <alignment horizontal="center" vertical="center" wrapText="1"/>
      <protection hidden="1"/>
    </xf>
    <xf numFmtId="0" fontId="42" fillId="16" borderId="48" xfId="0" applyFont="1" applyFill="1" applyBorder="1" applyAlignment="1" applyProtection="1">
      <alignment horizontal="center" vertical="center" wrapText="1"/>
      <protection hidden="1"/>
    </xf>
    <xf numFmtId="0" fontId="42" fillId="16" borderId="37" xfId="0" applyFont="1" applyFill="1" applyBorder="1" applyAlignment="1" applyProtection="1">
      <alignment horizontal="center" vertical="center" wrapText="1"/>
      <protection hidden="1"/>
    </xf>
    <xf numFmtId="0" fontId="42" fillId="16" borderId="49" xfId="0" applyFont="1" applyFill="1" applyBorder="1" applyAlignment="1" applyProtection="1">
      <alignment horizontal="center" vertical="center" wrapText="1"/>
      <protection hidden="1"/>
    </xf>
    <xf numFmtId="0" fontId="42" fillId="2" borderId="16" xfId="0" applyFont="1" applyFill="1" applyBorder="1" applyAlignment="1" applyProtection="1">
      <alignment horizontal="center" vertical="center"/>
      <protection hidden="1"/>
    </xf>
    <xf numFmtId="0" fontId="42" fillId="2" borderId="70" xfId="0" applyFont="1" applyFill="1" applyBorder="1" applyAlignment="1" applyProtection="1">
      <alignment horizontal="center" vertical="center"/>
      <protection hidden="1"/>
    </xf>
    <xf numFmtId="0" fontId="42" fillId="16" borderId="8" xfId="0" applyFont="1" applyFill="1" applyBorder="1" applyAlignment="1" applyProtection="1">
      <alignment horizontal="center" vertical="center" wrapText="1"/>
      <protection hidden="1"/>
    </xf>
    <xf numFmtId="0" fontId="42" fillId="16" borderId="0" xfId="0" applyFont="1" applyFill="1" applyBorder="1" applyAlignment="1" applyProtection="1">
      <alignment horizontal="center" vertical="center" wrapText="1"/>
      <protection hidden="1"/>
    </xf>
    <xf numFmtId="0" fontId="42" fillId="16" borderId="9" xfId="0" applyFont="1" applyFill="1" applyBorder="1" applyAlignment="1" applyProtection="1">
      <alignment horizontal="center" vertical="center" wrapText="1"/>
      <protection hidden="1"/>
    </xf>
    <xf numFmtId="0" fontId="43" fillId="14" borderId="52" xfId="0" applyFont="1" applyFill="1" applyBorder="1" applyAlignment="1" applyProtection="1">
      <alignment horizontal="center" vertical="center"/>
      <protection hidden="1"/>
    </xf>
    <xf numFmtId="0" fontId="43" fillId="14" borderId="6" xfId="0" applyFont="1" applyFill="1" applyBorder="1" applyAlignment="1" applyProtection="1">
      <alignment horizontal="center" vertical="center"/>
      <protection hidden="1"/>
    </xf>
    <xf numFmtId="0" fontId="43" fillId="14" borderId="55" xfId="0" applyFont="1" applyFill="1" applyBorder="1" applyAlignment="1" applyProtection="1">
      <alignment horizontal="center" vertical="center"/>
      <protection hidden="1"/>
    </xf>
    <xf numFmtId="164" fontId="42" fillId="2" borderId="53" xfId="51" applyNumberFormat="1" applyFont="1" applyFill="1" applyBorder="1" applyAlignment="1" applyProtection="1">
      <alignment horizontal="center" vertical="center"/>
      <protection hidden="1"/>
    </xf>
    <xf numFmtId="164" fontId="42" fillId="2" borderId="71" xfId="51" applyNumberFormat="1" applyFont="1" applyFill="1" applyBorder="1" applyAlignment="1" applyProtection="1">
      <alignment horizontal="center" vertical="center"/>
      <protection hidden="1"/>
    </xf>
    <xf numFmtId="164" fontId="42" fillId="2" borderId="72" xfId="51" applyNumberFormat="1" applyFont="1" applyFill="1" applyBorder="1" applyAlignment="1" applyProtection="1">
      <alignment horizontal="center" vertical="center"/>
      <protection hidden="1"/>
    </xf>
    <xf numFmtId="164" fontId="42" fillId="2" borderId="50" xfId="51" applyNumberFormat="1" applyFont="1" applyFill="1" applyBorder="1" applyAlignment="1" applyProtection="1">
      <alignment horizontal="center" vertical="center"/>
      <protection hidden="1"/>
    </xf>
    <xf numFmtId="164" fontId="42" fillId="2" borderId="73" xfId="51" applyNumberFormat="1" applyFont="1" applyFill="1" applyBorder="1" applyAlignment="1" applyProtection="1">
      <alignment horizontal="center" vertical="center"/>
      <protection hidden="1"/>
    </xf>
    <xf numFmtId="164" fontId="42" fillId="2" borderId="74" xfId="51" applyNumberFormat="1" applyFont="1" applyFill="1" applyBorder="1" applyAlignment="1" applyProtection="1">
      <alignment horizontal="center" vertical="center"/>
      <protection hidden="1"/>
    </xf>
    <xf numFmtId="164" fontId="42" fillId="2" borderId="75" xfId="51" applyNumberFormat="1" applyFont="1" applyFill="1" applyBorder="1" applyAlignment="1" applyProtection="1">
      <alignment horizontal="center" vertical="center"/>
      <protection hidden="1"/>
    </xf>
    <xf numFmtId="164" fontId="42" fillId="2" borderId="76" xfId="51" applyNumberFormat="1" applyFont="1" applyFill="1" applyBorder="1" applyAlignment="1" applyProtection="1">
      <alignment horizontal="center" vertical="center"/>
      <protection hidden="1"/>
    </xf>
    <xf numFmtId="164" fontId="42" fillId="2" borderId="77" xfId="51" applyNumberFormat="1" applyFont="1" applyFill="1" applyBorder="1" applyAlignment="1" applyProtection="1">
      <alignment horizontal="center" vertical="center"/>
      <protection hidden="1"/>
    </xf>
    <xf numFmtId="0" fontId="43" fillId="14" borderId="1" xfId="0" applyFont="1" applyFill="1" applyBorder="1" applyAlignment="1" applyProtection="1">
      <alignment horizontal="center" vertical="center"/>
      <protection hidden="1"/>
    </xf>
    <xf numFmtId="0" fontId="42" fillId="2" borderId="40" xfId="0" applyFont="1" applyFill="1" applyBorder="1" applyAlignment="1" applyProtection="1">
      <alignment horizontal="center" vertical="center"/>
      <protection hidden="1"/>
    </xf>
    <xf numFmtId="165" fontId="0" fillId="2" borderId="85" xfId="0" applyNumberFormat="1" applyFont="1" applyFill="1" applyBorder="1" applyAlignment="1" applyProtection="1">
      <alignment horizontal="center" vertical="center"/>
      <protection locked="0"/>
    </xf>
    <xf numFmtId="165" fontId="0" fillId="2" borderId="83" xfId="0" applyNumberFormat="1" applyFont="1" applyFill="1" applyBorder="1" applyAlignment="1" applyProtection="1">
      <alignment horizontal="center" vertical="center"/>
      <protection locked="0"/>
    </xf>
    <xf numFmtId="0" fontId="33" fillId="19" borderId="62" xfId="0" applyFont="1" applyFill="1" applyBorder="1" applyAlignment="1" applyProtection="1">
      <alignment horizontal="center" vertical="center" wrapText="1"/>
      <protection hidden="1"/>
    </xf>
    <xf numFmtId="0" fontId="33" fillId="19" borderId="64" xfId="0" applyFont="1" applyFill="1" applyBorder="1" applyAlignment="1" applyProtection="1">
      <alignment horizontal="center" vertical="center" wrapText="1"/>
      <protection hidden="1"/>
    </xf>
    <xf numFmtId="0" fontId="16" fillId="21" borderId="1" xfId="0" applyFont="1" applyFill="1" applyBorder="1" applyAlignment="1" applyProtection="1">
      <alignment horizontal="center" vertical="center" wrapText="1"/>
      <protection hidden="1"/>
    </xf>
    <xf numFmtId="0" fontId="12" fillId="19" borderId="27" xfId="0" applyFont="1" applyFill="1" applyBorder="1" applyAlignment="1" applyProtection="1">
      <alignment horizontal="center" vertical="center"/>
      <protection hidden="1"/>
    </xf>
    <xf numFmtId="0" fontId="24" fillId="5" borderId="52" xfId="0" applyFont="1" applyFill="1" applyBorder="1" applyAlignment="1" applyProtection="1">
      <alignment horizontal="center" vertical="center" wrapText="1"/>
      <protection locked="0"/>
    </xf>
    <xf numFmtId="0" fontId="24" fillId="5" borderId="6" xfId="0" applyFont="1" applyFill="1" applyBorder="1" applyAlignment="1" applyProtection="1">
      <alignment horizontal="center" vertical="center" wrapText="1"/>
      <protection locked="0"/>
    </xf>
    <xf numFmtId="0" fontId="24" fillId="5" borderId="55" xfId="0" applyFont="1" applyFill="1" applyBorder="1" applyAlignment="1" applyProtection="1">
      <alignment horizontal="center" vertical="center" wrapText="1"/>
      <protection locked="0"/>
    </xf>
    <xf numFmtId="0" fontId="12" fillId="19" borderId="26" xfId="0" applyFont="1" applyFill="1" applyBorder="1" applyAlignment="1" applyProtection="1">
      <alignment horizontal="center" vertical="center"/>
      <protection hidden="1"/>
    </xf>
    <xf numFmtId="49" fontId="24" fillId="5" borderId="52" xfId="0" applyNumberFormat="1" applyFont="1" applyFill="1" applyBorder="1" applyAlignment="1" applyProtection="1">
      <alignment horizontal="center" vertical="center" wrapText="1"/>
      <protection locked="0"/>
    </xf>
    <xf numFmtId="49" fontId="24" fillId="5" borderId="6" xfId="0" applyNumberFormat="1" applyFont="1" applyFill="1" applyBorder="1" applyAlignment="1" applyProtection="1">
      <alignment horizontal="center" vertical="center" wrapText="1"/>
      <protection locked="0"/>
    </xf>
    <xf numFmtId="49" fontId="24" fillId="5" borderId="55" xfId="0" applyNumberFormat="1" applyFont="1" applyFill="1" applyBorder="1" applyAlignment="1" applyProtection="1">
      <alignment horizontal="center" vertical="center" wrapText="1"/>
      <protection locked="0"/>
    </xf>
    <xf numFmtId="0" fontId="17" fillId="21" borderId="3" xfId="0" applyFont="1" applyFill="1" applyBorder="1" applyAlignment="1" applyProtection="1">
      <alignment horizontal="center" vertical="center" wrapText="1"/>
      <protection hidden="1"/>
    </xf>
    <xf numFmtId="0" fontId="17" fillId="21" borderId="4" xfId="0" applyFont="1" applyFill="1" applyBorder="1" applyAlignment="1" applyProtection="1">
      <alignment horizontal="center" vertical="center" wrapText="1"/>
      <protection hidden="1"/>
    </xf>
    <xf numFmtId="0" fontId="12" fillId="19" borderId="52" xfId="0" applyFont="1" applyFill="1" applyBorder="1" applyAlignment="1" applyProtection="1">
      <alignment horizontal="center" vertical="center"/>
      <protection hidden="1"/>
    </xf>
    <xf numFmtId="0" fontId="12" fillId="19" borderId="6" xfId="0" applyFont="1" applyFill="1" applyBorder="1" applyAlignment="1" applyProtection="1">
      <alignment horizontal="center" vertical="center"/>
      <protection hidden="1"/>
    </xf>
    <xf numFmtId="0" fontId="12" fillId="19" borderId="55" xfId="0" applyFont="1" applyFill="1" applyBorder="1" applyAlignment="1" applyProtection="1">
      <alignment horizontal="center" vertical="center"/>
      <protection hidden="1"/>
    </xf>
    <xf numFmtId="0" fontId="27" fillId="19" borderId="31" xfId="0" applyFont="1" applyFill="1" applyBorder="1" applyAlignment="1" applyProtection="1">
      <alignment horizontal="center" vertical="center" wrapText="1"/>
      <protection hidden="1"/>
    </xf>
    <xf numFmtId="0" fontId="27" fillId="19" borderId="34" xfId="0" applyFont="1" applyFill="1" applyBorder="1" applyAlignment="1" applyProtection="1">
      <alignment horizontal="center" vertical="center" wrapText="1"/>
      <protection hidden="1"/>
    </xf>
    <xf numFmtId="0" fontId="21" fillId="21" borderId="3" xfId="0" applyFont="1" applyFill="1" applyBorder="1" applyAlignment="1" applyProtection="1">
      <alignment horizontal="center" vertical="center"/>
      <protection hidden="1"/>
    </xf>
    <xf numFmtId="0" fontId="21" fillId="21" borderId="5" xfId="0" applyFont="1" applyFill="1" applyBorder="1" applyAlignment="1" applyProtection="1">
      <alignment horizontal="center" vertical="center"/>
      <protection hidden="1"/>
    </xf>
    <xf numFmtId="0" fontId="21" fillId="21" borderId="4" xfId="0" applyFont="1" applyFill="1" applyBorder="1" applyAlignment="1" applyProtection="1">
      <alignment horizontal="center" vertical="center"/>
      <protection hidden="1"/>
    </xf>
    <xf numFmtId="0" fontId="14" fillId="20" borderId="43" xfId="0" applyFont="1" applyFill="1" applyBorder="1" applyAlignment="1" applyProtection="1">
      <alignment horizontal="center" vertical="center" wrapText="1"/>
      <protection hidden="1"/>
    </xf>
    <xf numFmtId="0" fontId="14" fillId="20" borderId="7" xfId="0" applyFont="1" applyFill="1" applyBorder="1" applyAlignment="1" applyProtection="1">
      <alignment horizontal="center" vertical="center"/>
      <protection hidden="1"/>
    </xf>
    <xf numFmtId="0" fontId="14" fillId="20" borderId="44" xfId="0" applyFont="1" applyFill="1" applyBorder="1" applyAlignment="1" applyProtection="1">
      <alignment horizontal="center" vertical="center"/>
      <protection hidden="1"/>
    </xf>
    <xf numFmtId="44" fontId="37" fillId="9" borderId="3" xfId="0" applyNumberFormat="1" applyFont="1" applyFill="1" applyBorder="1" applyAlignment="1" applyProtection="1">
      <alignment horizontal="center" vertical="center"/>
      <protection hidden="1"/>
    </xf>
    <xf numFmtId="44" fontId="37" fillId="9" borderId="4" xfId="0" applyNumberFormat="1" applyFont="1" applyFill="1" applyBorder="1" applyAlignment="1" applyProtection="1">
      <alignment horizontal="center" vertical="center"/>
      <protection hidden="1"/>
    </xf>
    <xf numFmtId="0" fontId="14" fillId="20" borderId="3" xfId="0" applyFont="1" applyFill="1" applyBorder="1" applyAlignment="1" applyProtection="1">
      <alignment horizontal="center" vertical="center" wrapText="1"/>
      <protection hidden="1"/>
    </xf>
    <xf numFmtId="0" fontId="14" fillId="20" borderId="5" xfId="0" applyFont="1" applyFill="1" applyBorder="1" applyAlignment="1" applyProtection="1">
      <alignment horizontal="center" vertical="center" wrapText="1"/>
      <protection hidden="1"/>
    </xf>
    <xf numFmtId="0" fontId="48" fillId="19" borderId="52" xfId="0" applyFont="1" applyFill="1" applyBorder="1" applyAlignment="1" applyProtection="1">
      <alignment horizontal="center" vertical="center" wrapText="1"/>
      <protection hidden="1"/>
    </xf>
    <xf numFmtId="0" fontId="48" fillId="19" borderId="6" xfId="0" applyFont="1" applyFill="1" applyBorder="1" applyAlignment="1" applyProtection="1">
      <alignment horizontal="center" vertical="center" wrapText="1"/>
      <protection hidden="1"/>
    </xf>
    <xf numFmtId="0" fontId="48" fillId="19" borderId="55" xfId="0" applyFont="1" applyFill="1" applyBorder="1" applyAlignment="1" applyProtection="1">
      <alignment horizontal="center" vertical="center" wrapText="1"/>
      <protection hidden="1"/>
    </xf>
    <xf numFmtId="0" fontId="27" fillId="8" borderId="51" xfId="0" applyFont="1" applyFill="1" applyBorder="1" applyAlignment="1" applyProtection="1">
      <alignment horizontal="center" vertical="center" wrapText="1"/>
      <protection hidden="1"/>
    </xf>
    <xf numFmtId="0" fontId="27" fillId="8" borderId="63" xfId="0" applyFont="1" applyFill="1" applyBorder="1" applyAlignment="1" applyProtection="1">
      <alignment horizontal="center" vertical="center" wrapText="1"/>
      <protection hidden="1"/>
    </xf>
    <xf numFmtId="0" fontId="27" fillId="8" borderId="79" xfId="0" applyFont="1" applyFill="1" applyBorder="1" applyAlignment="1" applyProtection="1">
      <alignment horizontal="center" vertical="center" wrapText="1"/>
      <protection hidden="1"/>
    </xf>
    <xf numFmtId="0" fontId="48" fillId="8" borderId="52" xfId="0" applyFont="1" applyFill="1" applyBorder="1" applyAlignment="1" applyProtection="1">
      <alignment horizontal="center" vertical="center" wrapText="1"/>
      <protection hidden="1"/>
    </xf>
    <xf numFmtId="0" fontId="48" fillId="8" borderId="6" xfId="0" applyFont="1" applyFill="1" applyBorder="1" applyAlignment="1" applyProtection="1">
      <alignment horizontal="center" vertical="center" wrapText="1"/>
      <protection hidden="1"/>
    </xf>
    <xf numFmtId="0" fontId="48" fillId="8" borderId="55" xfId="0" applyFont="1" applyFill="1" applyBorder="1" applyAlignment="1" applyProtection="1">
      <alignment horizontal="center" vertical="center" wrapText="1"/>
      <protection hidden="1"/>
    </xf>
    <xf numFmtId="0" fontId="20" fillId="2" borderId="8" xfId="0" applyFont="1" applyFill="1" applyBorder="1" applyAlignment="1" applyProtection="1">
      <alignment horizontal="center" vertical="center" wrapText="1"/>
    </xf>
    <xf numFmtId="0" fontId="20" fillId="2" borderId="0" xfId="0" applyFont="1" applyFill="1" applyBorder="1" applyAlignment="1" applyProtection="1">
      <alignment horizontal="center" vertical="center" wrapText="1"/>
    </xf>
    <xf numFmtId="0" fontId="20" fillId="2" borderId="9" xfId="0" applyFont="1" applyFill="1" applyBorder="1" applyAlignment="1" applyProtection="1">
      <alignment horizontal="center" vertical="center" wrapText="1"/>
    </xf>
    <xf numFmtId="0" fontId="20" fillId="2" borderId="28" xfId="0" applyFont="1" applyFill="1" applyBorder="1" applyAlignment="1" applyProtection="1">
      <alignment horizontal="center" vertical="center" wrapText="1"/>
    </xf>
    <xf numFmtId="0" fontId="20" fillId="2" borderId="29" xfId="0" applyFont="1" applyFill="1" applyBorder="1" applyAlignment="1" applyProtection="1">
      <alignment horizontal="center" vertical="center" wrapText="1"/>
    </xf>
    <xf numFmtId="0" fontId="20" fillId="2" borderId="30" xfId="0" applyFont="1" applyFill="1" applyBorder="1" applyAlignment="1" applyProtection="1">
      <alignment horizontal="center" vertical="center" wrapText="1"/>
    </xf>
    <xf numFmtId="0" fontId="4" fillId="2" borderId="29" xfId="0" applyFont="1" applyFill="1" applyBorder="1" applyAlignment="1">
      <alignment horizontal="center" vertical="center" wrapText="1"/>
    </xf>
    <xf numFmtId="0" fontId="52" fillId="2" borderId="29" xfId="0" applyFont="1" applyFill="1" applyBorder="1" applyAlignment="1" applyProtection="1">
      <alignment horizontal="center" vertical="center" wrapText="1"/>
    </xf>
    <xf numFmtId="0" fontId="12" fillId="11" borderId="1" xfId="0" applyFont="1" applyFill="1" applyBorder="1" applyAlignment="1" applyProtection="1">
      <alignment horizontal="center" vertical="center"/>
    </xf>
    <xf numFmtId="0" fontId="16" fillId="15" borderId="52" xfId="0" applyFont="1" applyFill="1" applyBorder="1" applyAlignment="1" applyProtection="1">
      <alignment horizontal="center" vertical="center" wrapText="1"/>
    </xf>
    <xf numFmtId="0" fontId="16" fillId="15" borderId="6" xfId="0" applyFont="1" applyFill="1" applyBorder="1" applyAlignment="1" applyProtection="1">
      <alignment horizontal="center" vertical="center" wrapText="1"/>
    </xf>
    <xf numFmtId="0" fontId="17" fillId="15" borderId="3" xfId="0" applyFont="1" applyFill="1" applyBorder="1" applyAlignment="1" applyProtection="1">
      <alignment horizontal="center" vertical="center"/>
      <protection hidden="1"/>
    </xf>
    <xf numFmtId="0" fontId="17" fillId="15" borderId="5" xfId="0" applyFont="1" applyFill="1" applyBorder="1" applyAlignment="1" applyProtection="1">
      <alignment horizontal="center" vertical="center"/>
      <protection hidden="1"/>
    </xf>
    <xf numFmtId="0" fontId="17" fillId="15" borderId="4" xfId="0" applyFont="1" applyFill="1" applyBorder="1" applyAlignment="1" applyProtection="1">
      <alignment horizontal="center" vertical="center"/>
      <protection hidden="1"/>
    </xf>
    <xf numFmtId="0" fontId="20" fillId="2" borderId="43" xfId="0" applyFont="1" applyFill="1" applyBorder="1" applyAlignment="1" applyProtection="1">
      <alignment horizontal="center" vertical="center" wrapText="1"/>
    </xf>
    <xf numFmtId="0" fontId="20" fillId="2" borderId="7" xfId="0" applyFont="1" applyFill="1" applyBorder="1" applyAlignment="1" applyProtection="1">
      <alignment horizontal="center" vertical="center" wrapText="1"/>
    </xf>
    <xf numFmtId="0" fontId="20" fillId="2" borderId="44" xfId="0" applyFont="1" applyFill="1" applyBorder="1" applyAlignment="1" applyProtection="1">
      <alignment horizontal="center" vertical="center" wrapText="1"/>
    </xf>
    <xf numFmtId="0" fontId="21" fillId="15" borderId="3" xfId="0" applyFont="1" applyFill="1" applyBorder="1" applyAlignment="1" applyProtection="1">
      <alignment horizontal="center" vertical="center"/>
    </xf>
    <xf numFmtId="0" fontId="21" fillId="15" borderId="5" xfId="0" applyFont="1" applyFill="1" applyBorder="1" applyAlignment="1" applyProtection="1">
      <alignment horizontal="center" vertical="center"/>
    </xf>
    <xf numFmtId="0" fontId="21" fillId="15" borderId="4" xfId="0" applyFont="1" applyFill="1" applyBorder="1" applyAlignment="1" applyProtection="1">
      <alignment horizontal="center" vertical="center"/>
    </xf>
    <xf numFmtId="0" fontId="27" fillId="11" borderId="31" xfId="0" applyFont="1" applyFill="1" applyBorder="1" applyAlignment="1" applyProtection="1">
      <alignment horizontal="center" vertical="center" wrapText="1"/>
    </xf>
    <xf numFmtId="0" fontId="27" fillId="11" borderId="34" xfId="0" applyFont="1" applyFill="1" applyBorder="1" applyAlignment="1" applyProtection="1">
      <alignment horizontal="center" vertical="center" wrapText="1"/>
    </xf>
    <xf numFmtId="0" fontId="14" fillId="18" borderId="3" xfId="0" applyFont="1" applyFill="1" applyBorder="1" applyAlignment="1" applyProtection="1">
      <alignment horizontal="center" vertical="center" wrapText="1"/>
    </xf>
    <xf numFmtId="0" fontId="14" fillId="18" borderId="5" xfId="0" applyFont="1" applyFill="1" applyBorder="1" applyAlignment="1" applyProtection="1">
      <alignment horizontal="center" vertical="center" wrapText="1"/>
    </xf>
    <xf numFmtId="0" fontId="14" fillId="18" borderId="4" xfId="0" applyFont="1" applyFill="1" applyBorder="1" applyAlignment="1" applyProtection="1">
      <alignment horizontal="center" vertical="center" wrapText="1"/>
    </xf>
    <xf numFmtId="0" fontId="48" fillId="11" borderId="52" xfId="0" applyFont="1" applyFill="1" applyBorder="1" applyAlignment="1" applyProtection="1">
      <alignment horizontal="center" vertical="center" wrapText="1"/>
    </xf>
    <xf numFmtId="0" fontId="48" fillId="11" borderId="6" xfId="0" applyFont="1" applyFill="1" applyBorder="1" applyAlignment="1" applyProtection="1">
      <alignment horizontal="center" vertical="center" wrapText="1"/>
    </xf>
    <xf numFmtId="0" fontId="48" fillId="11" borderId="55" xfId="0" applyFont="1" applyFill="1" applyBorder="1" applyAlignment="1" applyProtection="1">
      <alignment horizontal="center" vertical="center" wrapText="1"/>
    </xf>
    <xf numFmtId="0" fontId="33" fillId="11" borderId="52" xfId="0" applyFont="1" applyFill="1" applyBorder="1" applyAlignment="1" applyProtection="1">
      <alignment horizontal="center" vertical="center" wrapText="1"/>
    </xf>
    <xf numFmtId="0" fontId="33" fillId="11" borderId="6" xfId="0" applyFont="1" applyFill="1" applyBorder="1" applyAlignment="1" applyProtection="1">
      <alignment horizontal="center" vertical="center" wrapText="1"/>
    </xf>
    <xf numFmtId="0" fontId="33" fillId="11" borderId="55" xfId="0" applyFont="1" applyFill="1" applyBorder="1" applyAlignment="1" applyProtection="1">
      <alignment horizontal="center" vertical="center" wrapText="1"/>
    </xf>
    <xf numFmtId="0" fontId="27" fillId="11" borderId="51" xfId="0" applyFont="1" applyFill="1" applyBorder="1" applyAlignment="1" applyProtection="1">
      <alignment horizontal="center" vertical="center" wrapText="1"/>
    </xf>
    <xf numFmtId="0" fontId="27" fillId="11" borderId="63" xfId="0" applyFont="1" applyFill="1" applyBorder="1" applyAlignment="1" applyProtection="1">
      <alignment horizontal="center" vertical="center" wrapText="1"/>
    </xf>
    <xf numFmtId="0" fontId="27" fillId="11" borderId="79" xfId="0" applyFont="1" applyFill="1" applyBorder="1" applyAlignment="1" applyProtection="1">
      <alignment horizontal="center" vertical="center" wrapText="1"/>
    </xf>
    <xf numFmtId="0" fontId="28" fillId="11" borderId="52" xfId="0" applyFont="1" applyFill="1" applyBorder="1" applyAlignment="1" applyProtection="1">
      <alignment horizontal="center" vertical="center" wrapText="1"/>
    </xf>
    <xf numFmtId="0" fontId="28" fillId="11" borderId="55" xfId="0" applyFont="1" applyFill="1" applyBorder="1" applyAlignment="1" applyProtection="1">
      <alignment horizontal="center" vertical="center" wrapText="1"/>
    </xf>
    <xf numFmtId="0" fontId="28" fillId="11" borderId="6" xfId="0" applyFont="1" applyFill="1" applyBorder="1" applyAlignment="1" applyProtection="1">
      <alignment horizontal="center" vertical="center" wrapText="1"/>
    </xf>
    <xf numFmtId="0" fontId="4" fillId="14" borderId="20" xfId="0" applyFont="1" applyFill="1" applyBorder="1" applyAlignment="1" applyProtection="1">
      <alignment horizontal="center"/>
      <protection hidden="1"/>
    </xf>
    <xf numFmtId="0" fontId="4" fillId="14" borderId="18" xfId="0" applyFont="1" applyFill="1" applyBorder="1" applyAlignment="1" applyProtection="1">
      <alignment horizontal="center"/>
      <protection hidden="1"/>
    </xf>
    <xf numFmtId="0" fontId="4" fillId="14" borderId="19" xfId="0" applyFont="1" applyFill="1" applyBorder="1" applyAlignment="1" applyProtection="1">
      <alignment horizontal="center"/>
      <protection hidden="1"/>
    </xf>
    <xf numFmtId="0" fontId="2" fillId="14" borderId="20" xfId="0" applyFont="1" applyFill="1" applyBorder="1" applyAlignment="1" applyProtection="1">
      <alignment horizontal="center"/>
      <protection hidden="1"/>
    </xf>
    <xf numFmtId="0" fontId="2" fillId="14" borderId="19" xfId="0" applyFont="1" applyFill="1" applyBorder="1" applyAlignment="1" applyProtection="1">
      <alignment horizontal="center"/>
      <protection hidden="1"/>
    </xf>
    <xf numFmtId="164" fontId="0" fillId="0" borderId="23" xfId="0" applyNumberFormat="1" applyFill="1" applyBorder="1" applyAlignment="1" applyProtection="1">
      <alignment vertical="center"/>
      <protection locked="0" hidden="1"/>
    </xf>
    <xf numFmtId="14" fontId="15" fillId="4" borderId="1" xfId="0" applyNumberFormat="1" applyFont="1" applyFill="1" applyBorder="1" applyAlignment="1" applyProtection="1">
      <alignment horizontal="center" vertical="center" wrapText="1"/>
    </xf>
    <xf numFmtId="2" fontId="15" fillId="4" borderId="1" xfId="51" applyNumberFormat="1" applyFont="1" applyFill="1" applyBorder="1" applyAlignment="1" applyProtection="1">
      <alignment horizontal="center" vertical="center" wrapText="1"/>
    </xf>
    <xf numFmtId="44" fontId="15" fillId="4" borderId="52" xfId="51" applyFont="1" applyFill="1" applyBorder="1" applyAlignment="1" applyProtection="1">
      <alignment horizontal="center" vertical="center" wrapText="1"/>
    </xf>
    <xf numFmtId="44" fontId="0" fillId="4" borderId="1" xfId="51" applyFont="1" applyFill="1" applyBorder="1" applyAlignment="1" applyProtection="1">
      <alignment horizontal="center" vertical="center"/>
    </xf>
    <xf numFmtId="164" fontId="0" fillId="4" borderId="1" xfId="0" applyNumberFormat="1" applyFill="1" applyBorder="1" applyAlignment="1" applyProtection="1">
      <alignment vertical="center"/>
    </xf>
    <xf numFmtId="0" fontId="0" fillId="0" borderId="0" xfId="0" applyAlignment="1">
      <alignment horizontal="center"/>
    </xf>
    <xf numFmtId="0" fontId="53" fillId="23" borderId="1" xfId="0" applyFont="1" applyFill="1" applyBorder="1" applyAlignment="1" applyProtection="1">
      <alignment horizontal="center" vertical="center"/>
      <protection hidden="1"/>
    </xf>
    <xf numFmtId="0" fontId="54" fillId="24" borderId="1" xfId="0" applyFont="1" applyFill="1" applyBorder="1" applyAlignment="1" applyProtection="1">
      <alignment horizontal="center" vertical="center" wrapText="1"/>
      <protection hidden="1"/>
    </xf>
    <xf numFmtId="0" fontId="54" fillId="24" borderId="1" xfId="0" applyFont="1" applyFill="1" applyBorder="1" applyAlignment="1" applyProtection="1">
      <alignment horizontal="center" vertical="center"/>
      <protection hidden="1"/>
    </xf>
    <xf numFmtId="0" fontId="54" fillId="24" borderId="1" xfId="0" applyFont="1" applyFill="1" applyBorder="1" applyAlignment="1" applyProtection="1">
      <alignment vertical="center" wrapText="1"/>
      <protection hidden="1"/>
    </xf>
    <xf numFmtId="0" fontId="0" fillId="2" borderId="26" xfId="0" applyFill="1" applyBorder="1" applyAlignment="1" applyProtection="1">
      <alignment horizontal="center" vertical="center"/>
      <protection hidden="1"/>
    </xf>
    <xf numFmtId="14" fontId="0" fillId="2" borderId="26" xfId="0" applyNumberFormat="1" applyFill="1" applyBorder="1" applyAlignment="1" applyProtection="1">
      <alignment horizontal="center" vertical="center"/>
      <protection hidden="1"/>
    </xf>
    <xf numFmtId="0" fontId="0" fillId="2" borderId="26" xfId="0" applyFill="1" applyBorder="1" applyAlignment="1" applyProtection="1">
      <alignment vertical="center" wrapText="1"/>
      <protection hidden="1"/>
    </xf>
    <xf numFmtId="0" fontId="0" fillId="2" borderId="1" xfId="0" applyFill="1" applyBorder="1" applyAlignment="1" applyProtection="1">
      <alignment horizontal="center" vertical="center"/>
      <protection hidden="1"/>
    </xf>
    <xf numFmtId="0" fontId="0" fillId="2" borderId="1" xfId="0" applyFill="1" applyBorder="1" applyAlignment="1" applyProtection="1">
      <alignment vertical="center"/>
      <protection hidden="1"/>
    </xf>
    <xf numFmtId="0" fontId="0" fillId="2" borderId="1" xfId="0" applyFill="1" applyBorder="1" applyAlignment="1" applyProtection="1">
      <alignment vertical="center" wrapText="1"/>
      <protection hidden="1"/>
    </xf>
    <xf numFmtId="14" fontId="0" fillId="2" borderId="1" xfId="0" applyNumberFormat="1" applyFill="1" applyBorder="1" applyAlignment="1" applyProtection="1">
      <alignment horizontal="center" vertical="center"/>
      <protection hidden="1"/>
    </xf>
    <xf numFmtId="0" fontId="0" fillId="0" borderId="0" xfId="0" applyAlignment="1" applyProtection="1">
      <alignment horizontal="center"/>
      <protection hidden="1"/>
    </xf>
  </cellXfs>
  <cellStyles count="141">
    <cellStyle name="à saisir" xfId="5"/>
    <cellStyle name="Cadre DDR" xfId="50"/>
    <cellStyle name="Cadre SI" xfId="49"/>
    <cellStyle name="Champs-saisie" xfId="14"/>
    <cellStyle name="Champs-saisie-sans_bordure" xfId="6"/>
    <cellStyle name="Lien hypertexte" xfId="52" builtinId="8"/>
    <cellStyle name="Milliers 2" xfId="7"/>
    <cellStyle name="Milliers 2 2" xfId="18"/>
    <cellStyle name="Milliers 2 2 2" xfId="31"/>
    <cellStyle name="Milliers 2 2 2 2" xfId="39"/>
    <cellStyle name="Milliers 2 2 2 2 2" xfId="81"/>
    <cellStyle name="Milliers 2 2 2 3" xfId="73"/>
    <cellStyle name="Milliers 2 2 3" xfId="41"/>
    <cellStyle name="Milliers 2 2 3 2" xfId="83"/>
    <cellStyle name="Milliers 2 2 4" xfId="45"/>
    <cellStyle name="Milliers 2 2 4 2" xfId="87"/>
    <cellStyle name="Milliers 2 2 5" xfId="35"/>
    <cellStyle name="Milliers 2 2 5 2" xfId="77"/>
    <cellStyle name="Milliers 2 2 6" xfId="61"/>
    <cellStyle name="Milliers 2 3" xfId="20"/>
    <cellStyle name="Milliers 2 3 2" xfId="33"/>
    <cellStyle name="Milliers 2 3 2 2" xfId="43"/>
    <cellStyle name="Milliers 2 3 2 2 2" xfId="85"/>
    <cellStyle name="Milliers 2 3 2 3" xfId="75"/>
    <cellStyle name="Milliers 2 3 3" xfId="47"/>
    <cellStyle name="Milliers 2 3 3 2" xfId="89"/>
    <cellStyle name="Milliers 2 3 4" xfId="37"/>
    <cellStyle name="Milliers 2 3 4 2" xfId="79"/>
    <cellStyle name="Milliers 2 3 5" xfId="63"/>
    <cellStyle name="Milliers 2 4" xfId="16"/>
    <cellStyle name="Milliers 2 4 2" xfId="59"/>
    <cellStyle name="Milliers 2 5" xfId="57"/>
    <cellStyle name="Monétaire" xfId="51" builtinId="4"/>
    <cellStyle name="Monétaire 2" xfId="2"/>
    <cellStyle name="Monétaire 2 2" xfId="19"/>
    <cellStyle name="Monétaire 2 2 2" xfId="32"/>
    <cellStyle name="Monétaire 2 2 2 2" xfId="40"/>
    <cellStyle name="Monétaire 2 2 2 2 2" xfId="82"/>
    <cellStyle name="Monétaire 2 2 2 2 2 2" xfId="136"/>
    <cellStyle name="Monétaire 2 2 2 2 3" xfId="110"/>
    <cellStyle name="Monétaire 2 2 2 3" xfId="74"/>
    <cellStyle name="Monétaire 2 2 2 3 2" xfId="132"/>
    <cellStyle name="Monétaire 2 2 2 4" xfId="106"/>
    <cellStyle name="Monétaire 2 2 3" xfId="42"/>
    <cellStyle name="Monétaire 2 2 3 2" xfId="84"/>
    <cellStyle name="Monétaire 2 2 3 2 2" xfId="137"/>
    <cellStyle name="Monétaire 2 2 3 3" xfId="111"/>
    <cellStyle name="Monétaire 2 2 4" xfId="46"/>
    <cellStyle name="Monétaire 2 2 4 2" xfId="88"/>
    <cellStyle name="Monétaire 2 2 4 2 2" xfId="139"/>
    <cellStyle name="Monétaire 2 2 4 3" xfId="113"/>
    <cellStyle name="Monétaire 2 2 5" xfId="36"/>
    <cellStyle name="Monétaire 2 2 5 2" xfId="78"/>
    <cellStyle name="Monétaire 2 2 5 2 2" xfId="134"/>
    <cellStyle name="Monétaire 2 2 5 3" xfId="108"/>
    <cellStyle name="Monétaire 2 2 6" xfId="62"/>
    <cellStyle name="Monétaire 2 2 6 2" xfId="122"/>
    <cellStyle name="Monétaire 2 2 7" xfId="96"/>
    <cellStyle name="Monétaire 2 3" xfId="21"/>
    <cellStyle name="Monétaire 2 3 2" xfId="34"/>
    <cellStyle name="Monétaire 2 3 2 2" xfId="44"/>
    <cellStyle name="Monétaire 2 3 2 2 2" xfId="86"/>
    <cellStyle name="Monétaire 2 3 2 2 2 2" xfId="138"/>
    <cellStyle name="Monétaire 2 3 2 2 3" xfId="112"/>
    <cellStyle name="Monétaire 2 3 2 3" xfId="76"/>
    <cellStyle name="Monétaire 2 3 2 3 2" xfId="133"/>
    <cellStyle name="Monétaire 2 3 2 4" xfId="107"/>
    <cellStyle name="Monétaire 2 3 3" xfId="48"/>
    <cellStyle name="Monétaire 2 3 3 2" xfId="90"/>
    <cellStyle name="Monétaire 2 3 3 2 2" xfId="140"/>
    <cellStyle name="Monétaire 2 3 3 3" xfId="114"/>
    <cellStyle name="Monétaire 2 3 4" xfId="38"/>
    <cellStyle name="Monétaire 2 3 4 2" xfId="80"/>
    <cellStyle name="Monétaire 2 3 4 2 2" xfId="135"/>
    <cellStyle name="Monétaire 2 3 4 3" xfId="109"/>
    <cellStyle name="Monétaire 2 3 5" xfId="64"/>
    <cellStyle name="Monétaire 2 3 5 2" xfId="123"/>
    <cellStyle name="Monétaire 2 3 6" xfId="97"/>
    <cellStyle name="Monétaire 2 4" xfId="17"/>
    <cellStyle name="Monétaire 2 4 2" xfId="60"/>
    <cellStyle name="Monétaire 2 4 2 2" xfId="121"/>
    <cellStyle name="Monétaire 2 4 3" xfId="95"/>
    <cellStyle name="Monétaire 2 5" xfId="23"/>
    <cellStyle name="Monétaire 2 5 2" xfId="66"/>
    <cellStyle name="Monétaire 2 5 2 2" xfId="125"/>
    <cellStyle name="Monétaire 2 5 3" xfId="99"/>
    <cellStyle name="Monétaire 2 6" xfId="28"/>
    <cellStyle name="Monétaire 2 6 2" xfId="70"/>
    <cellStyle name="Monétaire 2 6 2 2" xfId="129"/>
    <cellStyle name="Monétaire 2 6 3" xfId="103"/>
    <cellStyle name="Monétaire 2 7" xfId="8"/>
    <cellStyle name="Monétaire 2 7 2" xfId="58"/>
    <cellStyle name="Monétaire 2 7 2 2" xfId="120"/>
    <cellStyle name="Monétaire 2 7 3" xfId="94"/>
    <cellStyle name="Monétaire 2 8" xfId="54"/>
    <cellStyle name="Monétaire 2 8 2" xfId="117"/>
    <cellStyle name="Monétaire 2 9" xfId="92"/>
    <cellStyle name="Monétaire 3" xfId="1"/>
    <cellStyle name="Monétaire 3 2" xfId="27"/>
    <cellStyle name="Monétaire 3 2 2" xfId="69"/>
    <cellStyle name="Monétaire 3 2 2 2" xfId="128"/>
    <cellStyle name="Monétaire 3 2 3" xfId="102"/>
    <cellStyle name="Monétaire 3 3" xfId="22"/>
    <cellStyle name="Monétaire 3 3 2" xfId="65"/>
    <cellStyle name="Monétaire 3 3 2 2" xfId="124"/>
    <cellStyle name="Monétaire 3 3 3" xfId="98"/>
    <cellStyle name="Monétaire 3 4" xfId="53"/>
    <cellStyle name="Monétaire 3 4 2" xfId="116"/>
    <cellStyle name="Monétaire 3 5" xfId="91"/>
    <cellStyle name="Monétaire 4" xfId="3"/>
    <cellStyle name="Monétaire 4 2" xfId="30"/>
    <cellStyle name="Monétaire 4 2 2" xfId="72"/>
    <cellStyle name="Monétaire 4 2 2 2" xfId="131"/>
    <cellStyle name="Monétaire 4 2 3" xfId="105"/>
    <cellStyle name="Monétaire 4 3" xfId="25"/>
    <cellStyle name="Monétaire 4 3 2" xfId="68"/>
    <cellStyle name="Monétaire 4 3 2 2" xfId="127"/>
    <cellStyle name="Monétaire 4 3 3" xfId="101"/>
    <cellStyle name="Monétaire 4 4" xfId="56"/>
    <cellStyle name="Monétaire 4 4 2" xfId="119"/>
    <cellStyle name="Monétaire 4 5" xfId="93"/>
    <cellStyle name="Monétaire 5" xfId="24"/>
    <cellStyle name="Monétaire 5 2" xfId="67"/>
    <cellStyle name="Monétaire 5 2 2" xfId="126"/>
    <cellStyle name="Monétaire 5 3" xfId="100"/>
    <cellStyle name="Monétaire 6" xfId="29"/>
    <cellStyle name="Monétaire 6 2" xfId="71"/>
    <cellStyle name="Monétaire 6 2 2" xfId="130"/>
    <cellStyle name="Monétaire 6 3" xfId="104"/>
    <cellStyle name="Monétaire 7" xfId="55"/>
    <cellStyle name="Monétaire 7 2" xfId="118"/>
    <cellStyle name="Monétaire 8" xfId="115"/>
    <cellStyle name="Normal" xfId="0" builtinId="0"/>
    <cellStyle name="Normal 2" xfId="4"/>
    <cellStyle name="Normal 2 2" xfId="10"/>
    <cellStyle name="Normal 2 3" xfId="26"/>
    <cellStyle name="Normal 2 4" xfId="9"/>
    <cellStyle name="Normal 3" xfId="11"/>
    <cellStyle name="OSIRIS_LIBEL" xfId="15"/>
    <cellStyle name="protégé" xfId="12"/>
    <cellStyle name="Saisie obligatoire" xfId="13"/>
  </cellStyles>
  <dxfs count="55">
    <dxf>
      <font>
        <color rgb="FFFF0000"/>
      </font>
    </dxf>
    <dxf>
      <fill>
        <patternFill>
          <bgColor theme="9" tint="0.59996337778862885"/>
        </patternFill>
      </fill>
    </dxf>
    <dxf>
      <font>
        <color rgb="FF9C0006"/>
      </font>
      <fill>
        <patternFill>
          <bgColor rgb="FFFFC7CE"/>
        </patternFill>
      </fill>
    </dxf>
    <dxf>
      <font>
        <color rgb="FFFF0000"/>
      </font>
    </dxf>
    <dxf>
      <font>
        <color rgb="FFFF0000"/>
      </font>
    </dxf>
    <dxf>
      <font>
        <color rgb="FFFF0000"/>
      </font>
    </dxf>
    <dxf>
      <font>
        <color rgb="FFFF0000"/>
      </font>
    </dxf>
    <dxf>
      <font>
        <color rgb="FFFF0000"/>
      </font>
    </dxf>
    <dxf>
      <fill>
        <patternFill>
          <bgColor theme="9" tint="0.59996337778862885"/>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FF0000"/>
      </font>
    </dxf>
    <dxf>
      <fill>
        <patternFill>
          <bgColor theme="9" tint="0.59996337778862885"/>
        </patternFill>
      </fill>
    </dxf>
    <dxf>
      <font>
        <color rgb="FFFF0000"/>
      </font>
    </dxf>
    <dxf>
      <font>
        <color rgb="FFFF0000"/>
      </font>
    </dxf>
    <dxf>
      <fill>
        <patternFill>
          <bgColor theme="9" tint="0.59996337778862885"/>
        </patternFill>
      </fill>
    </dxf>
    <dxf>
      <fill>
        <patternFill>
          <bgColor theme="9" tint="0.59996337778862885"/>
        </patternFill>
      </fill>
    </dxf>
    <dxf>
      <font>
        <color rgb="FFFF0000"/>
      </font>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9" tint="0.59996337778862885"/>
        </patternFill>
      </fill>
    </dxf>
    <dxf>
      <font>
        <color rgb="FFFF0000"/>
      </font>
    </dxf>
    <dxf>
      <fill>
        <patternFill>
          <bgColor theme="9" tint="0.59996337778862885"/>
        </patternFill>
      </fill>
    </dxf>
    <dxf>
      <fill>
        <patternFill>
          <bgColor theme="9" tint="0.59996337778862885"/>
        </patternFill>
      </fill>
    </dxf>
    <dxf>
      <font>
        <color theme="5"/>
      </font>
    </dxf>
    <dxf>
      <font>
        <color theme="5" tint="0.59996337778862885"/>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rgb="FFFF0000"/>
      </font>
    </dxf>
    <dxf>
      <font>
        <color rgb="FFFF0000"/>
      </font>
    </dxf>
    <dxf>
      <font>
        <color rgb="FFFF0000"/>
      </font>
    </dxf>
    <dxf>
      <font>
        <color rgb="FFFF0000"/>
      </font>
    </dxf>
    <dxf>
      <font>
        <color rgb="FFFF0000"/>
      </font>
    </dxf>
    <dxf>
      <fill>
        <patternFill patternType="solid">
          <bgColor rgb="FFFF0000"/>
        </patternFill>
      </fill>
    </dxf>
    <dxf>
      <fill>
        <patternFill>
          <bgColor rgb="FFFF0000"/>
        </patternFill>
      </fill>
    </dxf>
  </dxfs>
  <tableStyles count="0" defaultTableStyle="TableStyleMedium2" defaultPivotStyle="PivotStyleLight16"/>
  <colors>
    <mruColors>
      <color rgb="FF33CCCC"/>
      <color rgb="FF009999"/>
      <color rgb="FF006699"/>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97155</xdr:colOff>
      <xdr:row>0</xdr:row>
      <xdr:rowOff>58728</xdr:rowOff>
    </xdr:from>
    <xdr:to>
      <xdr:col>2</xdr:col>
      <xdr:colOff>43708</xdr:colOff>
      <xdr:row>7</xdr:row>
      <xdr:rowOff>1986</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 y="58728"/>
          <a:ext cx="1470553" cy="1276758"/>
        </a:xfrm>
        <a:prstGeom prst="rect">
          <a:avLst/>
        </a:prstGeom>
      </xdr:spPr>
    </xdr:pic>
    <xdr:clientData/>
  </xdr:twoCellAnchor>
  <xdr:twoCellAnchor editAs="oneCell">
    <xdr:from>
      <xdr:col>20</xdr:col>
      <xdr:colOff>285751</xdr:colOff>
      <xdr:row>0</xdr:row>
      <xdr:rowOff>48797</xdr:rowOff>
    </xdr:from>
    <xdr:to>
      <xdr:col>22</xdr:col>
      <xdr:colOff>742950</xdr:colOff>
      <xdr:row>7</xdr:row>
      <xdr:rowOff>11917</xdr:rowOff>
    </xdr:to>
    <xdr:pic>
      <xdr:nvPicPr>
        <xdr:cNvPr id="5" name="Imag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525751" y="48797"/>
          <a:ext cx="1981199" cy="1296620"/>
        </a:xfrm>
        <a:prstGeom prst="rect">
          <a:avLst/>
        </a:prstGeom>
      </xdr:spPr>
    </xdr:pic>
    <xdr:clientData/>
  </xdr:twoCellAnchor>
  <xdr:twoCellAnchor editAs="oneCell">
    <xdr:from>
      <xdr:col>10</xdr:col>
      <xdr:colOff>426138</xdr:colOff>
      <xdr:row>0</xdr:row>
      <xdr:rowOff>42807</xdr:rowOff>
    </xdr:from>
    <xdr:to>
      <xdr:col>12</xdr:col>
      <xdr:colOff>531971</xdr:colOff>
      <xdr:row>6</xdr:row>
      <xdr:rowOff>170307</xdr:rowOff>
    </xdr:to>
    <xdr:pic>
      <xdr:nvPicPr>
        <xdr:cNvPr id="6" name="Imag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8046138" y="42807"/>
          <a:ext cx="1629833" cy="1270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97155</xdr:colOff>
      <xdr:row>0</xdr:row>
      <xdr:rowOff>72111</xdr:rowOff>
    </xdr:from>
    <xdr:to>
      <xdr:col>1</xdr:col>
      <xdr:colOff>85725</xdr:colOff>
      <xdr:row>7</xdr:row>
      <xdr:rowOff>44896</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155" y="72111"/>
          <a:ext cx="1474470" cy="1306285"/>
        </a:xfrm>
        <a:prstGeom prst="rect">
          <a:avLst/>
        </a:prstGeom>
      </xdr:spPr>
    </xdr:pic>
    <xdr:clientData/>
  </xdr:twoCellAnchor>
  <xdr:twoCellAnchor editAs="oneCell">
    <xdr:from>
      <xdr:col>7</xdr:col>
      <xdr:colOff>307288</xdr:colOff>
      <xdr:row>0</xdr:row>
      <xdr:rowOff>44034</xdr:rowOff>
    </xdr:from>
    <xdr:to>
      <xdr:col>9</xdr:col>
      <xdr:colOff>764487</xdr:colOff>
      <xdr:row>7</xdr:row>
      <xdr:rowOff>7154</xdr:rowOff>
    </xdr:to>
    <xdr:pic>
      <xdr:nvPicPr>
        <xdr:cNvPr id="5"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785413" y="44034"/>
          <a:ext cx="1981199" cy="1296620"/>
        </a:xfrm>
        <a:prstGeom prst="rect">
          <a:avLst/>
        </a:prstGeom>
      </xdr:spPr>
    </xdr:pic>
    <xdr:clientData/>
  </xdr:twoCellAnchor>
  <xdr:twoCellAnchor editAs="oneCell">
    <xdr:from>
      <xdr:col>4</xdr:col>
      <xdr:colOff>619840</xdr:colOff>
      <xdr:row>0</xdr:row>
      <xdr:rowOff>95194</xdr:rowOff>
    </xdr:from>
    <xdr:to>
      <xdr:col>5</xdr:col>
      <xdr:colOff>868548</xdr:colOff>
      <xdr:row>7</xdr:row>
      <xdr:rowOff>32194</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544515" y="95194"/>
          <a:ext cx="1629833" cy="1270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114159</xdr:rowOff>
    </xdr:from>
    <xdr:to>
      <xdr:col>1</xdr:col>
      <xdr:colOff>890531</xdr:colOff>
      <xdr:row>7</xdr:row>
      <xdr:rowOff>21123</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114159"/>
          <a:ext cx="1411605" cy="1240464"/>
        </a:xfrm>
        <a:prstGeom prst="rect">
          <a:avLst/>
        </a:prstGeom>
      </xdr:spPr>
    </xdr:pic>
    <xdr:clientData/>
  </xdr:twoCellAnchor>
  <xdr:twoCellAnchor editAs="oneCell">
    <xdr:from>
      <xdr:col>7</xdr:col>
      <xdr:colOff>0</xdr:colOff>
      <xdr:row>0</xdr:row>
      <xdr:rowOff>86081</xdr:rowOff>
    </xdr:from>
    <xdr:to>
      <xdr:col>8</xdr:col>
      <xdr:colOff>826993</xdr:colOff>
      <xdr:row>7</xdr:row>
      <xdr:rowOff>49201</xdr:rowOff>
    </xdr:to>
    <xdr:pic>
      <xdr:nvPicPr>
        <xdr:cNvPr id="5" name="Imag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5592425" y="86081"/>
          <a:ext cx="1981199" cy="1296620"/>
        </a:xfrm>
        <a:prstGeom prst="rect">
          <a:avLst/>
        </a:prstGeom>
      </xdr:spPr>
    </xdr:pic>
    <xdr:clientData/>
  </xdr:twoCellAnchor>
  <xdr:twoCellAnchor editAs="oneCell">
    <xdr:from>
      <xdr:col>3</xdr:col>
      <xdr:colOff>662411</xdr:colOff>
      <xdr:row>0</xdr:row>
      <xdr:rowOff>99141</xdr:rowOff>
    </xdr:from>
    <xdr:to>
      <xdr:col>4</xdr:col>
      <xdr:colOff>701009</xdr:colOff>
      <xdr:row>7</xdr:row>
      <xdr:rowOff>36141</xdr:rowOff>
    </xdr:to>
    <xdr:pic>
      <xdr:nvPicPr>
        <xdr:cNvPr id="6" name="Imag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7691861" y="99141"/>
          <a:ext cx="1629833" cy="1270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euille_de_synthese_des_depenses_73.04.03%20v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sheetName val="Synthèse dépenses bénéficiaire"/>
      <sheetName val="Devis"/>
      <sheetName val="Frais de personnel"/>
      <sheetName val="Forfaitaires"/>
      <sheetName val="Versions"/>
      <sheetName val="Synthèse dépenses SI"/>
      <sheetName val="Instruction Devis"/>
      <sheetName val="Instruction Frais de personnel"/>
      <sheetName val="Instruction Forfaitaires"/>
      <sheetName val="Lis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legifrance.gouv.fr/jorf/id/JORFTEXT000047416556" TargetMode="External"/><Relationship Id="rId7" Type="http://schemas.openxmlformats.org/officeDocument/2006/relationships/drawing" Target="../drawings/drawing1.xml"/><Relationship Id="rId2" Type="http://schemas.openxmlformats.org/officeDocument/2006/relationships/hyperlink" Target="https://daaf.mayotte.agriculture.gouv.fr/guide-du-beneficiaire-et-notice-transversale-a618.html" TargetMode="External"/><Relationship Id="rId1" Type="http://schemas.openxmlformats.org/officeDocument/2006/relationships/hyperlink" Target="https://daaf.mayotte.agriculture.gouv.fr/guide-du-beneficiaire-et-notice-transversale-a618.html" TargetMode="External"/><Relationship Id="rId6" Type="http://schemas.openxmlformats.org/officeDocument/2006/relationships/printerSettings" Target="../printerSettings/printerSettings1.bin"/><Relationship Id="rId5" Type="http://schemas.openxmlformats.org/officeDocument/2006/relationships/hyperlink" Target="https://www.legifrance.gouv.fr/jorf/id/JORFTEXT000048092179" TargetMode="External"/><Relationship Id="rId4" Type="http://schemas.openxmlformats.org/officeDocument/2006/relationships/hyperlink" Target="https://www.legifrance.gouv.fr/jorf/id/JORFTEXT000048092179"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theme="9" tint="-0.249977111117893"/>
    <pageSetUpPr fitToPage="1"/>
  </sheetPr>
  <dimension ref="A1:X52"/>
  <sheetViews>
    <sheetView tabSelected="1" zoomScale="80" zoomScaleNormal="80" workbookViewId="0">
      <selection activeCell="O5" sqref="O5"/>
    </sheetView>
  </sheetViews>
  <sheetFormatPr baseColWidth="10" defaultColWidth="11.42578125" defaultRowHeight="15" x14ac:dyDescent="0.25"/>
  <cols>
    <col min="1" max="22" width="11.42578125" style="31"/>
    <col min="23" max="23" width="16" style="31" customWidth="1"/>
    <col min="24" max="16384" width="11.42578125" style="31"/>
  </cols>
  <sheetData>
    <row r="1" spans="1:23" x14ac:dyDescent="0.25">
      <c r="A1" s="14"/>
      <c r="B1" s="14"/>
      <c r="C1" s="14"/>
      <c r="D1" s="14"/>
      <c r="E1" s="14"/>
      <c r="F1" s="28"/>
      <c r="G1" s="30"/>
      <c r="H1" s="30"/>
      <c r="I1" s="30"/>
      <c r="J1" s="30"/>
    </row>
    <row r="2" spans="1:23" x14ac:dyDescent="0.25">
      <c r="A2" s="14"/>
      <c r="B2" s="14"/>
      <c r="C2" s="14"/>
      <c r="D2" s="14"/>
      <c r="E2" s="14"/>
      <c r="F2" s="28"/>
      <c r="G2" s="30"/>
      <c r="H2" s="30"/>
      <c r="I2" s="30"/>
      <c r="J2" s="30"/>
    </row>
    <row r="3" spans="1:23" x14ac:dyDescent="0.25">
      <c r="A3" s="14"/>
      <c r="B3" s="14"/>
      <c r="C3" s="14"/>
      <c r="D3" s="14"/>
      <c r="E3" s="14"/>
      <c r="F3" s="28"/>
      <c r="G3" s="30"/>
      <c r="H3" s="30"/>
      <c r="I3" s="30"/>
      <c r="J3" s="30"/>
    </row>
    <row r="4" spans="1:23" x14ac:dyDescent="0.25">
      <c r="A4" s="14"/>
      <c r="B4" s="14"/>
      <c r="C4" s="14"/>
      <c r="D4" s="29"/>
      <c r="E4" s="14"/>
      <c r="F4" s="28"/>
      <c r="G4" s="30"/>
      <c r="H4" s="30"/>
      <c r="I4" s="30"/>
      <c r="J4" s="30"/>
    </row>
    <row r="5" spans="1:23" x14ac:dyDescent="0.25">
      <c r="A5" s="14"/>
      <c r="B5" s="14"/>
      <c r="C5" s="14"/>
      <c r="D5" s="29"/>
      <c r="E5" s="14"/>
      <c r="F5" s="28"/>
      <c r="G5" s="30"/>
      <c r="H5" s="30"/>
      <c r="I5" s="30"/>
      <c r="J5" s="30"/>
    </row>
    <row r="6" spans="1:23" x14ac:dyDescent="0.25">
      <c r="A6" s="14"/>
      <c r="B6" s="14"/>
      <c r="C6" s="14"/>
      <c r="D6" s="14"/>
      <c r="E6" s="14"/>
      <c r="F6" s="28"/>
      <c r="G6" s="30"/>
      <c r="H6" s="30"/>
      <c r="I6" s="30"/>
      <c r="J6" s="30"/>
    </row>
    <row r="7" spans="1:23" x14ac:dyDescent="0.25">
      <c r="A7" s="14"/>
      <c r="B7" s="11"/>
      <c r="C7" s="1"/>
      <c r="D7" s="15"/>
      <c r="E7" s="15"/>
      <c r="F7" s="3"/>
    </row>
    <row r="8" spans="1:23" x14ac:dyDescent="0.25">
      <c r="A8" s="14"/>
      <c r="B8" s="11"/>
      <c r="C8" s="1"/>
      <c r="D8" s="15"/>
      <c r="E8" s="15"/>
      <c r="F8" s="3"/>
    </row>
    <row r="9" spans="1:23" ht="63.6" customHeight="1" x14ac:dyDescent="0.25">
      <c r="A9" s="370" t="s">
        <v>178</v>
      </c>
      <c r="B9" s="370"/>
      <c r="C9" s="370"/>
      <c r="D9" s="370"/>
      <c r="E9" s="370"/>
      <c r="F9" s="370"/>
      <c r="G9" s="370"/>
      <c r="H9" s="370"/>
      <c r="I9" s="370"/>
      <c r="J9" s="370"/>
      <c r="K9" s="370"/>
      <c r="L9" s="370"/>
      <c r="M9" s="370"/>
      <c r="N9" s="370"/>
      <c r="O9" s="370"/>
      <c r="P9" s="370"/>
      <c r="Q9" s="370"/>
      <c r="R9" s="370"/>
      <c r="S9" s="370"/>
      <c r="T9" s="370"/>
      <c r="U9" s="370"/>
      <c r="V9" s="370"/>
      <c r="W9" s="370"/>
    </row>
    <row r="10" spans="1:23" ht="15.75" thickBot="1" x14ac:dyDescent="0.3"/>
    <row r="11" spans="1:23" ht="24" thickBot="1" x14ac:dyDescent="0.3">
      <c r="A11" s="371" t="s">
        <v>32</v>
      </c>
      <c r="B11" s="372"/>
      <c r="C11" s="372"/>
      <c r="D11" s="372"/>
      <c r="E11" s="372"/>
      <c r="F11" s="372"/>
      <c r="G11" s="372"/>
      <c r="H11" s="372"/>
      <c r="I11" s="372"/>
      <c r="J11" s="372"/>
      <c r="K11" s="372"/>
      <c r="L11" s="372"/>
      <c r="M11" s="372"/>
      <c r="N11" s="372"/>
      <c r="O11" s="372"/>
      <c r="P11" s="372"/>
      <c r="Q11" s="372"/>
      <c r="R11" s="372"/>
      <c r="S11" s="372"/>
      <c r="T11" s="372"/>
      <c r="U11" s="372"/>
      <c r="V11" s="372"/>
      <c r="W11" s="373"/>
    </row>
    <row r="12" spans="1:23" ht="15" customHeight="1" x14ac:dyDescent="0.25">
      <c r="A12" s="377" t="s">
        <v>54</v>
      </c>
      <c r="B12" s="378"/>
      <c r="C12" s="378"/>
      <c r="D12" s="378"/>
      <c r="E12" s="378"/>
      <c r="F12" s="378"/>
      <c r="G12" s="378"/>
      <c r="H12" s="378"/>
      <c r="I12" s="378"/>
      <c r="J12" s="378"/>
      <c r="K12" s="378"/>
      <c r="L12" s="378"/>
      <c r="M12" s="378"/>
      <c r="N12" s="378"/>
      <c r="O12" s="378"/>
      <c r="P12" s="378"/>
      <c r="Q12" s="378"/>
      <c r="R12" s="378"/>
      <c r="S12" s="378"/>
      <c r="T12" s="378"/>
      <c r="U12" s="378"/>
      <c r="V12" s="378"/>
      <c r="W12" s="379"/>
    </row>
    <row r="13" spans="1:23" ht="15" customHeight="1" x14ac:dyDescent="0.25">
      <c r="A13" s="51"/>
      <c r="B13" s="50"/>
      <c r="C13" s="50"/>
      <c r="D13" s="107" t="s">
        <v>56</v>
      </c>
      <c r="E13" s="108"/>
      <c r="F13" s="108"/>
      <c r="G13" s="108"/>
      <c r="H13" s="108"/>
      <c r="I13" s="108"/>
      <c r="J13" s="108"/>
      <c r="K13" s="108"/>
      <c r="L13" s="108"/>
      <c r="M13" s="110" t="s">
        <v>55</v>
      </c>
      <c r="N13" s="109"/>
      <c r="O13" s="109"/>
      <c r="P13" s="109"/>
      <c r="Q13" s="109"/>
      <c r="R13" s="109"/>
      <c r="S13" s="109"/>
      <c r="T13" s="109"/>
      <c r="U13" s="50"/>
      <c r="V13" s="50"/>
      <c r="W13" s="52"/>
    </row>
    <row r="14" spans="1:23" ht="15" customHeight="1" x14ac:dyDescent="0.25">
      <c r="A14" s="95"/>
      <c r="B14" s="96"/>
      <c r="C14" s="96"/>
      <c r="D14" s="96"/>
      <c r="E14" s="96"/>
      <c r="F14" s="96"/>
      <c r="G14" s="96"/>
      <c r="H14" s="96"/>
      <c r="I14" s="96"/>
      <c r="J14" s="96"/>
      <c r="K14" s="96"/>
      <c r="L14" s="96"/>
      <c r="M14" s="96"/>
      <c r="N14" s="96"/>
      <c r="O14" s="96"/>
      <c r="P14" s="96"/>
      <c r="Q14" s="96"/>
      <c r="R14" s="96"/>
      <c r="S14" s="96"/>
      <c r="T14" s="96"/>
      <c r="U14" s="96"/>
      <c r="V14" s="96"/>
      <c r="W14" s="97"/>
    </row>
    <row r="15" spans="1:23" ht="15" customHeight="1" x14ac:dyDescent="0.25">
      <c r="A15" s="95"/>
      <c r="B15" s="96"/>
      <c r="C15" s="96"/>
      <c r="D15" s="96"/>
      <c r="E15" s="96"/>
      <c r="F15" s="96"/>
      <c r="G15" s="96"/>
      <c r="H15" s="96"/>
      <c r="I15" s="96"/>
      <c r="J15" s="96"/>
      <c r="K15" s="96"/>
      <c r="L15" s="96"/>
      <c r="M15" s="96"/>
      <c r="N15" s="96"/>
      <c r="O15" s="96"/>
      <c r="P15" s="96"/>
      <c r="Q15" s="96"/>
      <c r="R15" s="96"/>
      <c r="S15" s="96"/>
      <c r="T15" s="96"/>
      <c r="U15" s="96"/>
      <c r="V15" s="96"/>
      <c r="W15" s="97"/>
    </row>
    <row r="16" spans="1:23" ht="15" customHeight="1" thickBot="1" x14ac:dyDescent="0.3">
      <c r="A16" s="380" t="s">
        <v>53</v>
      </c>
      <c r="B16" s="381"/>
      <c r="C16" s="381"/>
      <c r="D16" s="381"/>
      <c r="E16" s="381"/>
      <c r="F16" s="381"/>
      <c r="G16" s="381"/>
      <c r="H16" s="381"/>
      <c r="I16" s="381"/>
      <c r="J16" s="381"/>
      <c r="K16" s="381"/>
      <c r="L16" s="381"/>
      <c r="M16" s="381"/>
      <c r="N16" s="381"/>
      <c r="O16" s="381"/>
      <c r="P16" s="381"/>
      <c r="Q16" s="381"/>
      <c r="R16" s="381"/>
      <c r="S16" s="381"/>
      <c r="T16" s="381"/>
      <c r="U16" s="381"/>
      <c r="V16" s="381"/>
      <c r="W16" s="382"/>
    </row>
    <row r="18" spans="1:23" ht="15.75" thickBot="1" x14ac:dyDescent="0.3"/>
    <row r="19" spans="1:23" ht="24" thickBot="1" x14ac:dyDescent="0.3">
      <c r="A19" s="371" t="s">
        <v>33</v>
      </c>
      <c r="B19" s="372"/>
      <c r="C19" s="372"/>
      <c r="D19" s="372"/>
      <c r="E19" s="372"/>
      <c r="F19" s="372"/>
      <c r="G19" s="372"/>
      <c r="H19" s="372"/>
      <c r="I19" s="372"/>
      <c r="J19" s="372"/>
      <c r="K19" s="372"/>
      <c r="L19" s="372"/>
      <c r="M19" s="372"/>
      <c r="N19" s="372"/>
      <c r="O19" s="372"/>
      <c r="P19" s="372"/>
      <c r="Q19" s="372"/>
      <c r="R19" s="372"/>
      <c r="S19" s="372"/>
      <c r="T19" s="372"/>
      <c r="U19" s="372"/>
      <c r="V19" s="372"/>
      <c r="W19" s="373"/>
    </row>
    <row r="20" spans="1:23" ht="18.75" customHeight="1" x14ac:dyDescent="0.25">
      <c r="A20" s="386" t="s">
        <v>253</v>
      </c>
      <c r="B20" s="387"/>
      <c r="C20" s="387"/>
      <c r="D20" s="387"/>
      <c r="E20" s="387"/>
      <c r="F20" s="387"/>
      <c r="G20" s="387"/>
      <c r="H20" s="387"/>
      <c r="I20" s="387"/>
      <c r="J20" s="387"/>
      <c r="K20" s="387"/>
      <c r="L20" s="387"/>
      <c r="M20" s="387"/>
      <c r="N20" s="387"/>
      <c r="O20" s="387"/>
      <c r="P20" s="387"/>
      <c r="Q20" s="387"/>
      <c r="R20" s="387"/>
      <c r="S20" s="387"/>
      <c r="T20" s="387"/>
      <c r="U20" s="387"/>
      <c r="V20" s="387"/>
      <c r="W20" s="388"/>
    </row>
    <row r="21" spans="1:23" ht="45" customHeight="1" thickBot="1" x14ac:dyDescent="0.3">
      <c r="A21" s="374" t="s">
        <v>185</v>
      </c>
      <c r="B21" s="375"/>
      <c r="C21" s="375"/>
      <c r="D21" s="375"/>
      <c r="E21" s="375"/>
      <c r="F21" s="375"/>
      <c r="G21" s="375"/>
      <c r="H21" s="375"/>
      <c r="I21" s="375"/>
      <c r="J21" s="375"/>
      <c r="K21" s="375"/>
      <c r="L21" s="375"/>
      <c r="M21" s="375"/>
      <c r="N21" s="375"/>
      <c r="O21" s="375"/>
      <c r="P21" s="375"/>
      <c r="Q21" s="375"/>
      <c r="R21" s="375"/>
      <c r="S21" s="375"/>
      <c r="T21" s="375"/>
      <c r="U21" s="375"/>
      <c r="V21" s="375"/>
      <c r="W21" s="376"/>
    </row>
    <row r="22" spans="1:23" ht="18.75" customHeight="1" x14ac:dyDescent="0.25">
      <c r="A22" s="386" t="s">
        <v>153</v>
      </c>
      <c r="B22" s="387"/>
      <c r="C22" s="387"/>
      <c r="D22" s="387"/>
      <c r="E22" s="387"/>
      <c r="F22" s="387"/>
      <c r="G22" s="387"/>
      <c r="H22" s="387"/>
      <c r="I22" s="387"/>
      <c r="J22" s="387"/>
      <c r="K22" s="387"/>
      <c r="L22" s="387"/>
      <c r="M22" s="387"/>
      <c r="N22" s="387"/>
      <c r="O22" s="387"/>
      <c r="P22" s="387"/>
      <c r="Q22" s="387"/>
      <c r="R22" s="387"/>
      <c r="S22" s="387"/>
      <c r="T22" s="387"/>
      <c r="U22" s="387"/>
      <c r="V22" s="387"/>
      <c r="W22" s="388"/>
    </row>
    <row r="23" spans="1:23" x14ac:dyDescent="0.25">
      <c r="A23" s="404" t="s">
        <v>87</v>
      </c>
      <c r="B23" s="405"/>
      <c r="C23" s="405"/>
      <c r="D23" s="405"/>
      <c r="E23" s="405"/>
      <c r="F23" s="405"/>
      <c r="G23" s="405"/>
      <c r="H23" s="405"/>
      <c r="I23" s="405"/>
      <c r="J23" s="405"/>
      <c r="K23" s="405"/>
      <c r="L23" s="405"/>
      <c r="M23" s="405"/>
      <c r="N23" s="405"/>
      <c r="O23" s="405"/>
      <c r="P23" s="405"/>
      <c r="Q23" s="405"/>
      <c r="R23" s="405"/>
      <c r="S23" s="405"/>
      <c r="T23" s="405"/>
      <c r="U23" s="405"/>
      <c r="V23" s="405"/>
      <c r="W23" s="406"/>
    </row>
    <row r="24" spans="1:23" x14ac:dyDescent="0.25">
      <c r="A24" s="59"/>
      <c r="B24" s="60"/>
      <c r="C24" s="60"/>
      <c r="D24" s="60"/>
      <c r="E24" s="60"/>
      <c r="F24" s="60"/>
      <c r="G24" s="60"/>
      <c r="H24" s="424" t="s">
        <v>88</v>
      </c>
      <c r="I24" s="424"/>
      <c r="J24" s="412" t="s">
        <v>89</v>
      </c>
      <c r="K24" s="413"/>
      <c r="L24" s="413"/>
      <c r="M24" s="413"/>
      <c r="N24" s="413"/>
      <c r="O24" s="413"/>
      <c r="P24" s="414"/>
      <c r="Q24" s="60"/>
      <c r="R24" s="60"/>
      <c r="S24" s="60"/>
      <c r="T24" s="60"/>
      <c r="U24" s="60"/>
      <c r="V24" s="60"/>
      <c r="W24" s="61"/>
    </row>
    <row r="25" spans="1:23" x14ac:dyDescent="0.25">
      <c r="A25" s="59"/>
      <c r="B25" s="60"/>
      <c r="C25" s="60"/>
      <c r="D25" s="60"/>
      <c r="E25" s="60"/>
      <c r="F25" s="60"/>
      <c r="G25" s="60"/>
      <c r="H25" s="425" t="s">
        <v>83</v>
      </c>
      <c r="I25" s="425"/>
      <c r="J25" s="415">
        <v>60000</v>
      </c>
      <c r="K25" s="416"/>
      <c r="L25" s="416"/>
      <c r="M25" s="416"/>
      <c r="N25" s="416"/>
      <c r="O25" s="416"/>
      <c r="P25" s="417"/>
      <c r="Q25" s="60"/>
      <c r="R25" s="60"/>
      <c r="S25" s="60"/>
      <c r="T25" s="60"/>
      <c r="U25" s="60"/>
      <c r="V25" s="60"/>
      <c r="W25" s="61"/>
    </row>
    <row r="26" spans="1:23" x14ac:dyDescent="0.25">
      <c r="A26" s="59"/>
      <c r="B26" s="60"/>
      <c r="C26" s="60"/>
      <c r="D26" s="60"/>
      <c r="E26" s="60"/>
      <c r="F26" s="60"/>
      <c r="G26" s="60"/>
      <c r="H26" s="407" t="s">
        <v>86</v>
      </c>
      <c r="I26" s="407"/>
      <c r="J26" s="418">
        <v>80000</v>
      </c>
      <c r="K26" s="419"/>
      <c r="L26" s="419"/>
      <c r="M26" s="419"/>
      <c r="N26" s="419"/>
      <c r="O26" s="419"/>
      <c r="P26" s="420"/>
      <c r="Q26" s="60"/>
      <c r="R26" s="60"/>
      <c r="S26" s="60"/>
      <c r="T26" s="60"/>
      <c r="U26" s="60"/>
      <c r="V26" s="60"/>
      <c r="W26" s="61"/>
    </row>
    <row r="27" spans="1:23" x14ac:dyDescent="0.25">
      <c r="A27" s="59"/>
      <c r="B27" s="60"/>
      <c r="C27" s="60"/>
      <c r="D27" s="60"/>
      <c r="E27" s="60"/>
      <c r="F27" s="60"/>
      <c r="G27" s="60"/>
      <c r="H27" s="407" t="s">
        <v>85</v>
      </c>
      <c r="I27" s="407"/>
      <c r="J27" s="418">
        <v>110000</v>
      </c>
      <c r="K27" s="419"/>
      <c r="L27" s="419"/>
      <c r="M27" s="419"/>
      <c r="N27" s="419"/>
      <c r="O27" s="419"/>
      <c r="P27" s="420"/>
      <c r="Q27" s="60"/>
      <c r="R27" s="60"/>
      <c r="S27" s="60"/>
      <c r="T27" s="60"/>
      <c r="U27" s="60"/>
      <c r="V27" s="60"/>
      <c r="W27" s="61"/>
    </row>
    <row r="28" spans="1:23" x14ac:dyDescent="0.25">
      <c r="A28" s="59"/>
      <c r="B28" s="60"/>
      <c r="C28" s="60"/>
      <c r="D28" s="60"/>
      <c r="E28" s="60"/>
      <c r="F28" s="60"/>
      <c r="G28" s="60"/>
      <c r="H28" s="408" t="s">
        <v>84</v>
      </c>
      <c r="I28" s="408"/>
      <c r="J28" s="421">
        <v>140000</v>
      </c>
      <c r="K28" s="422"/>
      <c r="L28" s="422"/>
      <c r="M28" s="422"/>
      <c r="N28" s="422"/>
      <c r="O28" s="422"/>
      <c r="P28" s="423"/>
      <c r="Q28" s="60"/>
      <c r="R28" s="60"/>
      <c r="S28" s="60"/>
      <c r="T28" s="60"/>
      <c r="U28" s="60"/>
      <c r="V28" s="60"/>
      <c r="W28" s="61"/>
    </row>
    <row r="29" spans="1:23" ht="45" customHeight="1" thickBot="1" x14ac:dyDescent="0.3">
      <c r="A29" s="409" t="s">
        <v>148</v>
      </c>
      <c r="B29" s="410"/>
      <c r="C29" s="410"/>
      <c r="D29" s="410"/>
      <c r="E29" s="410"/>
      <c r="F29" s="410"/>
      <c r="G29" s="410"/>
      <c r="H29" s="410"/>
      <c r="I29" s="410"/>
      <c r="J29" s="410"/>
      <c r="K29" s="410"/>
      <c r="L29" s="410"/>
      <c r="M29" s="410"/>
      <c r="N29" s="410"/>
      <c r="O29" s="410"/>
      <c r="P29" s="410"/>
      <c r="Q29" s="410"/>
      <c r="R29" s="410"/>
      <c r="S29" s="410"/>
      <c r="T29" s="410"/>
      <c r="U29" s="410"/>
      <c r="V29" s="410"/>
      <c r="W29" s="411"/>
    </row>
    <row r="30" spans="1:23" ht="18.75" customHeight="1" x14ac:dyDescent="0.25">
      <c r="A30" s="386" t="s">
        <v>154</v>
      </c>
      <c r="B30" s="387"/>
      <c r="C30" s="387"/>
      <c r="D30" s="387"/>
      <c r="E30" s="387"/>
      <c r="F30" s="387"/>
      <c r="G30" s="387"/>
      <c r="H30" s="387"/>
      <c r="I30" s="387"/>
      <c r="J30" s="387"/>
      <c r="K30" s="387"/>
      <c r="L30" s="387"/>
      <c r="M30" s="387"/>
      <c r="N30" s="387"/>
      <c r="O30" s="387"/>
      <c r="P30" s="387"/>
      <c r="Q30" s="387"/>
      <c r="R30" s="387"/>
      <c r="S30" s="387"/>
      <c r="T30" s="387"/>
      <c r="U30" s="387"/>
      <c r="V30" s="387"/>
      <c r="W30" s="388"/>
    </row>
    <row r="31" spans="1:23" ht="45" customHeight="1" thickBot="1" x14ac:dyDescent="0.3">
      <c r="A31" s="395" t="s">
        <v>90</v>
      </c>
      <c r="B31" s="396"/>
      <c r="C31" s="396"/>
      <c r="D31" s="396"/>
      <c r="E31" s="396"/>
      <c r="F31" s="396"/>
      <c r="G31" s="396"/>
      <c r="H31" s="396"/>
      <c r="I31" s="396"/>
      <c r="J31" s="396"/>
      <c r="K31" s="396"/>
      <c r="L31" s="396"/>
      <c r="M31" s="396"/>
      <c r="N31" s="396"/>
      <c r="O31" s="396"/>
      <c r="P31" s="396"/>
      <c r="Q31" s="396"/>
      <c r="R31" s="396"/>
      <c r="S31" s="396"/>
      <c r="T31" s="396"/>
      <c r="U31" s="396"/>
      <c r="V31" s="396"/>
      <c r="W31" s="397"/>
    </row>
    <row r="32" spans="1:23" ht="18.75" customHeight="1" x14ac:dyDescent="0.25">
      <c r="A32" s="386" t="s">
        <v>149</v>
      </c>
      <c r="B32" s="387"/>
      <c r="C32" s="387"/>
      <c r="D32" s="387"/>
      <c r="E32" s="387"/>
      <c r="F32" s="387"/>
      <c r="G32" s="387"/>
      <c r="H32" s="387"/>
      <c r="I32" s="387"/>
      <c r="J32" s="387"/>
      <c r="K32" s="387"/>
      <c r="L32" s="387"/>
      <c r="M32" s="387"/>
      <c r="N32" s="387"/>
      <c r="O32" s="387"/>
      <c r="P32" s="387"/>
      <c r="Q32" s="387"/>
      <c r="R32" s="387"/>
      <c r="S32" s="387"/>
      <c r="T32" s="387"/>
      <c r="U32" s="387"/>
      <c r="V32" s="387"/>
      <c r="W32" s="388"/>
    </row>
    <row r="33" spans="1:24" ht="45.75" customHeight="1" x14ac:dyDescent="0.25">
      <c r="A33" s="395" t="s">
        <v>151</v>
      </c>
      <c r="B33" s="396"/>
      <c r="C33" s="396"/>
      <c r="D33" s="396"/>
      <c r="E33" s="396"/>
      <c r="F33" s="396"/>
      <c r="G33" s="396"/>
      <c r="H33" s="396"/>
      <c r="I33" s="396"/>
      <c r="J33" s="396"/>
      <c r="K33" s="396"/>
      <c r="L33" s="396"/>
      <c r="M33" s="396"/>
      <c r="N33" s="396"/>
      <c r="O33" s="396"/>
      <c r="P33" s="396"/>
      <c r="Q33" s="396"/>
      <c r="R33" s="396"/>
      <c r="S33" s="396"/>
      <c r="T33" s="396"/>
      <c r="U33" s="396"/>
      <c r="V33" s="396"/>
      <c r="W33" s="397"/>
      <c r="X33" s="35"/>
    </row>
    <row r="34" spans="1:24" ht="15" customHeight="1" x14ac:dyDescent="0.25">
      <c r="A34" s="389" t="s">
        <v>91</v>
      </c>
      <c r="B34" s="390"/>
      <c r="C34" s="390"/>
      <c r="D34" s="390"/>
      <c r="E34" s="390"/>
      <c r="F34" s="390"/>
      <c r="G34" s="390"/>
      <c r="H34" s="390"/>
      <c r="I34" s="390"/>
      <c r="J34" s="390"/>
      <c r="K34" s="390"/>
      <c r="L34" s="390"/>
      <c r="M34" s="390"/>
      <c r="N34" s="390"/>
      <c r="O34" s="390"/>
      <c r="P34" s="390"/>
      <c r="Q34" s="390"/>
      <c r="R34" s="390"/>
      <c r="S34" s="390"/>
      <c r="T34" s="390"/>
      <c r="U34" s="390"/>
      <c r="V34" s="390"/>
      <c r="W34" s="391"/>
      <c r="X34" s="30"/>
    </row>
    <row r="35" spans="1:24" ht="15" customHeight="1" x14ac:dyDescent="0.25">
      <c r="A35" s="389" t="s">
        <v>92</v>
      </c>
      <c r="B35" s="390"/>
      <c r="C35" s="390"/>
      <c r="D35" s="390"/>
      <c r="E35" s="390"/>
      <c r="F35" s="390"/>
      <c r="G35" s="390"/>
      <c r="H35" s="390"/>
      <c r="I35" s="390"/>
      <c r="J35" s="390"/>
      <c r="K35" s="390"/>
      <c r="L35" s="390"/>
      <c r="M35" s="390"/>
      <c r="N35" s="390"/>
      <c r="O35" s="390"/>
      <c r="P35" s="390"/>
      <c r="Q35" s="390"/>
      <c r="R35" s="390"/>
      <c r="S35" s="390"/>
      <c r="T35" s="390"/>
      <c r="U35" s="390"/>
      <c r="V35" s="390"/>
      <c r="W35" s="391"/>
      <c r="X35" s="35"/>
    </row>
    <row r="36" spans="1:24" ht="15" customHeight="1" x14ac:dyDescent="0.25">
      <c r="A36" s="392" t="s">
        <v>93</v>
      </c>
      <c r="B36" s="393"/>
      <c r="C36" s="393"/>
      <c r="D36" s="393"/>
      <c r="E36" s="393"/>
      <c r="F36" s="393"/>
      <c r="G36" s="393"/>
      <c r="H36" s="393"/>
      <c r="I36" s="393"/>
      <c r="J36" s="393"/>
      <c r="K36" s="393"/>
      <c r="L36" s="393"/>
      <c r="M36" s="393"/>
      <c r="N36" s="393"/>
      <c r="O36" s="393"/>
      <c r="P36" s="393"/>
      <c r="Q36" s="393"/>
      <c r="R36" s="393"/>
      <c r="S36" s="393"/>
      <c r="T36" s="393"/>
      <c r="U36" s="393"/>
      <c r="V36" s="393"/>
      <c r="W36" s="394"/>
    </row>
    <row r="37" spans="1:24" x14ac:dyDescent="0.25">
      <c r="A37" s="32"/>
      <c r="B37" s="33"/>
      <c r="C37" s="33"/>
      <c r="D37" s="33"/>
      <c r="E37" s="33"/>
      <c r="F37" s="33"/>
      <c r="G37" s="33"/>
      <c r="H37" s="33"/>
      <c r="I37" s="33"/>
      <c r="J37" s="33"/>
      <c r="K37" s="33"/>
      <c r="L37" s="33"/>
      <c r="M37" s="33"/>
      <c r="N37" s="33"/>
      <c r="O37" s="33"/>
      <c r="P37" s="33"/>
      <c r="Q37" s="33"/>
      <c r="R37" s="33"/>
      <c r="S37" s="33"/>
      <c r="T37" s="33"/>
      <c r="U37" s="33"/>
      <c r="V37" s="33"/>
      <c r="W37" s="34"/>
    </row>
    <row r="38" spans="1:24" ht="15" customHeight="1" x14ac:dyDescent="0.25">
      <c r="A38" s="35"/>
      <c r="B38" s="30"/>
      <c r="C38" s="30"/>
      <c r="D38" s="30"/>
      <c r="E38" s="30"/>
      <c r="F38" s="30"/>
      <c r="G38" s="30"/>
      <c r="H38" s="30"/>
      <c r="I38" s="383" t="s">
        <v>40</v>
      </c>
      <c r="J38" s="384"/>
      <c r="K38" s="385"/>
      <c r="L38" s="383" t="s">
        <v>47</v>
      </c>
      <c r="M38" s="384"/>
      <c r="N38" s="384"/>
      <c r="O38" s="385"/>
      <c r="P38" s="30"/>
      <c r="Q38" s="30"/>
      <c r="R38" s="30"/>
      <c r="S38" s="30"/>
      <c r="T38" s="30"/>
      <c r="U38" s="30"/>
      <c r="V38" s="30"/>
      <c r="W38" s="36"/>
    </row>
    <row r="39" spans="1:24" ht="26.25" customHeight="1" x14ac:dyDescent="0.25">
      <c r="A39" s="35"/>
      <c r="B39" s="30"/>
      <c r="C39" s="30"/>
      <c r="D39" s="30"/>
      <c r="E39" s="30"/>
      <c r="F39" s="30"/>
      <c r="G39" s="30"/>
      <c r="H39" s="30"/>
      <c r="I39" s="361" t="s">
        <v>180</v>
      </c>
      <c r="J39" s="362"/>
      <c r="K39" s="363"/>
      <c r="L39" s="398" t="s">
        <v>179</v>
      </c>
      <c r="M39" s="399"/>
      <c r="N39" s="399"/>
      <c r="O39" s="400"/>
      <c r="P39" s="30"/>
      <c r="Q39" s="30"/>
      <c r="R39" s="30"/>
      <c r="S39" s="30"/>
      <c r="T39" s="30"/>
      <c r="U39" s="30"/>
      <c r="V39" s="30"/>
      <c r="W39" s="36"/>
    </row>
    <row r="40" spans="1:24" ht="30" customHeight="1" x14ac:dyDescent="0.25">
      <c r="A40" s="35"/>
      <c r="B40" s="30"/>
      <c r="C40" s="30"/>
      <c r="D40" s="30"/>
      <c r="E40" s="30"/>
      <c r="F40" s="30"/>
      <c r="G40" s="30"/>
      <c r="H40" s="30"/>
      <c r="I40" s="364"/>
      <c r="J40" s="365"/>
      <c r="K40" s="366"/>
      <c r="L40" s="398" t="s">
        <v>183</v>
      </c>
      <c r="M40" s="399"/>
      <c r="N40" s="399"/>
      <c r="O40" s="400"/>
      <c r="P40" s="30"/>
      <c r="Q40" s="30"/>
      <c r="R40" s="30"/>
      <c r="S40" s="30"/>
      <c r="T40" s="30"/>
      <c r="U40" s="30"/>
      <c r="V40" s="30"/>
      <c r="W40" s="36"/>
    </row>
    <row r="41" spans="1:24" ht="15" customHeight="1" x14ac:dyDescent="0.25">
      <c r="A41" s="35"/>
      <c r="B41" s="30"/>
      <c r="C41" s="30"/>
      <c r="D41" s="30"/>
      <c r="E41" s="30"/>
      <c r="F41" s="30"/>
      <c r="G41" s="30"/>
      <c r="H41" s="30"/>
      <c r="I41" s="361" t="s">
        <v>181</v>
      </c>
      <c r="J41" s="362"/>
      <c r="K41" s="363"/>
      <c r="L41" s="398" t="s">
        <v>182</v>
      </c>
      <c r="M41" s="399"/>
      <c r="N41" s="399"/>
      <c r="O41" s="400"/>
      <c r="P41" s="30"/>
      <c r="Q41" s="30"/>
      <c r="R41" s="30"/>
      <c r="S41" s="30"/>
      <c r="T41" s="30"/>
      <c r="U41" s="30"/>
      <c r="V41" s="30"/>
      <c r="W41" s="36"/>
    </row>
    <row r="42" spans="1:24" ht="33.75" customHeight="1" x14ac:dyDescent="0.25">
      <c r="A42" s="35"/>
      <c r="B42" s="30"/>
      <c r="C42" s="30"/>
      <c r="D42" s="30"/>
      <c r="E42" s="30"/>
      <c r="F42" s="30"/>
      <c r="G42" s="30"/>
      <c r="H42" s="30"/>
      <c r="I42" s="367"/>
      <c r="J42" s="368"/>
      <c r="K42" s="369"/>
      <c r="L42" s="360" t="s">
        <v>184</v>
      </c>
      <c r="M42" s="360"/>
      <c r="N42" s="360"/>
      <c r="O42" s="360"/>
      <c r="P42" s="30"/>
      <c r="Q42" s="30"/>
      <c r="R42" s="30"/>
      <c r="S42" s="30"/>
      <c r="T42" s="30"/>
      <c r="U42" s="30"/>
      <c r="V42" s="30"/>
      <c r="W42" s="36"/>
    </row>
    <row r="43" spans="1:24" ht="15" customHeight="1" x14ac:dyDescent="0.25">
      <c r="A43" s="35"/>
      <c r="B43" s="30"/>
      <c r="C43" s="30"/>
      <c r="D43" s="30"/>
      <c r="E43" s="30"/>
      <c r="F43" s="30"/>
      <c r="G43" s="30"/>
      <c r="H43" s="30"/>
      <c r="I43" s="361" t="s">
        <v>153</v>
      </c>
      <c r="J43" s="362"/>
      <c r="K43" s="363"/>
      <c r="L43" s="360" t="s">
        <v>64</v>
      </c>
      <c r="M43" s="360"/>
      <c r="N43" s="360"/>
      <c r="O43" s="360"/>
      <c r="P43" s="30"/>
      <c r="Q43" s="30"/>
      <c r="R43" s="30"/>
      <c r="S43" s="30"/>
      <c r="T43" s="30"/>
      <c r="U43" s="30"/>
      <c r="V43" s="30"/>
      <c r="W43" s="36"/>
    </row>
    <row r="44" spans="1:24" ht="15" customHeight="1" x14ac:dyDescent="0.25">
      <c r="A44" s="35"/>
      <c r="B44" s="30"/>
      <c r="C44" s="30"/>
      <c r="D44" s="30"/>
      <c r="E44" s="30"/>
      <c r="F44" s="30"/>
      <c r="G44" s="30"/>
      <c r="H44" s="30"/>
      <c r="I44" s="364"/>
      <c r="J44" s="365"/>
      <c r="K44" s="366"/>
      <c r="L44" s="360" t="s">
        <v>65</v>
      </c>
      <c r="M44" s="360"/>
      <c r="N44" s="360"/>
      <c r="O44" s="360"/>
      <c r="P44" s="30"/>
      <c r="Q44" s="30"/>
      <c r="R44" s="30"/>
      <c r="S44" s="30"/>
      <c r="T44" s="30"/>
      <c r="U44" s="30"/>
      <c r="V44" s="30"/>
      <c r="W44" s="36"/>
    </row>
    <row r="45" spans="1:24" ht="15" customHeight="1" x14ac:dyDescent="0.25">
      <c r="A45" s="35"/>
      <c r="B45" s="30"/>
      <c r="C45" s="30"/>
      <c r="D45" s="30"/>
      <c r="E45" s="30"/>
      <c r="F45" s="30"/>
      <c r="G45" s="30"/>
      <c r="H45" s="30"/>
      <c r="I45" s="364"/>
      <c r="J45" s="365"/>
      <c r="K45" s="366"/>
      <c r="L45" s="360" t="s">
        <v>66</v>
      </c>
      <c r="M45" s="360"/>
      <c r="N45" s="360"/>
      <c r="O45" s="360"/>
      <c r="P45" s="30"/>
      <c r="Q45" s="30"/>
      <c r="R45" s="30"/>
      <c r="S45" s="30"/>
      <c r="T45" s="30"/>
      <c r="U45" s="30"/>
      <c r="V45" s="30"/>
      <c r="W45" s="36"/>
    </row>
    <row r="46" spans="1:24" ht="15" customHeight="1" x14ac:dyDescent="0.25">
      <c r="A46" s="35"/>
      <c r="B46" s="30"/>
      <c r="C46" s="30"/>
      <c r="D46" s="30"/>
      <c r="E46" s="30"/>
      <c r="F46" s="30"/>
      <c r="G46" s="30"/>
      <c r="H46" s="30"/>
      <c r="I46" s="367"/>
      <c r="J46" s="368"/>
      <c r="K46" s="369"/>
      <c r="L46" s="360" t="s">
        <v>67</v>
      </c>
      <c r="M46" s="360"/>
      <c r="N46" s="360"/>
      <c r="O46" s="360"/>
      <c r="P46" s="30"/>
      <c r="Q46" s="30"/>
      <c r="R46" s="30"/>
      <c r="S46" s="30"/>
      <c r="T46" s="30"/>
      <c r="U46" s="30"/>
      <c r="V46" s="30"/>
      <c r="W46" s="36"/>
    </row>
    <row r="47" spans="1:24" ht="15" customHeight="1" x14ac:dyDescent="0.25">
      <c r="A47" s="35"/>
      <c r="B47" s="30"/>
      <c r="C47" s="30"/>
      <c r="D47" s="30"/>
      <c r="E47" s="30"/>
      <c r="F47" s="30"/>
      <c r="G47" s="30"/>
      <c r="H47" s="30"/>
      <c r="I47" s="401" t="s">
        <v>154</v>
      </c>
      <c r="J47" s="402"/>
      <c r="K47" s="403"/>
      <c r="L47" s="360" t="s">
        <v>74</v>
      </c>
      <c r="M47" s="360"/>
      <c r="N47" s="360"/>
      <c r="O47" s="360"/>
      <c r="P47" s="30"/>
      <c r="Q47" s="30"/>
      <c r="R47" s="30"/>
      <c r="S47" s="30"/>
      <c r="T47" s="30"/>
      <c r="U47" s="30"/>
      <c r="V47" s="30"/>
      <c r="W47" s="36"/>
    </row>
    <row r="48" spans="1:24" ht="15" customHeight="1" x14ac:dyDescent="0.25">
      <c r="A48" s="35"/>
      <c r="B48" s="30"/>
      <c r="C48" s="30"/>
      <c r="D48" s="30"/>
      <c r="E48" s="30"/>
      <c r="F48" s="30"/>
      <c r="G48" s="30"/>
      <c r="H48" s="30"/>
      <c r="I48" s="361" t="s">
        <v>150</v>
      </c>
      <c r="J48" s="362"/>
      <c r="K48" s="363"/>
      <c r="L48" s="360" t="s">
        <v>70</v>
      </c>
      <c r="M48" s="360"/>
      <c r="N48" s="360"/>
      <c r="O48" s="360"/>
      <c r="P48" s="30"/>
      <c r="Q48" s="30"/>
      <c r="R48" s="30"/>
      <c r="S48" s="30"/>
      <c r="T48" s="30"/>
      <c r="U48" s="30"/>
      <c r="V48" s="30"/>
      <c r="W48" s="36"/>
    </row>
    <row r="49" spans="1:23" ht="15" customHeight="1" x14ac:dyDescent="0.25">
      <c r="A49" s="35"/>
      <c r="B49" s="30"/>
      <c r="C49" s="30"/>
      <c r="D49" s="30"/>
      <c r="E49" s="30"/>
      <c r="F49" s="30"/>
      <c r="G49" s="30"/>
      <c r="H49" s="30"/>
      <c r="I49" s="364"/>
      <c r="J49" s="365"/>
      <c r="K49" s="366"/>
      <c r="L49" s="360" t="s">
        <v>71</v>
      </c>
      <c r="M49" s="360"/>
      <c r="N49" s="360"/>
      <c r="O49" s="360"/>
      <c r="P49" s="30"/>
      <c r="Q49" s="30"/>
      <c r="R49" s="30"/>
      <c r="S49" s="30"/>
      <c r="T49" s="30"/>
      <c r="U49" s="30"/>
      <c r="V49" s="30"/>
      <c r="W49" s="36"/>
    </row>
    <row r="50" spans="1:23" ht="15" customHeight="1" x14ac:dyDescent="0.25">
      <c r="A50" s="35"/>
      <c r="B50" s="30"/>
      <c r="C50" s="30"/>
      <c r="D50" s="30"/>
      <c r="E50" s="30"/>
      <c r="F50" s="30"/>
      <c r="G50" s="30"/>
      <c r="H50" s="30"/>
      <c r="I50" s="367"/>
      <c r="J50" s="368"/>
      <c r="K50" s="369"/>
      <c r="L50" s="360" t="s">
        <v>72</v>
      </c>
      <c r="M50" s="360"/>
      <c r="N50" s="360"/>
      <c r="O50" s="360"/>
      <c r="P50" s="30"/>
      <c r="Q50" s="30"/>
      <c r="R50" s="30"/>
      <c r="S50" s="30"/>
      <c r="T50" s="30"/>
      <c r="U50" s="30"/>
      <c r="V50" s="30"/>
      <c r="W50" s="36"/>
    </row>
    <row r="51" spans="1:23" ht="15.75" thickBot="1" x14ac:dyDescent="0.3">
      <c r="A51" s="35"/>
      <c r="B51" s="30"/>
      <c r="C51" s="30"/>
      <c r="D51" s="30"/>
      <c r="E51" s="30"/>
      <c r="F51" s="30"/>
      <c r="G51" s="30"/>
      <c r="H51" s="30"/>
      <c r="I51" s="30"/>
      <c r="J51" s="30"/>
      <c r="K51" s="30"/>
      <c r="L51" s="30"/>
      <c r="M51" s="30"/>
      <c r="N51" s="30"/>
      <c r="O51" s="30"/>
      <c r="P51" s="30"/>
      <c r="Q51" s="30"/>
      <c r="R51" s="30"/>
      <c r="S51" s="30"/>
      <c r="T51" s="30"/>
      <c r="U51" s="30"/>
      <c r="V51" s="30"/>
      <c r="W51" s="36"/>
    </row>
    <row r="52" spans="1:23" x14ac:dyDescent="0.25">
      <c r="A52" s="55"/>
      <c r="B52" s="55"/>
      <c r="C52" s="55"/>
      <c r="D52" s="55"/>
      <c r="E52" s="55"/>
      <c r="F52" s="55"/>
      <c r="G52" s="55"/>
      <c r="H52" s="55"/>
      <c r="I52" s="55"/>
      <c r="J52" s="55"/>
      <c r="K52" s="55"/>
      <c r="L52" s="55"/>
      <c r="M52" s="55"/>
      <c r="N52" s="55"/>
      <c r="O52" s="55"/>
      <c r="P52" s="55"/>
      <c r="Q52" s="55"/>
      <c r="R52" s="55"/>
      <c r="S52" s="55"/>
      <c r="T52" s="55"/>
      <c r="U52" s="55"/>
      <c r="V52" s="55"/>
      <c r="W52" s="55"/>
    </row>
  </sheetData>
  <sheetProtection password="C903" sheet="1" objects="1" scenarios="1"/>
  <mergeCells count="46">
    <mergeCell ref="A23:W23"/>
    <mergeCell ref="A30:W30"/>
    <mergeCell ref="A31:W31"/>
    <mergeCell ref="H26:I26"/>
    <mergeCell ref="H27:I27"/>
    <mergeCell ref="H28:I28"/>
    <mergeCell ref="A29:W29"/>
    <mergeCell ref="J24:P24"/>
    <mergeCell ref="J25:P25"/>
    <mergeCell ref="J26:P26"/>
    <mergeCell ref="J27:P27"/>
    <mergeCell ref="J28:P28"/>
    <mergeCell ref="H24:I24"/>
    <mergeCell ref="H25:I25"/>
    <mergeCell ref="I48:K50"/>
    <mergeCell ref="A32:W32"/>
    <mergeCell ref="A35:W35"/>
    <mergeCell ref="A36:W36"/>
    <mergeCell ref="A33:W33"/>
    <mergeCell ref="A34:W34"/>
    <mergeCell ref="I39:K40"/>
    <mergeCell ref="L39:O39"/>
    <mergeCell ref="I41:K42"/>
    <mergeCell ref="L41:O41"/>
    <mergeCell ref="L47:O47"/>
    <mergeCell ref="L48:O48"/>
    <mergeCell ref="L49:O49"/>
    <mergeCell ref="I47:K47"/>
    <mergeCell ref="L50:O50"/>
    <mergeCell ref="L40:O40"/>
    <mergeCell ref="L45:O45"/>
    <mergeCell ref="I43:K46"/>
    <mergeCell ref="L46:O46"/>
    <mergeCell ref="A9:W9"/>
    <mergeCell ref="A11:W11"/>
    <mergeCell ref="A19:W19"/>
    <mergeCell ref="A20:W20"/>
    <mergeCell ref="A21:W21"/>
    <mergeCell ref="A12:W12"/>
    <mergeCell ref="A16:W16"/>
    <mergeCell ref="L42:O42"/>
    <mergeCell ref="L43:O43"/>
    <mergeCell ref="L38:O38"/>
    <mergeCell ref="I38:K38"/>
    <mergeCell ref="L44:O44"/>
    <mergeCell ref="A22:W22"/>
  </mergeCells>
  <hyperlinks>
    <hyperlink ref="M13:T13" r:id="rId1" display=": https://daaf.mayotte.agriculture.gouv.fr/guide-du-beneficiaire-et-notice-transversale-a618.html"/>
    <hyperlink ref="M13" r:id="rId2"/>
    <hyperlink ref="A36:W36" r:id="rId3" display="Frais de déplacement : Voir l'arrêté du 27 mars 2023"/>
    <hyperlink ref="A35:W35" r:id="rId4" display="Frais de d'hébergement : Voir l'arrêté du 20 septembre 2023"/>
    <hyperlink ref="A34:W34" r:id="rId5" display="Frais de restauration : 20 € (à hauteur de deux repas maximum par jour)"/>
  </hyperlinks>
  <pageMargins left="0.7" right="0.7" top="0.75" bottom="0.75" header="0.3" footer="0.3"/>
  <pageSetup paperSize="9" scale="49" orientation="landscape"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tabColor theme="4" tint="0.79998168889431442"/>
    <pageSetUpPr fitToPage="1"/>
  </sheetPr>
  <dimension ref="A1:Y508"/>
  <sheetViews>
    <sheetView topLeftCell="K1" zoomScale="85" zoomScaleNormal="85" workbookViewId="0">
      <pane ySplit="6" topLeftCell="A7" activePane="bottomLeft" state="frozen"/>
      <selection activeCell="F81" sqref="F81"/>
      <selection pane="bottomLeft" activeCell="R16" sqref="R16"/>
    </sheetView>
  </sheetViews>
  <sheetFormatPr baseColWidth="10" defaultColWidth="11.42578125" defaultRowHeight="15" x14ac:dyDescent="0.25"/>
  <cols>
    <col min="1" max="1" width="10.7109375" style="31" customWidth="1"/>
    <col min="2" max="2" width="50.7109375" style="31" customWidth="1"/>
    <col min="3" max="3" width="35" style="31" bestFit="1" customWidth="1"/>
    <col min="4" max="5" width="15.7109375" style="31" customWidth="1"/>
    <col min="6" max="6" width="52.85546875" style="31" bestFit="1" customWidth="1"/>
    <col min="7" max="7" width="52.85546875" style="31" customWidth="1"/>
    <col min="8" max="8" width="45.5703125" style="31" bestFit="1" customWidth="1"/>
    <col min="9" max="11" width="15.7109375" style="31" customWidth="1"/>
    <col min="12" max="15" width="15.7109375" style="31" hidden="1" customWidth="1"/>
    <col min="16" max="16" width="15.7109375" style="31" customWidth="1"/>
    <col min="17" max="17" width="8.7109375" style="31" bestFit="1" customWidth="1"/>
    <col min="18" max="18" width="15.7109375" style="31" customWidth="1"/>
    <col min="19" max="19" width="11.7109375" style="31" bestFit="1" customWidth="1"/>
    <col min="20" max="20" width="17.7109375" style="31" customWidth="1"/>
    <col min="21" max="21" width="72.28515625" style="31" bestFit="1" customWidth="1"/>
    <col min="22" max="22" width="38.85546875" style="31" customWidth="1"/>
    <col min="23" max="23" width="75.7109375" style="31" customWidth="1"/>
    <col min="24" max="24" width="10.7109375" style="31" customWidth="1"/>
    <col min="25" max="16384" width="11.42578125" style="31"/>
  </cols>
  <sheetData>
    <row r="1" spans="1:25" ht="29.25" thickBot="1" x14ac:dyDescent="0.3">
      <c r="A1" s="482" t="s">
        <v>165</v>
      </c>
      <c r="B1" s="483"/>
      <c r="C1" s="483"/>
      <c r="D1" s="483"/>
      <c r="E1" s="483"/>
      <c r="F1" s="483"/>
      <c r="G1" s="483"/>
      <c r="H1" s="483"/>
      <c r="I1" s="483"/>
      <c r="J1" s="483"/>
      <c r="K1" s="483"/>
      <c r="L1" s="483"/>
      <c r="M1" s="483"/>
      <c r="N1" s="483"/>
      <c r="O1" s="483"/>
      <c r="P1" s="483"/>
      <c r="Q1" s="483"/>
      <c r="R1" s="483"/>
      <c r="S1" s="483"/>
      <c r="T1" s="483"/>
      <c r="U1" s="483"/>
      <c r="V1" s="483"/>
      <c r="W1" s="483"/>
      <c r="X1" s="484"/>
    </row>
    <row r="2" spans="1:25" ht="45" customHeight="1" thickBot="1" x14ac:dyDescent="0.3">
      <c r="A2" s="487" t="s">
        <v>157</v>
      </c>
      <c r="B2" s="488"/>
      <c r="C2" s="488"/>
      <c r="D2" s="488"/>
      <c r="E2" s="488"/>
      <c r="F2" s="488"/>
      <c r="G2" s="488"/>
      <c r="H2" s="488"/>
      <c r="I2" s="488"/>
      <c r="J2" s="488"/>
      <c r="K2" s="488"/>
      <c r="L2" s="488"/>
      <c r="M2" s="488"/>
      <c r="N2" s="488"/>
      <c r="O2" s="488"/>
      <c r="P2" s="488"/>
      <c r="Q2" s="488"/>
      <c r="R2" s="488"/>
      <c r="S2" s="488"/>
      <c r="T2" s="488"/>
      <c r="U2" s="488"/>
      <c r="V2" s="488"/>
      <c r="W2" s="488"/>
      <c r="X2" s="489"/>
    </row>
    <row r="3" spans="1:25" ht="30" customHeight="1" x14ac:dyDescent="0.25">
      <c r="A3" s="485" t="s">
        <v>0</v>
      </c>
      <c r="B3" s="114" t="s">
        <v>75</v>
      </c>
      <c r="C3" s="114" t="s">
        <v>122</v>
      </c>
      <c r="D3" s="114" t="s">
        <v>116</v>
      </c>
      <c r="E3" s="114" t="s">
        <v>117</v>
      </c>
      <c r="F3" s="114" t="s">
        <v>118</v>
      </c>
      <c r="G3" s="114" t="s">
        <v>49</v>
      </c>
      <c r="H3" s="114" t="s">
        <v>42</v>
      </c>
      <c r="I3" s="114" t="s">
        <v>119</v>
      </c>
      <c r="J3" s="220" t="s">
        <v>218</v>
      </c>
      <c r="K3" s="220" t="s">
        <v>219</v>
      </c>
      <c r="L3" s="296" t="s">
        <v>160</v>
      </c>
      <c r="M3" s="496" t="s">
        <v>139</v>
      </c>
      <c r="N3" s="497"/>
      <c r="O3" s="498"/>
      <c r="P3" s="114" t="s">
        <v>81</v>
      </c>
      <c r="Q3" s="286" t="s">
        <v>227</v>
      </c>
      <c r="R3" s="286" t="s">
        <v>243</v>
      </c>
      <c r="S3" s="286" t="s">
        <v>242</v>
      </c>
      <c r="T3" s="115" t="s">
        <v>52</v>
      </c>
      <c r="U3" s="115" t="s">
        <v>5</v>
      </c>
      <c r="V3" s="115" t="s">
        <v>23</v>
      </c>
      <c r="W3" s="115" t="s">
        <v>23</v>
      </c>
      <c r="X3" s="116" t="s">
        <v>58</v>
      </c>
    </row>
    <row r="4" spans="1:25" ht="30" customHeight="1" x14ac:dyDescent="0.25">
      <c r="A4" s="486"/>
      <c r="B4" s="177" t="s">
        <v>120</v>
      </c>
      <c r="C4" s="177" t="s">
        <v>121</v>
      </c>
      <c r="D4" s="499" t="s">
        <v>123</v>
      </c>
      <c r="E4" s="500"/>
      <c r="F4" s="177" t="s">
        <v>124</v>
      </c>
      <c r="G4" s="177" t="s">
        <v>223</v>
      </c>
      <c r="H4" s="177" t="s">
        <v>82</v>
      </c>
      <c r="I4" s="177"/>
      <c r="J4" s="292"/>
      <c r="K4" s="292"/>
      <c r="L4" s="117"/>
      <c r="M4" s="499" t="s">
        <v>140</v>
      </c>
      <c r="N4" s="501"/>
      <c r="O4" s="500"/>
      <c r="P4" s="177" t="s">
        <v>125</v>
      </c>
      <c r="Q4" s="143"/>
      <c r="R4" s="143"/>
      <c r="S4" s="143"/>
      <c r="T4" s="178"/>
      <c r="U4" s="288" t="str">
        <f>IF(Y6&gt;0,"Une ou plusieurs lignes ne sont pas instruites","")</f>
        <v/>
      </c>
      <c r="V4" s="119"/>
      <c r="W4" s="178"/>
      <c r="X4" s="179"/>
    </row>
    <row r="5" spans="1:25" ht="20.100000000000001" customHeight="1" thickBot="1" x14ac:dyDescent="0.3">
      <c r="A5" s="121" t="s">
        <v>38</v>
      </c>
      <c r="B5" s="122" t="s">
        <v>141</v>
      </c>
      <c r="C5" s="122" t="s">
        <v>104</v>
      </c>
      <c r="D5" s="122" t="s">
        <v>97</v>
      </c>
      <c r="E5" s="122">
        <v>24</v>
      </c>
      <c r="F5" s="122"/>
      <c r="G5" s="122" t="s">
        <v>241</v>
      </c>
      <c r="H5" s="122" t="s">
        <v>70</v>
      </c>
      <c r="I5" s="122">
        <v>4</v>
      </c>
      <c r="J5" s="122"/>
      <c r="K5" s="122"/>
      <c r="L5" s="122" t="s">
        <v>161</v>
      </c>
      <c r="M5" s="180"/>
      <c r="N5" s="180"/>
      <c r="O5" s="180"/>
      <c r="P5" s="124">
        <v>11.23</v>
      </c>
      <c r="Q5" s="124"/>
      <c r="R5" s="124"/>
      <c r="S5" s="124"/>
      <c r="T5" s="125">
        <v>11.23</v>
      </c>
      <c r="U5" s="126" t="s">
        <v>17</v>
      </c>
      <c r="V5" s="126"/>
      <c r="W5" s="128" t="s">
        <v>60</v>
      </c>
      <c r="X5" s="129" t="s">
        <v>59</v>
      </c>
      <c r="Y5" s="31" t="s">
        <v>240</v>
      </c>
    </row>
    <row r="6" spans="1:25" ht="20.100000000000001" customHeight="1" thickBot="1" x14ac:dyDescent="0.35">
      <c r="A6" s="130"/>
      <c r="B6" s="132"/>
      <c r="C6" s="132"/>
      <c r="D6" s="132"/>
      <c r="E6" s="132"/>
      <c r="F6" s="132"/>
      <c r="G6" s="132"/>
      <c r="H6" s="132"/>
      <c r="I6" s="132"/>
      <c r="J6" s="181"/>
      <c r="K6" s="181"/>
      <c r="L6" s="181"/>
      <c r="M6" s="208"/>
      <c r="N6" s="208"/>
      <c r="O6" s="210"/>
      <c r="P6" s="181"/>
      <c r="Q6" s="181"/>
      <c r="R6" s="181"/>
      <c r="S6" s="200" t="s">
        <v>2</v>
      </c>
      <c r="T6" s="201">
        <f>SUM(T7:T506)</f>
        <v>0</v>
      </c>
      <c r="U6" s="211"/>
      <c r="V6" s="211"/>
      <c r="W6" s="205"/>
      <c r="X6" s="202"/>
      <c r="Y6" s="31">
        <f>+SUM(Y7:Y500)</f>
        <v>0</v>
      </c>
    </row>
    <row r="7" spans="1:25" ht="20.100000000000001" customHeight="1" x14ac:dyDescent="0.25">
      <c r="A7" s="203">
        <v>1</v>
      </c>
      <c r="B7" s="194" t="str">
        <f>IF('Dépenses forfaitaire'!B7="","",'Dépenses forfaitaire'!B7)</f>
        <v/>
      </c>
      <c r="C7" s="194" t="str">
        <f>IF('Dépenses forfaitaire'!C7="","",'Dépenses forfaitaire'!C7)</f>
        <v/>
      </c>
      <c r="D7" s="194" t="str">
        <f>IF('Dépenses forfaitaire'!D7="","",'Dépenses forfaitaire'!D7)</f>
        <v/>
      </c>
      <c r="E7" s="194" t="str">
        <f>IF('Dépenses forfaitaire'!E7="","",'Dépenses forfaitaire'!E7)</f>
        <v/>
      </c>
      <c r="F7" s="194" t="str">
        <f>IF('Dépenses forfaitaire'!F7="","",'Dépenses forfaitaire'!F7)</f>
        <v/>
      </c>
      <c r="G7" s="194"/>
      <c r="H7" s="194" t="str">
        <f>IF('Dépenses forfaitaire'!H7="","",'Dépenses forfaitaire'!H7)</f>
        <v/>
      </c>
      <c r="I7" s="194" t="str">
        <f>IF('Dépenses forfaitaire'!I7="","",'Dépenses forfaitaire'!I7)</f>
        <v/>
      </c>
      <c r="J7" s="293" t="str">
        <f>IF('Dépenses forfaitaire'!K7="","",'Dépenses forfaitaire'!K7)</f>
        <v/>
      </c>
      <c r="K7" s="293" t="str">
        <f>IF('Dépenses forfaitaire'!L7="","",'Dépenses forfaitaire'!L7)</f>
        <v/>
      </c>
      <c r="L7" s="293" t="str">
        <f>IF('Dépenses forfaitaire'!J7="","",'Dépenses forfaitaire'!J7)</f>
        <v/>
      </c>
      <c r="M7" s="132" t="str">
        <f>IF($H7="","",IF($C7=Listes!$B$32,IF('DP_Instruction Forfaitaires'!$E7&lt;Listes!$B$53,('DP_Instruction Forfaitaires'!$E7*(VLOOKUP('DP_Instruction Forfaitaires'!$D7,Listes!$A$54:$E$60,2,FALSE))),IF('DP_Instruction Forfaitaires'!$E7&gt;Listes!$E$53,('DP_Instruction Forfaitaires'!$E7*(VLOOKUP('DP_Instruction Forfaitaires'!$D7,Listes!$A$54:$E$60,5,FALSE))),('DP_Instruction Forfaitaires'!$E7*(VLOOKUP('DP_Instruction Forfaitaires'!$D7,Listes!$A$54:$E$60,3,FALSE))+(VLOOKUP('DP_Instruction Forfaitaires'!$D7,Listes!$A$54:$E$60,4,FALSE)))))))</f>
        <v/>
      </c>
      <c r="N7" s="181" t="str">
        <f>IF($H7="","",IF($C7=Listes!$B$31,IF('DP_Instruction Forfaitaires'!$E7&lt;Listes!$B$42,('DP_Instruction Forfaitaires'!$E7*(VLOOKUP('DP_Instruction Forfaitaires'!$D7,Listes!$A$43:$E$49,2,FALSE))),IF('DP_Instruction Forfaitaires'!$E7&gt;Listes!$D$42,('DP_Instruction Forfaitaires'!$E7*(VLOOKUP('DP_Instruction Forfaitaires'!$D7,Listes!$A$43:$E$49,5,FALSE))),('DP_Instruction Forfaitaires'!$E7*(VLOOKUP('DP_Instruction Forfaitaires'!$D7,Listes!$A$43:$E$49,3,FALSE))+(VLOOKUP('DP_Instruction Forfaitaires'!$D7,Listes!$A$43:$E$49,4,FALSE)))))))</f>
        <v/>
      </c>
      <c r="O7" s="182" t="str">
        <f>IF($H7="","",IF($C7=Listes!$B$34,Listes!$I$31,IF($C7=Listes!$B$35,(VLOOKUP('DP_Instruction Forfaitaires'!$F7,Listes!$E$31:$F$36,2,FALSE)),IF($C7=Listes!$B$33,IF('DP_Instruction Forfaitaires'!$E7&lt;Listes!$A$64,'DP_Instruction Forfaitaires'!$E7*Listes!$A$65,IF('DP_Instruction Forfaitaires'!$E7&gt;Listes!$D$64,'DP_Instruction Forfaitaires'!$E7*Listes!$D$65,(('DP_Instruction Forfaitaires'!$E7*Listes!$B$65)+Listes!$C$65)))))))</f>
        <v/>
      </c>
      <c r="P7" s="144" t="str">
        <f>IF('Dépenses forfaitaire'!P7="","",'Dépenses forfaitaire'!P7)</f>
        <v/>
      </c>
      <c r="Q7" s="343"/>
      <c r="R7" s="295" t="str">
        <f>IF(Q7="","",IF(Q7="KO","",J7))</f>
        <v/>
      </c>
      <c r="S7" s="295" t="str">
        <f>IF(Q7="","",IF(Q7="KO","",K7))</f>
        <v/>
      </c>
      <c r="T7" s="193"/>
      <c r="U7" s="191"/>
      <c r="V7" s="209"/>
      <c r="W7" s="195" t="str">
        <f>IF(AND(OR(Q7="KO",T7&lt;&gt;""),OR(R7="",S7="",T7="")),Listes!$A$74,IF(AND(T7="",Q7&lt;&gt;""),Listes!$A$75,IF(AND(P7&lt;T7,V7=""),Listes!$A$76,IF(AND(R7&gt;S7),Listes!$A$77,IF(AND(P7&lt;&gt;"",P7&gt;T7,U7=""),Listes!$A$78,IF(AND(X7="",OR(Q7&lt;&gt;"",R7&lt;&gt;"",S7&lt;&gt;"")),Listes!$A$79,""))))))</f>
        <v/>
      </c>
      <c r="X7" s="196"/>
      <c r="Y7" s="31">
        <f>IF(AND(B7&lt;&gt;"",X7&lt;&gt;"Oui"),1,0)</f>
        <v>0</v>
      </c>
    </row>
    <row r="8" spans="1:25" ht="20.100000000000001" customHeight="1" x14ac:dyDescent="0.25">
      <c r="A8" s="134">
        <v>2</v>
      </c>
      <c r="B8" s="131" t="str">
        <f>IF('Dépenses forfaitaire'!B8="","",'Dépenses forfaitaire'!B8)</f>
        <v/>
      </c>
      <c r="C8" s="131" t="str">
        <f>IF('Dépenses forfaitaire'!C8="","",'Dépenses forfaitaire'!C8)</f>
        <v/>
      </c>
      <c r="D8" s="131" t="str">
        <f>IF('Dépenses forfaitaire'!D8="","",'Dépenses forfaitaire'!D8)</f>
        <v/>
      </c>
      <c r="E8" s="131" t="str">
        <f>IF('Dépenses forfaitaire'!E8="","",'Dépenses forfaitaire'!E8)</f>
        <v/>
      </c>
      <c r="F8" s="131" t="str">
        <f>IF('Dépenses forfaitaire'!F8="","",'Dépenses forfaitaire'!F8)</f>
        <v/>
      </c>
      <c r="G8" s="131"/>
      <c r="H8" s="131" t="str">
        <f>IF('Dépenses forfaitaire'!H8="","",'Dépenses forfaitaire'!H8)</f>
        <v/>
      </c>
      <c r="I8" s="131" t="str">
        <f>IF('Dépenses forfaitaire'!I8="","",'Dépenses forfaitaire'!I8)</f>
        <v/>
      </c>
      <c r="J8" s="293" t="str">
        <f>IF('Dépenses forfaitaire'!K8="","",'Dépenses forfaitaire'!K8)</f>
        <v/>
      </c>
      <c r="K8" s="293" t="str">
        <f>IF('Dépenses forfaitaire'!L8="","",'Dépenses forfaitaire'!L8)</f>
        <v/>
      </c>
      <c r="L8" s="293" t="str">
        <f>IF('Dépenses forfaitaire'!J8="","",'Dépenses forfaitaire'!J8)</f>
        <v/>
      </c>
      <c r="M8" s="131" t="str">
        <f>IF($H8="","",IF($C8=Listes!$B$32,IF('DP_Instruction Forfaitaires'!$E8&lt;Listes!$B$53,('DP_Instruction Forfaitaires'!$E8*(VLOOKUP('DP_Instruction Forfaitaires'!$D8,Listes!$A$54:$E$60,2,FALSE))),IF('DP_Instruction Forfaitaires'!$E8&gt;Listes!$E$53,('DP_Instruction Forfaitaires'!$E8*(VLOOKUP('DP_Instruction Forfaitaires'!$D8,Listes!$A$54:$E$60,5,FALSE))),('DP_Instruction Forfaitaires'!$E8*(VLOOKUP('DP_Instruction Forfaitaires'!$D8,Listes!$A$54:$E$60,3,FALSE))+(VLOOKUP('DP_Instruction Forfaitaires'!$D8,Listes!$A$54:$E$60,4,FALSE)))))))</f>
        <v/>
      </c>
      <c r="N8" s="131" t="str">
        <f>IF($H8="","",IF($C8=Listes!$B$31,IF('DP_Instruction Forfaitaires'!$E8&lt;Listes!$B$42,('DP_Instruction Forfaitaires'!$E8*(VLOOKUP('DP_Instruction Forfaitaires'!$D8,Listes!$A$43:$E$49,2,FALSE))),IF('DP_Instruction Forfaitaires'!$E8&gt;Listes!$D$42,('DP_Instruction Forfaitaires'!$E8*(VLOOKUP('DP_Instruction Forfaitaires'!$D8,Listes!$A$43:$E$49,5,FALSE))),('DP_Instruction Forfaitaires'!$E8*(VLOOKUP('DP_Instruction Forfaitaires'!$D8,Listes!$A$43:$E$49,3,FALSE))+(VLOOKUP('DP_Instruction Forfaitaires'!$D8,Listes!$A$43:$E$49,4,FALSE)))))))</f>
        <v/>
      </c>
      <c r="O8" s="183" t="str">
        <f>IF($H8="","",IF($C8=Listes!$B$34,Listes!$I$31,IF($C8=Listes!$B$35,(VLOOKUP('DP_Instruction Forfaitaires'!$F8,Listes!$E$31:$F$36,2,FALSE)),IF($C8=Listes!$B$33,IF('DP_Instruction Forfaitaires'!$E8&lt;Listes!$A$64,'DP_Instruction Forfaitaires'!$E8*Listes!$A$65,IF('DP_Instruction Forfaitaires'!$E8&gt;Listes!$D$64,'DP_Instruction Forfaitaires'!$E8*Listes!$D$65,(('DP_Instruction Forfaitaires'!$E8*Listes!$B$65)+Listes!$C$65)))))))</f>
        <v/>
      </c>
      <c r="P8" s="144" t="str">
        <f>IF('Dépenses forfaitaire'!P8="","",'Dépenses forfaitaire'!P8)</f>
        <v/>
      </c>
      <c r="Q8" s="343"/>
      <c r="R8" s="295" t="str">
        <f t="shared" ref="R8:R71" si="0">IF(Q8="","",IF(Q8="KO","",J8))</f>
        <v/>
      </c>
      <c r="S8" s="295" t="str">
        <f t="shared" ref="S8:S71" si="1">IF(Q8="","",IF(Q8="KO","",K8))</f>
        <v/>
      </c>
      <c r="T8" s="193" t="str">
        <f>IF($I8="","",($O8+$N8+$M8)*$I8)</f>
        <v/>
      </c>
      <c r="U8" s="191"/>
      <c r="V8" s="209"/>
      <c r="W8" s="195" t="str">
        <f>IF(AND(OR(Q8="KO",T8&lt;&gt;""),OR(R8="",S8="",T8="")),Listes!$A$74,IF(AND(T8="",Q8&lt;&gt;""),Listes!$A$75,IF(AND(P8&lt;T8,V8=""),Listes!$A$76,IF(AND(R8&gt;S8),Listes!$A$77,IF(AND(P8&lt;&gt;"",P8&gt;T8,U8=""),Listes!$A$78,IF(AND(X8="",OR(Q8&lt;&gt;"",R8&lt;&gt;"",S8&lt;&gt;"")),Listes!$A$79,""))))))</f>
        <v/>
      </c>
      <c r="X8" s="196"/>
      <c r="Y8" s="31">
        <f t="shared" ref="Y8:Y71" si="2">IF(AND(B8&lt;&gt;"",X8&lt;&gt;"Oui"),1,0)</f>
        <v>0</v>
      </c>
    </row>
    <row r="9" spans="1:25" ht="20.100000000000001" customHeight="1" x14ac:dyDescent="0.25">
      <c r="A9" s="134">
        <v>3</v>
      </c>
      <c r="B9" s="131" t="str">
        <f>IF('Dépenses forfaitaire'!B9="","",'Dépenses forfaitaire'!B9)</f>
        <v/>
      </c>
      <c r="C9" s="131" t="str">
        <f>IF('Dépenses forfaitaire'!C9="","",'Dépenses forfaitaire'!C9)</f>
        <v/>
      </c>
      <c r="D9" s="131" t="str">
        <f>IF('Dépenses forfaitaire'!D9="","",'Dépenses forfaitaire'!D9)</f>
        <v/>
      </c>
      <c r="E9" s="131" t="str">
        <f>IF('Dépenses forfaitaire'!E9="","",'Dépenses forfaitaire'!E9)</f>
        <v/>
      </c>
      <c r="F9" s="131" t="str">
        <f>IF('Dépenses forfaitaire'!F9="","",'Dépenses forfaitaire'!F9)</f>
        <v/>
      </c>
      <c r="G9" s="131"/>
      <c r="H9" s="131" t="str">
        <f>IF('Dépenses forfaitaire'!H9="","",'Dépenses forfaitaire'!H9)</f>
        <v/>
      </c>
      <c r="I9" s="131" t="str">
        <f>IF('Dépenses forfaitaire'!I9="","",'Dépenses forfaitaire'!I9)</f>
        <v/>
      </c>
      <c r="J9" s="293" t="str">
        <f>IF('Dépenses forfaitaire'!K9="","",'Dépenses forfaitaire'!K9)</f>
        <v/>
      </c>
      <c r="K9" s="293" t="str">
        <f>IF('Dépenses forfaitaire'!L9="","",'Dépenses forfaitaire'!L9)</f>
        <v/>
      </c>
      <c r="L9" s="293" t="str">
        <f>IF('Dépenses forfaitaire'!J9="","",'Dépenses forfaitaire'!J9)</f>
        <v/>
      </c>
      <c r="M9" s="131" t="str">
        <f>IF($H9="","",IF($C9=Listes!$B$32,IF('DP_Instruction Forfaitaires'!$E9&lt;Listes!$B$53,('DP_Instruction Forfaitaires'!$E9*(VLOOKUP('DP_Instruction Forfaitaires'!$D9,Listes!$A$54:$E$60,2,FALSE))),IF('DP_Instruction Forfaitaires'!$E9&gt;Listes!$E$53,('DP_Instruction Forfaitaires'!$E9*(VLOOKUP('DP_Instruction Forfaitaires'!$D9,Listes!$A$54:$E$60,5,FALSE))),('DP_Instruction Forfaitaires'!$E9*(VLOOKUP('DP_Instruction Forfaitaires'!$D9,Listes!$A$54:$E$60,3,FALSE))+(VLOOKUP('DP_Instruction Forfaitaires'!$D9,Listes!$A$54:$E$60,4,FALSE)))))))</f>
        <v/>
      </c>
      <c r="N9" s="131" t="str">
        <f>IF($H9="","",IF($C9=Listes!$B$31,IF('DP_Instruction Forfaitaires'!$E9&lt;Listes!$B$42,('DP_Instruction Forfaitaires'!$E9*(VLOOKUP('DP_Instruction Forfaitaires'!$D9,Listes!$A$43:$E$49,2,FALSE))),IF('DP_Instruction Forfaitaires'!$E9&gt;Listes!$D$42,('DP_Instruction Forfaitaires'!$E9*(VLOOKUP('DP_Instruction Forfaitaires'!$D9,Listes!$A$43:$E$49,5,FALSE))),('DP_Instruction Forfaitaires'!$E9*(VLOOKUP('DP_Instruction Forfaitaires'!$D9,Listes!$A$43:$E$49,3,FALSE))+(VLOOKUP('DP_Instruction Forfaitaires'!$D9,Listes!$A$43:$E$49,4,FALSE)))))))</f>
        <v/>
      </c>
      <c r="O9" s="183" t="str">
        <f>IF($H9="","",IF($C9=Listes!$B$34,Listes!$I$31,IF($C9=Listes!$B$35,(VLOOKUP('DP_Instruction Forfaitaires'!$F9,Listes!$E$31:$F$36,2,FALSE)),IF($C9=Listes!$B$33,IF('DP_Instruction Forfaitaires'!$E9&lt;Listes!$A$64,'DP_Instruction Forfaitaires'!$E9*Listes!$A$65,IF('DP_Instruction Forfaitaires'!$E9&gt;Listes!$D$64,'DP_Instruction Forfaitaires'!$E9*Listes!$D$65,(('DP_Instruction Forfaitaires'!$E9*Listes!$B$65)+Listes!$C$65)))))))</f>
        <v/>
      </c>
      <c r="P9" s="144" t="str">
        <f>IF('Dépenses forfaitaire'!P9="","",'Dépenses forfaitaire'!P9)</f>
        <v/>
      </c>
      <c r="Q9" s="343"/>
      <c r="R9" s="295" t="str">
        <f t="shared" si="0"/>
        <v/>
      </c>
      <c r="S9" s="295" t="str">
        <f t="shared" si="1"/>
        <v/>
      </c>
      <c r="T9" s="193" t="str">
        <f t="shared" ref="T9:T71" si="3">IF($I9="","",($O9+$N9+$M9)*$I9)</f>
        <v/>
      </c>
      <c r="U9" s="191"/>
      <c r="V9" s="209"/>
      <c r="W9" s="195" t="str">
        <f>IF(AND(OR(Q9="KO",T9&lt;&gt;""),OR(R9="",S9="",T9="")),Listes!$A$74,IF(AND(T9="",Q9&lt;&gt;""),Listes!$A$75,IF(AND(P9&lt;T9,V9=""),Listes!$A$76,IF(AND(R9&gt;S9),Listes!$A$77,IF(AND(P9&lt;&gt;"",P9&gt;T9,U9=""),Listes!$A$78,IF(AND(X9="",OR(Q9&lt;&gt;"",R9&lt;&gt;"",S9&lt;&gt;"")),Listes!$A$79,""))))))</f>
        <v/>
      </c>
      <c r="X9" s="196"/>
      <c r="Y9" s="31">
        <f t="shared" si="2"/>
        <v>0</v>
      </c>
    </row>
    <row r="10" spans="1:25" ht="20.100000000000001" customHeight="1" x14ac:dyDescent="0.25">
      <c r="A10" s="134">
        <v>4</v>
      </c>
      <c r="B10" s="131" t="str">
        <f>IF('Dépenses forfaitaire'!B10="","",'Dépenses forfaitaire'!B10)</f>
        <v/>
      </c>
      <c r="C10" s="131" t="str">
        <f>IF('Dépenses forfaitaire'!C10="","",'Dépenses forfaitaire'!C10)</f>
        <v/>
      </c>
      <c r="D10" s="131" t="str">
        <f>IF('Dépenses forfaitaire'!D10="","",'Dépenses forfaitaire'!D10)</f>
        <v/>
      </c>
      <c r="E10" s="131" t="str">
        <f>IF('Dépenses forfaitaire'!E10="","",'Dépenses forfaitaire'!E10)</f>
        <v/>
      </c>
      <c r="F10" s="131" t="str">
        <f>IF('Dépenses forfaitaire'!F10="","",'Dépenses forfaitaire'!F10)</f>
        <v/>
      </c>
      <c r="G10" s="131"/>
      <c r="H10" s="131" t="str">
        <f>IF('Dépenses forfaitaire'!H10="","",'Dépenses forfaitaire'!H10)</f>
        <v/>
      </c>
      <c r="I10" s="131" t="str">
        <f>IF('Dépenses forfaitaire'!I10="","",'Dépenses forfaitaire'!I10)</f>
        <v/>
      </c>
      <c r="J10" s="293" t="str">
        <f>IF('Dépenses forfaitaire'!K10="","",'Dépenses forfaitaire'!K10)</f>
        <v/>
      </c>
      <c r="K10" s="293" t="str">
        <f>IF('Dépenses forfaitaire'!L10="","",'Dépenses forfaitaire'!L10)</f>
        <v/>
      </c>
      <c r="L10" s="293" t="str">
        <f>IF('Dépenses forfaitaire'!J10="","",'Dépenses forfaitaire'!J10)</f>
        <v/>
      </c>
      <c r="M10" s="131" t="str">
        <f>IF($H10="","",IF($C10=Listes!$B$32,IF('DP_Instruction Forfaitaires'!$E10&lt;Listes!$B$53,('DP_Instruction Forfaitaires'!$E10*(VLOOKUP('DP_Instruction Forfaitaires'!$D10,Listes!$A$54:$E$60,2,FALSE))),IF('DP_Instruction Forfaitaires'!$E10&gt;Listes!$E$53,('DP_Instruction Forfaitaires'!$E10*(VLOOKUP('DP_Instruction Forfaitaires'!$D10,Listes!$A$54:$E$60,5,FALSE))),('DP_Instruction Forfaitaires'!$E10*(VLOOKUP('DP_Instruction Forfaitaires'!$D10,Listes!$A$54:$E$60,3,FALSE))+(VLOOKUP('DP_Instruction Forfaitaires'!$D10,Listes!$A$54:$E$60,4,FALSE)))))))</f>
        <v/>
      </c>
      <c r="N10" s="131" t="str">
        <f>IF($H10="","",IF($C10=Listes!$B$31,IF('DP_Instruction Forfaitaires'!$E10&lt;Listes!$B$42,('DP_Instruction Forfaitaires'!$E10*(VLOOKUP('DP_Instruction Forfaitaires'!$D10,Listes!$A$43:$E$49,2,FALSE))),IF('DP_Instruction Forfaitaires'!$E10&gt;Listes!$D$42,('DP_Instruction Forfaitaires'!$E10*(VLOOKUP('DP_Instruction Forfaitaires'!$D10,Listes!$A$43:$E$49,5,FALSE))),('DP_Instruction Forfaitaires'!$E10*(VLOOKUP('DP_Instruction Forfaitaires'!$D10,Listes!$A$43:$E$49,3,FALSE))+(VLOOKUP('DP_Instruction Forfaitaires'!$D10,Listes!$A$43:$E$49,4,FALSE)))))))</f>
        <v/>
      </c>
      <c r="O10" s="183" t="str">
        <f>IF($H10="","",IF($C10=Listes!$B$34,Listes!$I$31,IF($C10=Listes!$B$35,(VLOOKUP('DP_Instruction Forfaitaires'!$F10,Listes!$E$31:$F$36,2,FALSE)),IF($C10=Listes!$B$33,IF('DP_Instruction Forfaitaires'!$E10&lt;Listes!$A$64,'DP_Instruction Forfaitaires'!$E10*Listes!$A$65,IF('DP_Instruction Forfaitaires'!$E10&gt;Listes!$D$64,'DP_Instruction Forfaitaires'!$E10*Listes!$D$65,(('DP_Instruction Forfaitaires'!$E10*Listes!$B$65)+Listes!$C$65)))))))</f>
        <v/>
      </c>
      <c r="P10" s="144" t="str">
        <f>IF('Dépenses forfaitaire'!P10="","",'Dépenses forfaitaire'!P10)</f>
        <v/>
      </c>
      <c r="Q10" s="343"/>
      <c r="R10" s="295" t="str">
        <f t="shared" si="0"/>
        <v/>
      </c>
      <c r="S10" s="295" t="str">
        <f t="shared" si="1"/>
        <v/>
      </c>
      <c r="T10" s="193" t="str">
        <f t="shared" si="3"/>
        <v/>
      </c>
      <c r="U10" s="191"/>
      <c r="V10" s="209"/>
      <c r="W10" s="195" t="str">
        <f>IF(AND(OR(Q10="KO",T10&lt;&gt;""),OR(R10="",S10="",T10="")),Listes!$A$74,IF(AND(T10="",Q10&lt;&gt;""),Listes!$A$75,IF(AND(P10&lt;T10,V10=""),Listes!$A$76,IF(AND(R10&gt;S10),Listes!$A$77,IF(AND(P10&lt;&gt;"",P10&gt;T10,U10=""),Listes!$A$78,IF(AND(X10="",OR(Q10&lt;&gt;"",R10&lt;&gt;"",S10&lt;&gt;"")),Listes!$A$79,""))))))</f>
        <v/>
      </c>
      <c r="X10" s="196"/>
      <c r="Y10" s="31">
        <f t="shared" si="2"/>
        <v>0</v>
      </c>
    </row>
    <row r="11" spans="1:25" ht="20.100000000000001" customHeight="1" x14ac:dyDescent="0.25">
      <c r="A11" s="134">
        <v>5</v>
      </c>
      <c r="B11" s="131" t="str">
        <f>IF('Dépenses forfaitaire'!B11="","",'Dépenses forfaitaire'!B11)</f>
        <v/>
      </c>
      <c r="C11" s="131" t="str">
        <f>IF('Dépenses forfaitaire'!C11="","",'Dépenses forfaitaire'!C11)</f>
        <v/>
      </c>
      <c r="D11" s="131" t="str">
        <f>IF('Dépenses forfaitaire'!D11="","",'Dépenses forfaitaire'!D11)</f>
        <v/>
      </c>
      <c r="E11" s="131" t="str">
        <f>IF('Dépenses forfaitaire'!E11="","",'Dépenses forfaitaire'!E11)</f>
        <v/>
      </c>
      <c r="F11" s="131" t="str">
        <f>IF('Dépenses forfaitaire'!F11="","",'Dépenses forfaitaire'!F11)</f>
        <v/>
      </c>
      <c r="G11" s="131"/>
      <c r="H11" s="131" t="str">
        <f>IF('Dépenses forfaitaire'!H11="","",'Dépenses forfaitaire'!H11)</f>
        <v/>
      </c>
      <c r="I11" s="131" t="str">
        <f>IF('Dépenses forfaitaire'!I11="","",'Dépenses forfaitaire'!I11)</f>
        <v/>
      </c>
      <c r="J11" s="293" t="str">
        <f>IF('Dépenses forfaitaire'!K11="","",'Dépenses forfaitaire'!K11)</f>
        <v/>
      </c>
      <c r="K11" s="293" t="str">
        <f>IF('Dépenses forfaitaire'!L11="","",'Dépenses forfaitaire'!L11)</f>
        <v/>
      </c>
      <c r="L11" s="293" t="str">
        <f>IF('Dépenses forfaitaire'!J11="","",'Dépenses forfaitaire'!J11)</f>
        <v/>
      </c>
      <c r="M11" s="131" t="str">
        <f>IF($H11="","",IF($C11=Listes!$B$32,IF('DP_Instruction Forfaitaires'!$E11&lt;Listes!$B$53,('DP_Instruction Forfaitaires'!$E11*(VLOOKUP('DP_Instruction Forfaitaires'!$D11,Listes!$A$54:$E$60,2,FALSE))),IF('DP_Instruction Forfaitaires'!$E11&gt;Listes!$E$53,('DP_Instruction Forfaitaires'!$E11*(VLOOKUP('DP_Instruction Forfaitaires'!$D11,Listes!$A$54:$E$60,5,FALSE))),('DP_Instruction Forfaitaires'!$E11*(VLOOKUP('DP_Instruction Forfaitaires'!$D11,Listes!$A$54:$E$60,3,FALSE))+(VLOOKUP('DP_Instruction Forfaitaires'!$D11,Listes!$A$54:$E$60,4,FALSE)))))))</f>
        <v/>
      </c>
      <c r="N11" s="131" t="str">
        <f>IF($H11="","",IF($C11=Listes!$B$31,IF('DP_Instruction Forfaitaires'!$E11&lt;Listes!$B$42,('DP_Instruction Forfaitaires'!$E11*(VLOOKUP('DP_Instruction Forfaitaires'!$D11,Listes!$A$43:$E$49,2,FALSE))),IF('DP_Instruction Forfaitaires'!$E11&gt;Listes!$D$42,('DP_Instruction Forfaitaires'!$E11*(VLOOKUP('DP_Instruction Forfaitaires'!$D11,Listes!$A$43:$E$49,5,FALSE))),('DP_Instruction Forfaitaires'!$E11*(VLOOKUP('DP_Instruction Forfaitaires'!$D11,Listes!$A$43:$E$49,3,FALSE))+(VLOOKUP('DP_Instruction Forfaitaires'!$D11,Listes!$A$43:$E$49,4,FALSE)))))))</f>
        <v/>
      </c>
      <c r="O11" s="183" t="str">
        <f>IF($H11="","",IF($C11=Listes!$B$34,Listes!$I$31,IF($C11=Listes!$B$35,(VLOOKUP('DP_Instruction Forfaitaires'!$F11,Listes!$E$31:$F$36,2,FALSE)),IF($C11=Listes!$B$33,IF('DP_Instruction Forfaitaires'!$E11&lt;Listes!$A$64,'DP_Instruction Forfaitaires'!$E11*Listes!$A$65,IF('DP_Instruction Forfaitaires'!$E11&gt;Listes!$D$64,'DP_Instruction Forfaitaires'!$E11*Listes!$D$65,(('DP_Instruction Forfaitaires'!$E11*Listes!$B$65)+Listes!$C$65)))))))</f>
        <v/>
      </c>
      <c r="P11" s="144" t="str">
        <f>IF('Dépenses forfaitaire'!P11="","",'Dépenses forfaitaire'!P11)</f>
        <v/>
      </c>
      <c r="Q11" s="343"/>
      <c r="R11" s="295" t="str">
        <f t="shared" si="0"/>
        <v/>
      </c>
      <c r="S11" s="295" t="str">
        <f t="shared" si="1"/>
        <v/>
      </c>
      <c r="T11" s="193" t="str">
        <f t="shared" si="3"/>
        <v/>
      </c>
      <c r="U11" s="191"/>
      <c r="V11" s="209"/>
      <c r="W11" s="195" t="str">
        <f>IF(AND(OR(Q11="KO",T11&lt;&gt;""),OR(R11="",S11="",T11="")),Listes!$A$74,IF(AND(T11="",Q11&lt;&gt;""),Listes!$A$75,IF(AND(P11&lt;T11,V11=""),Listes!$A$76,IF(AND(R11&gt;S11),Listes!$A$77,IF(AND(P11&lt;&gt;"",P11&gt;T11,U11=""),Listes!$A$78,IF(AND(X11="",OR(Q11&lt;&gt;"",R11&lt;&gt;"",S11&lt;&gt;"")),Listes!$A$79,""))))))</f>
        <v/>
      </c>
      <c r="X11" s="196"/>
      <c r="Y11" s="31">
        <f t="shared" si="2"/>
        <v>0</v>
      </c>
    </row>
    <row r="12" spans="1:25" ht="20.100000000000001" customHeight="1" x14ac:dyDescent="0.25">
      <c r="A12" s="134">
        <v>6</v>
      </c>
      <c r="B12" s="131" t="str">
        <f>IF('Dépenses forfaitaire'!B12="","",'Dépenses forfaitaire'!B12)</f>
        <v/>
      </c>
      <c r="C12" s="131" t="str">
        <f>IF('Dépenses forfaitaire'!C12="","",'Dépenses forfaitaire'!C12)</f>
        <v/>
      </c>
      <c r="D12" s="131" t="str">
        <f>IF('Dépenses forfaitaire'!D12="","",'Dépenses forfaitaire'!D12)</f>
        <v/>
      </c>
      <c r="E12" s="131" t="str">
        <f>IF('Dépenses forfaitaire'!E12="","",'Dépenses forfaitaire'!E12)</f>
        <v/>
      </c>
      <c r="F12" s="131" t="str">
        <f>IF('Dépenses forfaitaire'!F12="","",'Dépenses forfaitaire'!F12)</f>
        <v/>
      </c>
      <c r="G12" s="131"/>
      <c r="H12" s="131" t="str">
        <f>IF('Dépenses forfaitaire'!H12="","",'Dépenses forfaitaire'!H12)</f>
        <v/>
      </c>
      <c r="I12" s="131" t="str">
        <f>IF('Dépenses forfaitaire'!I12="","",'Dépenses forfaitaire'!I12)</f>
        <v/>
      </c>
      <c r="J12" s="293" t="str">
        <f>IF('Dépenses forfaitaire'!K12="","",'Dépenses forfaitaire'!K12)</f>
        <v/>
      </c>
      <c r="K12" s="293" t="str">
        <f>IF('Dépenses forfaitaire'!L12="","",'Dépenses forfaitaire'!L12)</f>
        <v/>
      </c>
      <c r="L12" s="293" t="str">
        <f>IF('Dépenses forfaitaire'!J12="","",'Dépenses forfaitaire'!J12)</f>
        <v/>
      </c>
      <c r="M12" s="131" t="str">
        <f>IF($H12="","",IF($C12=Listes!$B$32,IF('DP_Instruction Forfaitaires'!$E12&lt;Listes!$B$53,('DP_Instruction Forfaitaires'!$E12*(VLOOKUP('DP_Instruction Forfaitaires'!$D12,Listes!$A$54:$E$60,2,FALSE))),IF('DP_Instruction Forfaitaires'!$E12&gt;Listes!$E$53,('DP_Instruction Forfaitaires'!$E12*(VLOOKUP('DP_Instruction Forfaitaires'!$D12,Listes!$A$54:$E$60,5,FALSE))),('DP_Instruction Forfaitaires'!$E12*(VLOOKUP('DP_Instruction Forfaitaires'!$D12,Listes!$A$54:$E$60,3,FALSE))+(VLOOKUP('DP_Instruction Forfaitaires'!$D12,Listes!$A$54:$E$60,4,FALSE)))))))</f>
        <v/>
      </c>
      <c r="N12" s="131" t="str">
        <f>IF($H12="","",IF($C12=Listes!$B$31,IF('DP_Instruction Forfaitaires'!$E12&lt;Listes!$B$42,('DP_Instruction Forfaitaires'!$E12*(VLOOKUP('DP_Instruction Forfaitaires'!$D12,Listes!$A$43:$E$49,2,FALSE))),IF('DP_Instruction Forfaitaires'!$E12&gt;Listes!$D$42,('DP_Instruction Forfaitaires'!$E12*(VLOOKUP('DP_Instruction Forfaitaires'!$D12,Listes!$A$43:$E$49,5,FALSE))),('DP_Instruction Forfaitaires'!$E12*(VLOOKUP('DP_Instruction Forfaitaires'!$D12,Listes!$A$43:$E$49,3,FALSE))+(VLOOKUP('DP_Instruction Forfaitaires'!$D12,Listes!$A$43:$E$49,4,FALSE)))))))</f>
        <v/>
      </c>
      <c r="O12" s="183" t="str">
        <f>IF($H12="","",IF($C12=Listes!$B$34,Listes!$I$31,IF($C12=Listes!$B$35,(VLOOKUP('DP_Instruction Forfaitaires'!$F12,Listes!$E$31:$F$36,2,FALSE)),IF($C12=Listes!$B$33,IF('DP_Instruction Forfaitaires'!$E12&lt;Listes!$A$64,'DP_Instruction Forfaitaires'!$E12*Listes!$A$65,IF('DP_Instruction Forfaitaires'!$E12&gt;Listes!$D$64,'DP_Instruction Forfaitaires'!$E12*Listes!$D$65,(('DP_Instruction Forfaitaires'!$E12*Listes!$B$65)+Listes!$C$65)))))))</f>
        <v/>
      </c>
      <c r="P12" s="144" t="str">
        <f>IF('Dépenses forfaitaire'!P12="","",'Dépenses forfaitaire'!P12)</f>
        <v/>
      </c>
      <c r="Q12" s="343"/>
      <c r="R12" s="295" t="str">
        <f t="shared" si="0"/>
        <v/>
      </c>
      <c r="S12" s="295" t="str">
        <f t="shared" si="1"/>
        <v/>
      </c>
      <c r="T12" s="193" t="str">
        <f t="shared" si="3"/>
        <v/>
      </c>
      <c r="U12" s="191"/>
      <c r="V12" s="209"/>
      <c r="W12" s="195" t="str">
        <f>IF(AND(OR(Q12="KO",T12&lt;&gt;""),OR(R12="",S12="",T12="")),Listes!$A$74,IF(AND(T12="",Q12&lt;&gt;""),Listes!$A$75,IF(AND(P12&lt;T12,V12=""),Listes!$A$76,IF(AND(R12&gt;S12),Listes!$A$77,IF(AND(P12&lt;&gt;"",P12&gt;T12,U12=""),Listes!$A$78,IF(AND(X12="",OR(Q12&lt;&gt;"",R12&lt;&gt;"",S12&lt;&gt;"")),Listes!$A$79,""))))))</f>
        <v/>
      </c>
      <c r="X12" s="196"/>
      <c r="Y12" s="31">
        <f t="shared" si="2"/>
        <v>0</v>
      </c>
    </row>
    <row r="13" spans="1:25" ht="20.100000000000001" customHeight="1" x14ac:dyDescent="0.25">
      <c r="A13" s="134">
        <v>7</v>
      </c>
      <c r="B13" s="131" t="str">
        <f>IF('Dépenses forfaitaire'!B13="","",'Dépenses forfaitaire'!B13)</f>
        <v/>
      </c>
      <c r="C13" s="131" t="str">
        <f>IF('Dépenses forfaitaire'!C13="","",'Dépenses forfaitaire'!C13)</f>
        <v/>
      </c>
      <c r="D13" s="131" t="str">
        <f>IF('Dépenses forfaitaire'!D13="","",'Dépenses forfaitaire'!D13)</f>
        <v/>
      </c>
      <c r="E13" s="131" t="str">
        <f>IF('Dépenses forfaitaire'!E13="","",'Dépenses forfaitaire'!E13)</f>
        <v/>
      </c>
      <c r="F13" s="131" t="str">
        <f>IF('Dépenses forfaitaire'!F13="","",'Dépenses forfaitaire'!F13)</f>
        <v/>
      </c>
      <c r="G13" s="131"/>
      <c r="H13" s="131" t="str">
        <f>IF('Dépenses forfaitaire'!H13="","",'Dépenses forfaitaire'!H13)</f>
        <v/>
      </c>
      <c r="I13" s="131" t="str">
        <f>IF('Dépenses forfaitaire'!I13="","",'Dépenses forfaitaire'!I13)</f>
        <v/>
      </c>
      <c r="J13" s="293" t="str">
        <f>IF('Dépenses forfaitaire'!K13="","",'Dépenses forfaitaire'!K13)</f>
        <v/>
      </c>
      <c r="K13" s="293" t="str">
        <f>IF('Dépenses forfaitaire'!L13="","",'Dépenses forfaitaire'!L13)</f>
        <v/>
      </c>
      <c r="L13" s="293" t="str">
        <f>IF('Dépenses forfaitaire'!J13="","",'Dépenses forfaitaire'!J13)</f>
        <v/>
      </c>
      <c r="M13" s="131" t="str">
        <f>IF($H13="","",IF($C13=Listes!$B$32,IF('DP_Instruction Forfaitaires'!$E13&lt;Listes!$B$53,('DP_Instruction Forfaitaires'!$E13*(VLOOKUP('DP_Instruction Forfaitaires'!$D13,Listes!$A$54:$E$60,2,FALSE))),IF('DP_Instruction Forfaitaires'!$E13&gt;Listes!$E$53,('DP_Instruction Forfaitaires'!$E13*(VLOOKUP('DP_Instruction Forfaitaires'!$D13,Listes!$A$54:$E$60,5,FALSE))),('DP_Instruction Forfaitaires'!$E13*(VLOOKUP('DP_Instruction Forfaitaires'!$D13,Listes!$A$54:$E$60,3,FALSE))+(VLOOKUP('DP_Instruction Forfaitaires'!$D13,Listes!$A$54:$E$60,4,FALSE)))))))</f>
        <v/>
      </c>
      <c r="N13" s="131" t="str">
        <f>IF($H13="","",IF($C13=Listes!$B$31,IF('DP_Instruction Forfaitaires'!$E13&lt;Listes!$B$42,('DP_Instruction Forfaitaires'!$E13*(VLOOKUP('DP_Instruction Forfaitaires'!$D13,Listes!$A$43:$E$49,2,FALSE))),IF('DP_Instruction Forfaitaires'!$E13&gt;Listes!$D$42,('DP_Instruction Forfaitaires'!$E13*(VLOOKUP('DP_Instruction Forfaitaires'!$D13,Listes!$A$43:$E$49,5,FALSE))),('DP_Instruction Forfaitaires'!$E13*(VLOOKUP('DP_Instruction Forfaitaires'!$D13,Listes!$A$43:$E$49,3,FALSE))+(VLOOKUP('DP_Instruction Forfaitaires'!$D13,Listes!$A$43:$E$49,4,FALSE)))))))</f>
        <v/>
      </c>
      <c r="O13" s="183" t="str">
        <f>IF($H13="","",IF($C13=Listes!$B$34,Listes!$I$31,IF($C13=Listes!$B$35,(VLOOKUP('DP_Instruction Forfaitaires'!$F13,Listes!$E$31:$F$36,2,FALSE)),IF($C13=Listes!$B$33,IF('DP_Instruction Forfaitaires'!$E13&lt;Listes!$A$64,'DP_Instruction Forfaitaires'!$E13*Listes!$A$65,IF('DP_Instruction Forfaitaires'!$E13&gt;Listes!$D$64,'DP_Instruction Forfaitaires'!$E13*Listes!$D$65,(('DP_Instruction Forfaitaires'!$E13*Listes!$B$65)+Listes!$C$65)))))))</f>
        <v/>
      </c>
      <c r="P13" s="144" t="str">
        <f>IF('Dépenses forfaitaire'!P13="","",'Dépenses forfaitaire'!P13)</f>
        <v/>
      </c>
      <c r="Q13" s="343"/>
      <c r="R13" s="295" t="str">
        <f t="shared" si="0"/>
        <v/>
      </c>
      <c r="S13" s="295" t="str">
        <f t="shared" si="1"/>
        <v/>
      </c>
      <c r="T13" s="193" t="str">
        <f t="shared" si="3"/>
        <v/>
      </c>
      <c r="U13" s="191"/>
      <c r="V13" s="209"/>
      <c r="W13" s="195" t="str">
        <f>IF(AND(OR(Q13="KO",T13&lt;&gt;""),OR(R13="",S13="",T13="")),Listes!$A$74,IF(AND(T13="",Q13&lt;&gt;""),Listes!$A$75,IF(AND(P13&lt;T13,V13=""),Listes!$A$76,IF(AND(R13&gt;S13),Listes!$A$77,IF(AND(P13&lt;&gt;"",P13&gt;T13,U13=""),Listes!$A$78,IF(AND(X13="",OR(Q13&lt;&gt;"",R13&lt;&gt;"",S13&lt;&gt;"")),Listes!$A$79,""))))))</f>
        <v/>
      </c>
      <c r="X13" s="196"/>
      <c r="Y13" s="31">
        <f t="shared" si="2"/>
        <v>0</v>
      </c>
    </row>
    <row r="14" spans="1:25" ht="20.100000000000001" customHeight="1" x14ac:dyDescent="0.25">
      <c r="A14" s="134">
        <v>8</v>
      </c>
      <c r="B14" s="131" t="str">
        <f>IF('Dépenses forfaitaire'!B14="","",'Dépenses forfaitaire'!B14)</f>
        <v/>
      </c>
      <c r="C14" s="131" t="str">
        <f>IF('Dépenses forfaitaire'!C14="","",'Dépenses forfaitaire'!C14)</f>
        <v/>
      </c>
      <c r="D14" s="131" t="str">
        <f>IF('Dépenses forfaitaire'!D14="","",'Dépenses forfaitaire'!D14)</f>
        <v/>
      </c>
      <c r="E14" s="131" t="str">
        <f>IF('Dépenses forfaitaire'!E14="","",'Dépenses forfaitaire'!E14)</f>
        <v/>
      </c>
      <c r="F14" s="131" t="str">
        <f>IF('Dépenses forfaitaire'!F14="","",'Dépenses forfaitaire'!F14)</f>
        <v/>
      </c>
      <c r="G14" s="131"/>
      <c r="H14" s="131" t="str">
        <f>IF('Dépenses forfaitaire'!H14="","",'Dépenses forfaitaire'!H14)</f>
        <v/>
      </c>
      <c r="I14" s="131" t="str">
        <f>IF('Dépenses forfaitaire'!I14="","",'Dépenses forfaitaire'!I14)</f>
        <v/>
      </c>
      <c r="J14" s="293" t="str">
        <f>IF('Dépenses forfaitaire'!K14="","",'Dépenses forfaitaire'!K14)</f>
        <v/>
      </c>
      <c r="K14" s="293" t="str">
        <f>IF('Dépenses forfaitaire'!L14="","",'Dépenses forfaitaire'!L14)</f>
        <v/>
      </c>
      <c r="L14" s="293" t="str">
        <f>IF('Dépenses forfaitaire'!J14="","",'Dépenses forfaitaire'!J14)</f>
        <v/>
      </c>
      <c r="M14" s="131" t="str">
        <f>IF($H14="","",IF($C14=Listes!$B$32,IF('DP_Instruction Forfaitaires'!$E14&lt;Listes!$B$53,('DP_Instruction Forfaitaires'!$E14*(VLOOKUP('DP_Instruction Forfaitaires'!$D14,Listes!$A$54:$E$60,2,FALSE))),IF('DP_Instruction Forfaitaires'!$E14&gt;Listes!$E$53,('DP_Instruction Forfaitaires'!$E14*(VLOOKUP('DP_Instruction Forfaitaires'!$D14,Listes!$A$54:$E$60,5,FALSE))),('DP_Instruction Forfaitaires'!$E14*(VLOOKUP('DP_Instruction Forfaitaires'!$D14,Listes!$A$54:$E$60,3,FALSE))+(VLOOKUP('DP_Instruction Forfaitaires'!$D14,Listes!$A$54:$E$60,4,FALSE)))))))</f>
        <v/>
      </c>
      <c r="N14" s="131" t="str">
        <f>IF($H14="","",IF($C14=Listes!$B$31,IF('DP_Instruction Forfaitaires'!$E14&lt;Listes!$B$42,('DP_Instruction Forfaitaires'!$E14*(VLOOKUP('DP_Instruction Forfaitaires'!$D14,Listes!$A$43:$E$49,2,FALSE))),IF('DP_Instruction Forfaitaires'!$E14&gt;Listes!$D$42,('DP_Instruction Forfaitaires'!$E14*(VLOOKUP('DP_Instruction Forfaitaires'!$D14,Listes!$A$43:$E$49,5,FALSE))),('DP_Instruction Forfaitaires'!$E14*(VLOOKUP('DP_Instruction Forfaitaires'!$D14,Listes!$A$43:$E$49,3,FALSE))+(VLOOKUP('DP_Instruction Forfaitaires'!$D14,Listes!$A$43:$E$49,4,FALSE)))))))</f>
        <v/>
      </c>
      <c r="O14" s="183" t="str">
        <f>IF($H14="","",IF($C14=Listes!$B$34,Listes!$I$31,IF($C14=Listes!$B$35,(VLOOKUP('DP_Instruction Forfaitaires'!$F14,Listes!$E$31:$F$36,2,FALSE)),IF($C14=Listes!$B$33,IF('DP_Instruction Forfaitaires'!$E14&lt;Listes!$A$64,'DP_Instruction Forfaitaires'!$E14*Listes!$A$65,IF('DP_Instruction Forfaitaires'!$E14&gt;Listes!$D$64,'DP_Instruction Forfaitaires'!$E14*Listes!$D$65,(('DP_Instruction Forfaitaires'!$E14*Listes!$B$65)+Listes!$C$65)))))))</f>
        <v/>
      </c>
      <c r="P14" s="144" t="str">
        <f>IF('Dépenses forfaitaire'!P14="","",'Dépenses forfaitaire'!P14)</f>
        <v/>
      </c>
      <c r="Q14" s="343"/>
      <c r="R14" s="295" t="str">
        <f t="shared" si="0"/>
        <v/>
      </c>
      <c r="S14" s="295" t="str">
        <f t="shared" si="1"/>
        <v/>
      </c>
      <c r="T14" s="193" t="str">
        <f t="shared" si="3"/>
        <v/>
      </c>
      <c r="U14" s="191"/>
      <c r="V14" s="209"/>
      <c r="W14" s="195" t="str">
        <f>IF(AND(OR(Q14="KO",T14&lt;&gt;""),OR(R14="",S14="",T14="")),Listes!$A$74,IF(AND(T14="",Q14&lt;&gt;""),Listes!$A$75,IF(AND(P14&lt;T14,V14=""),Listes!$A$76,IF(AND(R14&gt;S14),Listes!$A$77,IF(AND(P14&lt;&gt;"",P14&gt;T14,U14=""),Listes!$A$78,IF(AND(X14="",OR(Q14&lt;&gt;"",R14&lt;&gt;"",S14&lt;&gt;"")),Listes!$A$79,""))))))</f>
        <v/>
      </c>
      <c r="X14" s="196"/>
      <c r="Y14" s="31">
        <f t="shared" si="2"/>
        <v>0</v>
      </c>
    </row>
    <row r="15" spans="1:25" ht="20.100000000000001" customHeight="1" x14ac:dyDescent="0.25">
      <c r="A15" s="134">
        <v>9</v>
      </c>
      <c r="B15" s="131" t="str">
        <f>IF('Dépenses forfaitaire'!B15="","",'Dépenses forfaitaire'!B15)</f>
        <v/>
      </c>
      <c r="C15" s="131" t="str">
        <f>IF('Dépenses forfaitaire'!C15="","",'Dépenses forfaitaire'!C15)</f>
        <v/>
      </c>
      <c r="D15" s="131" t="str">
        <f>IF('Dépenses forfaitaire'!D15="","",'Dépenses forfaitaire'!D15)</f>
        <v/>
      </c>
      <c r="E15" s="131" t="str">
        <f>IF('Dépenses forfaitaire'!E15="","",'Dépenses forfaitaire'!E15)</f>
        <v/>
      </c>
      <c r="F15" s="131" t="str">
        <f>IF('Dépenses forfaitaire'!F15="","",'Dépenses forfaitaire'!F15)</f>
        <v/>
      </c>
      <c r="G15" s="131"/>
      <c r="H15" s="131" t="str">
        <f>IF('Dépenses forfaitaire'!H15="","",'Dépenses forfaitaire'!H15)</f>
        <v/>
      </c>
      <c r="I15" s="131" t="str">
        <f>IF('Dépenses forfaitaire'!I15="","",'Dépenses forfaitaire'!I15)</f>
        <v/>
      </c>
      <c r="J15" s="293" t="str">
        <f>IF('Dépenses forfaitaire'!K15="","",'Dépenses forfaitaire'!K15)</f>
        <v/>
      </c>
      <c r="K15" s="293" t="str">
        <f>IF('Dépenses forfaitaire'!L15="","",'Dépenses forfaitaire'!L15)</f>
        <v/>
      </c>
      <c r="L15" s="293" t="str">
        <f>IF('Dépenses forfaitaire'!J15="","",'Dépenses forfaitaire'!J15)</f>
        <v/>
      </c>
      <c r="M15" s="131" t="str">
        <f>IF($H15="","",IF($C15=Listes!$B$32,IF('DP_Instruction Forfaitaires'!$E15&lt;Listes!$B$53,('DP_Instruction Forfaitaires'!$E15*(VLOOKUP('DP_Instruction Forfaitaires'!$D15,Listes!$A$54:$E$60,2,FALSE))),IF('DP_Instruction Forfaitaires'!$E15&gt;Listes!$E$53,('DP_Instruction Forfaitaires'!$E15*(VLOOKUP('DP_Instruction Forfaitaires'!$D15,Listes!$A$54:$E$60,5,FALSE))),('DP_Instruction Forfaitaires'!$E15*(VLOOKUP('DP_Instruction Forfaitaires'!$D15,Listes!$A$54:$E$60,3,FALSE))+(VLOOKUP('DP_Instruction Forfaitaires'!$D15,Listes!$A$54:$E$60,4,FALSE)))))))</f>
        <v/>
      </c>
      <c r="N15" s="131" t="str">
        <f>IF($H15="","",IF($C15=Listes!$B$31,IF('DP_Instruction Forfaitaires'!$E15&lt;Listes!$B$42,('DP_Instruction Forfaitaires'!$E15*(VLOOKUP('DP_Instruction Forfaitaires'!$D15,Listes!$A$43:$E$49,2,FALSE))),IF('DP_Instruction Forfaitaires'!$E15&gt;Listes!$D$42,('DP_Instruction Forfaitaires'!$E15*(VLOOKUP('DP_Instruction Forfaitaires'!$D15,Listes!$A$43:$E$49,5,FALSE))),('DP_Instruction Forfaitaires'!$E15*(VLOOKUP('DP_Instruction Forfaitaires'!$D15,Listes!$A$43:$E$49,3,FALSE))+(VLOOKUP('DP_Instruction Forfaitaires'!$D15,Listes!$A$43:$E$49,4,FALSE)))))))</f>
        <v/>
      </c>
      <c r="O15" s="183" t="str">
        <f>IF($H15="","",IF($C15=Listes!$B$34,Listes!$I$31,IF($C15=Listes!$B$35,(VLOOKUP('DP_Instruction Forfaitaires'!$F15,Listes!$E$31:$F$36,2,FALSE)),IF($C15=Listes!$B$33,IF('DP_Instruction Forfaitaires'!$E15&lt;Listes!$A$64,'DP_Instruction Forfaitaires'!$E15*Listes!$A$65,IF('DP_Instruction Forfaitaires'!$E15&gt;Listes!$D$64,'DP_Instruction Forfaitaires'!$E15*Listes!$D$65,(('DP_Instruction Forfaitaires'!$E15*Listes!$B$65)+Listes!$C$65)))))))</f>
        <v/>
      </c>
      <c r="P15" s="144" t="str">
        <f>IF('Dépenses forfaitaire'!P15="","",'Dépenses forfaitaire'!P15)</f>
        <v/>
      </c>
      <c r="Q15" s="343"/>
      <c r="R15" s="295" t="str">
        <f t="shared" si="0"/>
        <v/>
      </c>
      <c r="S15" s="295" t="str">
        <f t="shared" si="1"/>
        <v/>
      </c>
      <c r="T15" s="193" t="str">
        <f t="shared" si="3"/>
        <v/>
      </c>
      <c r="U15" s="191"/>
      <c r="V15" s="209"/>
      <c r="W15" s="195" t="str">
        <f>IF(AND(OR(Q15="KO",T15&lt;&gt;""),OR(R15="",S15="",T15="")),Listes!$A$74,IF(AND(T15="",Q15&lt;&gt;""),Listes!$A$75,IF(AND(P15&lt;T15,V15=""),Listes!$A$76,IF(AND(R15&gt;S15),Listes!$A$77,IF(AND(P15&lt;&gt;"",P15&gt;T15,U15=""),Listes!$A$78,IF(AND(X15="",OR(Q15&lt;&gt;"",R15&lt;&gt;"",S15&lt;&gt;"")),Listes!$A$79,""))))))</f>
        <v/>
      </c>
      <c r="X15" s="196"/>
      <c r="Y15" s="31">
        <f t="shared" si="2"/>
        <v>0</v>
      </c>
    </row>
    <row r="16" spans="1:25" ht="20.100000000000001" customHeight="1" x14ac:dyDescent="0.25">
      <c r="A16" s="134">
        <v>10</v>
      </c>
      <c r="B16" s="131" t="str">
        <f>IF('Dépenses forfaitaire'!B16="","",'Dépenses forfaitaire'!B16)</f>
        <v/>
      </c>
      <c r="C16" s="131" t="str">
        <f>IF('Dépenses forfaitaire'!C16="","",'Dépenses forfaitaire'!C16)</f>
        <v/>
      </c>
      <c r="D16" s="131" t="str">
        <f>IF('Dépenses forfaitaire'!D16="","",'Dépenses forfaitaire'!D16)</f>
        <v/>
      </c>
      <c r="E16" s="131" t="str">
        <f>IF('Dépenses forfaitaire'!E16="","",'Dépenses forfaitaire'!E16)</f>
        <v/>
      </c>
      <c r="F16" s="131" t="str">
        <f>IF('Dépenses forfaitaire'!F16="","",'Dépenses forfaitaire'!F16)</f>
        <v/>
      </c>
      <c r="G16" s="131"/>
      <c r="H16" s="131" t="str">
        <f>IF('Dépenses forfaitaire'!H16="","",'Dépenses forfaitaire'!H16)</f>
        <v/>
      </c>
      <c r="I16" s="131" t="str">
        <f>IF('Dépenses forfaitaire'!I16="","",'Dépenses forfaitaire'!I16)</f>
        <v/>
      </c>
      <c r="J16" s="293" t="str">
        <f>IF('Dépenses forfaitaire'!K16="","",'Dépenses forfaitaire'!K16)</f>
        <v/>
      </c>
      <c r="K16" s="293" t="str">
        <f>IF('Dépenses forfaitaire'!L16="","",'Dépenses forfaitaire'!L16)</f>
        <v/>
      </c>
      <c r="L16" s="293" t="str">
        <f>IF('Dépenses forfaitaire'!J16="","",'Dépenses forfaitaire'!J16)</f>
        <v/>
      </c>
      <c r="M16" s="131" t="str">
        <f>IF($H16="","",IF($C16=Listes!$B$32,IF('DP_Instruction Forfaitaires'!$E16&lt;Listes!$B$53,('DP_Instruction Forfaitaires'!$E16*(VLOOKUP('DP_Instruction Forfaitaires'!$D16,Listes!$A$54:$E$60,2,FALSE))),IF('DP_Instruction Forfaitaires'!$E16&gt;Listes!$E$53,('DP_Instruction Forfaitaires'!$E16*(VLOOKUP('DP_Instruction Forfaitaires'!$D16,Listes!$A$54:$E$60,5,FALSE))),('DP_Instruction Forfaitaires'!$E16*(VLOOKUP('DP_Instruction Forfaitaires'!$D16,Listes!$A$54:$E$60,3,FALSE))+(VLOOKUP('DP_Instruction Forfaitaires'!$D16,Listes!$A$54:$E$60,4,FALSE)))))))</f>
        <v/>
      </c>
      <c r="N16" s="131" t="str">
        <f>IF($H16="","",IF($C16=Listes!$B$31,IF('DP_Instruction Forfaitaires'!$E16&lt;Listes!$B$42,('DP_Instruction Forfaitaires'!$E16*(VLOOKUP('DP_Instruction Forfaitaires'!$D16,Listes!$A$43:$E$49,2,FALSE))),IF('DP_Instruction Forfaitaires'!$E16&gt;Listes!$D$42,('DP_Instruction Forfaitaires'!$E16*(VLOOKUP('DP_Instruction Forfaitaires'!$D16,Listes!$A$43:$E$49,5,FALSE))),('DP_Instruction Forfaitaires'!$E16*(VLOOKUP('DP_Instruction Forfaitaires'!$D16,Listes!$A$43:$E$49,3,FALSE))+(VLOOKUP('DP_Instruction Forfaitaires'!$D16,Listes!$A$43:$E$49,4,FALSE)))))))</f>
        <v/>
      </c>
      <c r="O16" s="183" t="str">
        <f>IF($H16="","",IF($C16=Listes!$B$34,Listes!$I$31,IF($C16=Listes!$B$35,(VLOOKUP('DP_Instruction Forfaitaires'!$F16,Listes!$E$31:$F$36,2,FALSE)),IF($C16=Listes!$B$33,IF('DP_Instruction Forfaitaires'!$E16&lt;Listes!$A$64,'DP_Instruction Forfaitaires'!$E16*Listes!$A$65,IF('DP_Instruction Forfaitaires'!$E16&gt;Listes!$D$64,'DP_Instruction Forfaitaires'!$E16*Listes!$D$65,(('DP_Instruction Forfaitaires'!$E16*Listes!$B$65)+Listes!$C$65)))))))</f>
        <v/>
      </c>
      <c r="P16" s="144" t="str">
        <f>IF('Dépenses forfaitaire'!P16="","",'Dépenses forfaitaire'!P16)</f>
        <v/>
      </c>
      <c r="Q16" s="343"/>
      <c r="R16" s="295" t="str">
        <f t="shared" si="0"/>
        <v/>
      </c>
      <c r="S16" s="295" t="str">
        <f t="shared" si="1"/>
        <v/>
      </c>
      <c r="T16" s="193" t="str">
        <f t="shared" si="3"/>
        <v/>
      </c>
      <c r="U16" s="191"/>
      <c r="V16" s="209"/>
      <c r="W16" s="195" t="str">
        <f>IF(AND(OR(Q16="KO",T16&lt;&gt;""),OR(R16="",S16="",T16="")),Listes!$A$74,IF(AND(T16="",Q16&lt;&gt;""),Listes!$A$75,IF(AND(P16&lt;T16,V16=""),Listes!$A$76,IF(AND(R16&gt;S16),Listes!$A$77,IF(AND(P16&lt;&gt;"",P16&gt;T16,U16=""),Listes!$A$78,IF(AND(X16="",OR(Q16&lt;&gt;"",R16&lt;&gt;"",S16&lt;&gt;"")),Listes!$A$79,""))))))</f>
        <v/>
      </c>
      <c r="X16" s="196"/>
      <c r="Y16" s="31">
        <f t="shared" si="2"/>
        <v>0</v>
      </c>
    </row>
    <row r="17" spans="1:25" ht="20.100000000000001" customHeight="1" x14ac:dyDescent="0.25">
      <c r="A17" s="134">
        <v>11</v>
      </c>
      <c r="B17" s="131" t="str">
        <f>IF('Dépenses forfaitaire'!B17="","",'Dépenses forfaitaire'!B17)</f>
        <v/>
      </c>
      <c r="C17" s="131" t="str">
        <f>IF('Dépenses forfaitaire'!C17="","",'Dépenses forfaitaire'!C17)</f>
        <v/>
      </c>
      <c r="D17" s="131" t="str">
        <f>IF('Dépenses forfaitaire'!D17="","",'Dépenses forfaitaire'!D17)</f>
        <v/>
      </c>
      <c r="E17" s="131" t="str">
        <f>IF('Dépenses forfaitaire'!E17="","",'Dépenses forfaitaire'!E17)</f>
        <v/>
      </c>
      <c r="F17" s="131" t="str">
        <f>IF('Dépenses forfaitaire'!F17="","",'Dépenses forfaitaire'!F17)</f>
        <v/>
      </c>
      <c r="G17" s="131"/>
      <c r="H17" s="131" t="str">
        <f>IF('Dépenses forfaitaire'!H17="","",'Dépenses forfaitaire'!H17)</f>
        <v/>
      </c>
      <c r="I17" s="131" t="str">
        <f>IF('Dépenses forfaitaire'!I17="","",'Dépenses forfaitaire'!I17)</f>
        <v/>
      </c>
      <c r="J17" s="293" t="str">
        <f>IF('Dépenses forfaitaire'!K17="","",'Dépenses forfaitaire'!K17)</f>
        <v/>
      </c>
      <c r="K17" s="293" t="str">
        <f>IF('Dépenses forfaitaire'!L17="","",'Dépenses forfaitaire'!L17)</f>
        <v/>
      </c>
      <c r="L17" s="293" t="str">
        <f>IF('Dépenses forfaitaire'!J17="","",'Dépenses forfaitaire'!J17)</f>
        <v/>
      </c>
      <c r="M17" s="131" t="str">
        <f>IF($H17="","",IF($C17=Listes!$B$32,IF('DP_Instruction Forfaitaires'!$E17&lt;Listes!$B$53,('DP_Instruction Forfaitaires'!$E17*(VLOOKUP('DP_Instruction Forfaitaires'!$D17,Listes!$A$54:$E$60,2,FALSE))),IF('DP_Instruction Forfaitaires'!$E17&gt;Listes!$E$53,('DP_Instruction Forfaitaires'!$E17*(VLOOKUP('DP_Instruction Forfaitaires'!$D17,Listes!$A$54:$E$60,5,FALSE))),('DP_Instruction Forfaitaires'!$E17*(VLOOKUP('DP_Instruction Forfaitaires'!$D17,Listes!$A$54:$E$60,3,FALSE))+(VLOOKUP('DP_Instruction Forfaitaires'!$D17,Listes!$A$54:$E$60,4,FALSE)))))))</f>
        <v/>
      </c>
      <c r="N17" s="131" t="str">
        <f>IF($H17="","",IF($C17=Listes!$B$31,IF('DP_Instruction Forfaitaires'!$E17&lt;Listes!$B$42,('DP_Instruction Forfaitaires'!$E17*(VLOOKUP('DP_Instruction Forfaitaires'!$D17,Listes!$A$43:$E$49,2,FALSE))),IF('DP_Instruction Forfaitaires'!$E17&gt;Listes!$D$42,('DP_Instruction Forfaitaires'!$E17*(VLOOKUP('DP_Instruction Forfaitaires'!$D17,Listes!$A$43:$E$49,5,FALSE))),('DP_Instruction Forfaitaires'!$E17*(VLOOKUP('DP_Instruction Forfaitaires'!$D17,Listes!$A$43:$E$49,3,FALSE))+(VLOOKUP('DP_Instruction Forfaitaires'!$D17,Listes!$A$43:$E$49,4,FALSE)))))))</f>
        <v/>
      </c>
      <c r="O17" s="183" t="str">
        <f>IF($H17="","",IF($C17=Listes!$B$34,Listes!$I$31,IF($C17=Listes!$B$35,(VLOOKUP('DP_Instruction Forfaitaires'!$F17,Listes!$E$31:$F$36,2,FALSE)),IF($C17=Listes!$B$33,IF('DP_Instruction Forfaitaires'!$E17&lt;Listes!$A$64,'DP_Instruction Forfaitaires'!$E17*Listes!$A$65,IF('DP_Instruction Forfaitaires'!$E17&gt;Listes!$D$64,'DP_Instruction Forfaitaires'!$E17*Listes!$D$65,(('DP_Instruction Forfaitaires'!$E17*Listes!$B$65)+Listes!$C$65)))))))</f>
        <v/>
      </c>
      <c r="P17" s="144" t="str">
        <f>IF('Dépenses forfaitaire'!P17="","",'Dépenses forfaitaire'!P17)</f>
        <v/>
      </c>
      <c r="Q17" s="343"/>
      <c r="R17" s="295" t="str">
        <f t="shared" si="0"/>
        <v/>
      </c>
      <c r="S17" s="295" t="str">
        <f t="shared" si="1"/>
        <v/>
      </c>
      <c r="T17" s="193" t="str">
        <f t="shared" si="3"/>
        <v/>
      </c>
      <c r="U17" s="191"/>
      <c r="V17" s="209"/>
      <c r="W17" s="195" t="str">
        <f>IF(AND(OR(Q17="KO",T17&lt;&gt;""),OR(R17="",S17="",T17="")),Listes!$A$74,IF(AND(T17="",Q17&lt;&gt;""),Listes!$A$75,IF(AND(P17&lt;T17,V17=""),Listes!$A$76,IF(AND(R17&gt;S17),Listes!$A$77,IF(AND(P17&lt;&gt;"",P17&gt;T17,U17=""),Listes!$A$78,IF(AND(X17="",OR(Q17&lt;&gt;"",R17&lt;&gt;"",S17&lt;&gt;"")),Listes!$A$79,""))))))</f>
        <v/>
      </c>
      <c r="X17" s="196"/>
      <c r="Y17" s="31">
        <f t="shared" si="2"/>
        <v>0</v>
      </c>
    </row>
    <row r="18" spans="1:25" ht="20.100000000000001" customHeight="1" x14ac:dyDescent="0.25">
      <c r="A18" s="134">
        <v>12</v>
      </c>
      <c r="B18" s="131" t="str">
        <f>IF('Dépenses forfaitaire'!B18="","",'Dépenses forfaitaire'!B18)</f>
        <v/>
      </c>
      <c r="C18" s="131" t="str">
        <f>IF('Dépenses forfaitaire'!C18="","",'Dépenses forfaitaire'!C18)</f>
        <v/>
      </c>
      <c r="D18" s="131" t="str">
        <f>IF('Dépenses forfaitaire'!D18="","",'Dépenses forfaitaire'!D18)</f>
        <v/>
      </c>
      <c r="E18" s="131" t="str">
        <f>IF('Dépenses forfaitaire'!E18="","",'Dépenses forfaitaire'!E18)</f>
        <v/>
      </c>
      <c r="F18" s="131" t="str">
        <f>IF('Dépenses forfaitaire'!F18="","",'Dépenses forfaitaire'!F18)</f>
        <v/>
      </c>
      <c r="G18" s="131"/>
      <c r="H18" s="131" t="str">
        <f>IF('Dépenses forfaitaire'!H18="","",'Dépenses forfaitaire'!H18)</f>
        <v/>
      </c>
      <c r="I18" s="131" t="str">
        <f>IF('Dépenses forfaitaire'!I18="","",'Dépenses forfaitaire'!I18)</f>
        <v/>
      </c>
      <c r="J18" s="293" t="str">
        <f>IF('Dépenses forfaitaire'!K18="","",'Dépenses forfaitaire'!K18)</f>
        <v/>
      </c>
      <c r="K18" s="293" t="str">
        <f>IF('Dépenses forfaitaire'!L18="","",'Dépenses forfaitaire'!L18)</f>
        <v/>
      </c>
      <c r="L18" s="293" t="str">
        <f>IF('Dépenses forfaitaire'!J18="","",'Dépenses forfaitaire'!J18)</f>
        <v/>
      </c>
      <c r="M18" s="131" t="str">
        <f>IF($H18="","",IF($C18=Listes!$B$32,IF('DP_Instruction Forfaitaires'!$E18&lt;Listes!$B$53,('DP_Instruction Forfaitaires'!$E18*(VLOOKUP('DP_Instruction Forfaitaires'!$D18,Listes!$A$54:$E$60,2,FALSE))),IF('DP_Instruction Forfaitaires'!$E18&gt;Listes!$E$53,('DP_Instruction Forfaitaires'!$E18*(VLOOKUP('DP_Instruction Forfaitaires'!$D18,Listes!$A$54:$E$60,5,FALSE))),('DP_Instruction Forfaitaires'!$E18*(VLOOKUP('DP_Instruction Forfaitaires'!$D18,Listes!$A$54:$E$60,3,FALSE))+(VLOOKUP('DP_Instruction Forfaitaires'!$D18,Listes!$A$54:$E$60,4,FALSE)))))))</f>
        <v/>
      </c>
      <c r="N18" s="131" t="str">
        <f>IF($H18="","",IF($C18=Listes!$B$31,IF('DP_Instruction Forfaitaires'!$E18&lt;Listes!$B$42,('DP_Instruction Forfaitaires'!$E18*(VLOOKUP('DP_Instruction Forfaitaires'!$D18,Listes!$A$43:$E$49,2,FALSE))),IF('DP_Instruction Forfaitaires'!$E18&gt;Listes!$D$42,('DP_Instruction Forfaitaires'!$E18*(VLOOKUP('DP_Instruction Forfaitaires'!$D18,Listes!$A$43:$E$49,5,FALSE))),('DP_Instruction Forfaitaires'!$E18*(VLOOKUP('DP_Instruction Forfaitaires'!$D18,Listes!$A$43:$E$49,3,FALSE))+(VLOOKUP('DP_Instruction Forfaitaires'!$D18,Listes!$A$43:$E$49,4,FALSE)))))))</f>
        <v/>
      </c>
      <c r="O18" s="183" t="str">
        <f>IF($H18="","",IF($C18=Listes!$B$34,Listes!$I$31,IF($C18=Listes!$B$35,(VLOOKUP('DP_Instruction Forfaitaires'!$F18,Listes!$E$31:$F$36,2,FALSE)),IF($C18=Listes!$B$33,IF('DP_Instruction Forfaitaires'!$E18&lt;Listes!$A$64,'DP_Instruction Forfaitaires'!$E18*Listes!$A$65,IF('DP_Instruction Forfaitaires'!$E18&gt;Listes!$D$64,'DP_Instruction Forfaitaires'!$E18*Listes!$D$65,(('DP_Instruction Forfaitaires'!$E18*Listes!$B$65)+Listes!$C$65)))))))</f>
        <v/>
      </c>
      <c r="P18" s="144" t="str">
        <f>IF('Dépenses forfaitaire'!P18="","",'Dépenses forfaitaire'!P18)</f>
        <v/>
      </c>
      <c r="Q18" s="343"/>
      <c r="R18" s="295" t="str">
        <f t="shared" si="0"/>
        <v/>
      </c>
      <c r="S18" s="295" t="str">
        <f t="shared" si="1"/>
        <v/>
      </c>
      <c r="T18" s="193" t="str">
        <f t="shared" si="3"/>
        <v/>
      </c>
      <c r="U18" s="191"/>
      <c r="V18" s="209"/>
      <c r="W18" s="195" t="str">
        <f>IF(AND(OR(Q18="KO",T18&lt;&gt;""),OR(R18="",S18="",T18="")),Listes!$A$74,IF(AND(T18="",Q18&lt;&gt;""),Listes!$A$75,IF(AND(P18&lt;T18,V18=""),Listes!$A$76,IF(AND(R18&gt;S18),Listes!$A$77,IF(AND(P18&lt;&gt;"",P18&gt;T18,U18=""),Listes!$A$78,IF(AND(X18="",OR(Q18&lt;&gt;"",R18&lt;&gt;"",S18&lt;&gt;"")),Listes!$A$79,""))))))</f>
        <v/>
      </c>
      <c r="X18" s="196"/>
      <c r="Y18" s="31">
        <f t="shared" si="2"/>
        <v>0</v>
      </c>
    </row>
    <row r="19" spans="1:25" ht="20.100000000000001" customHeight="1" x14ac:dyDescent="0.25">
      <c r="A19" s="134">
        <v>13</v>
      </c>
      <c r="B19" s="131" t="str">
        <f>IF('Dépenses forfaitaire'!B19="","",'Dépenses forfaitaire'!B19)</f>
        <v/>
      </c>
      <c r="C19" s="131" t="str">
        <f>IF('Dépenses forfaitaire'!C19="","",'Dépenses forfaitaire'!C19)</f>
        <v/>
      </c>
      <c r="D19" s="131" t="str">
        <f>IF('Dépenses forfaitaire'!D19="","",'Dépenses forfaitaire'!D19)</f>
        <v/>
      </c>
      <c r="E19" s="131" t="str">
        <f>IF('Dépenses forfaitaire'!E19="","",'Dépenses forfaitaire'!E19)</f>
        <v/>
      </c>
      <c r="F19" s="131" t="str">
        <f>IF('Dépenses forfaitaire'!F19="","",'Dépenses forfaitaire'!F19)</f>
        <v/>
      </c>
      <c r="G19" s="131"/>
      <c r="H19" s="131" t="str">
        <f>IF('Dépenses forfaitaire'!H19="","",'Dépenses forfaitaire'!H19)</f>
        <v/>
      </c>
      <c r="I19" s="131" t="str">
        <f>IF('Dépenses forfaitaire'!I19="","",'Dépenses forfaitaire'!I19)</f>
        <v/>
      </c>
      <c r="J19" s="293" t="str">
        <f>IF('Dépenses forfaitaire'!K19="","",'Dépenses forfaitaire'!K19)</f>
        <v/>
      </c>
      <c r="K19" s="293" t="str">
        <f>IF('Dépenses forfaitaire'!L19="","",'Dépenses forfaitaire'!L19)</f>
        <v/>
      </c>
      <c r="L19" s="293" t="str">
        <f>IF('Dépenses forfaitaire'!J19="","",'Dépenses forfaitaire'!J19)</f>
        <v/>
      </c>
      <c r="M19" s="131" t="str">
        <f>IF($H19="","",IF($C19=Listes!$B$32,IF('DP_Instruction Forfaitaires'!$E19&lt;Listes!$B$53,('DP_Instruction Forfaitaires'!$E19*(VLOOKUP('DP_Instruction Forfaitaires'!$D19,Listes!$A$54:$E$60,2,FALSE))),IF('DP_Instruction Forfaitaires'!$E19&gt;Listes!$E$53,('DP_Instruction Forfaitaires'!$E19*(VLOOKUP('DP_Instruction Forfaitaires'!$D19,Listes!$A$54:$E$60,5,FALSE))),('DP_Instruction Forfaitaires'!$E19*(VLOOKUP('DP_Instruction Forfaitaires'!$D19,Listes!$A$54:$E$60,3,FALSE))+(VLOOKUP('DP_Instruction Forfaitaires'!$D19,Listes!$A$54:$E$60,4,FALSE)))))))</f>
        <v/>
      </c>
      <c r="N19" s="131" t="str">
        <f>IF($H19="","",IF($C19=Listes!$B$31,IF('DP_Instruction Forfaitaires'!$E19&lt;Listes!$B$42,('DP_Instruction Forfaitaires'!$E19*(VLOOKUP('DP_Instruction Forfaitaires'!$D19,Listes!$A$43:$E$49,2,FALSE))),IF('DP_Instruction Forfaitaires'!$E19&gt;Listes!$D$42,('DP_Instruction Forfaitaires'!$E19*(VLOOKUP('DP_Instruction Forfaitaires'!$D19,Listes!$A$43:$E$49,5,FALSE))),('DP_Instruction Forfaitaires'!$E19*(VLOOKUP('DP_Instruction Forfaitaires'!$D19,Listes!$A$43:$E$49,3,FALSE))+(VLOOKUP('DP_Instruction Forfaitaires'!$D19,Listes!$A$43:$E$49,4,FALSE)))))))</f>
        <v/>
      </c>
      <c r="O19" s="183" t="str">
        <f>IF($H19="","",IF($C19=Listes!$B$34,Listes!$I$31,IF($C19=Listes!$B$35,(VLOOKUP('DP_Instruction Forfaitaires'!$F19,Listes!$E$31:$F$36,2,FALSE)),IF($C19=Listes!$B$33,IF('DP_Instruction Forfaitaires'!$E19&lt;Listes!$A$64,'DP_Instruction Forfaitaires'!$E19*Listes!$A$65,IF('DP_Instruction Forfaitaires'!$E19&gt;Listes!$D$64,'DP_Instruction Forfaitaires'!$E19*Listes!$D$65,(('DP_Instruction Forfaitaires'!$E19*Listes!$B$65)+Listes!$C$65)))))))</f>
        <v/>
      </c>
      <c r="P19" s="144" t="str">
        <f>IF('Dépenses forfaitaire'!P19="","",'Dépenses forfaitaire'!P19)</f>
        <v/>
      </c>
      <c r="Q19" s="343"/>
      <c r="R19" s="295" t="str">
        <f t="shared" si="0"/>
        <v/>
      </c>
      <c r="S19" s="295" t="str">
        <f t="shared" si="1"/>
        <v/>
      </c>
      <c r="T19" s="193" t="str">
        <f t="shared" si="3"/>
        <v/>
      </c>
      <c r="U19" s="191"/>
      <c r="V19" s="209"/>
      <c r="W19" s="195" t="str">
        <f>IF(AND(OR(Q19="KO",T19&lt;&gt;""),OR(R19="",S19="",T19="")),Listes!$A$74,IF(AND(T19="",Q19&lt;&gt;""),Listes!$A$75,IF(AND(P19&lt;T19,V19=""),Listes!$A$76,IF(AND(R19&gt;S19),Listes!$A$77,IF(AND(P19&lt;&gt;"",P19&gt;T19,U19=""),Listes!$A$78,IF(AND(X19="",OR(Q19&lt;&gt;"",R19&lt;&gt;"",S19&lt;&gt;"")),Listes!$A$79,""))))))</f>
        <v/>
      </c>
      <c r="X19" s="196"/>
      <c r="Y19" s="31">
        <f t="shared" si="2"/>
        <v>0</v>
      </c>
    </row>
    <row r="20" spans="1:25" ht="20.100000000000001" customHeight="1" x14ac:dyDescent="0.25">
      <c r="A20" s="134">
        <v>14</v>
      </c>
      <c r="B20" s="131" t="str">
        <f>IF('Dépenses forfaitaire'!B20="","",'Dépenses forfaitaire'!B20)</f>
        <v/>
      </c>
      <c r="C20" s="131" t="str">
        <f>IF('Dépenses forfaitaire'!C20="","",'Dépenses forfaitaire'!C20)</f>
        <v/>
      </c>
      <c r="D20" s="131" t="str">
        <f>IF('Dépenses forfaitaire'!D20="","",'Dépenses forfaitaire'!D20)</f>
        <v/>
      </c>
      <c r="E20" s="131" t="str">
        <f>IF('Dépenses forfaitaire'!E20="","",'Dépenses forfaitaire'!E20)</f>
        <v/>
      </c>
      <c r="F20" s="131" t="str">
        <f>IF('Dépenses forfaitaire'!F20="","",'Dépenses forfaitaire'!F20)</f>
        <v/>
      </c>
      <c r="G20" s="131"/>
      <c r="H20" s="131" t="str">
        <f>IF('Dépenses forfaitaire'!H20="","",'Dépenses forfaitaire'!H20)</f>
        <v/>
      </c>
      <c r="I20" s="131" t="str">
        <f>IF('Dépenses forfaitaire'!I20="","",'Dépenses forfaitaire'!I20)</f>
        <v/>
      </c>
      <c r="J20" s="293" t="str">
        <f>IF('Dépenses forfaitaire'!K20="","",'Dépenses forfaitaire'!K20)</f>
        <v/>
      </c>
      <c r="K20" s="293" t="str">
        <f>IF('Dépenses forfaitaire'!L20="","",'Dépenses forfaitaire'!L20)</f>
        <v/>
      </c>
      <c r="L20" s="293" t="str">
        <f>IF('Dépenses forfaitaire'!J20="","",'Dépenses forfaitaire'!J20)</f>
        <v/>
      </c>
      <c r="M20" s="131" t="str">
        <f>IF($H20="","",IF($C20=Listes!$B$32,IF('DP_Instruction Forfaitaires'!$E20&lt;Listes!$B$53,('DP_Instruction Forfaitaires'!$E20*(VLOOKUP('DP_Instruction Forfaitaires'!$D20,Listes!$A$54:$E$60,2,FALSE))),IF('DP_Instruction Forfaitaires'!$E20&gt;Listes!$E$53,('DP_Instruction Forfaitaires'!$E20*(VLOOKUP('DP_Instruction Forfaitaires'!$D20,Listes!$A$54:$E$60,5,FALSE))),('DP_Instruction Forfaitaires'!$E20*(VLOOKUP('DP_Instruction Forfaitaires'!$D20,Listes!$A$54:$E$60,3,FALSE))+(VLOOKUP('DP_Instruction Forfaitaires'!$D20,Listes!$A$54:$E$60,4,FALSE)))))))</f>
        <v/>
      </c>
      <c r="N20" s="131" t="str">
        <f>IF($H20="","",IF($C20=Listes!$B$31,IF('DP_Instruction Forfaitaires'!$E20&lt;Listes!$B$42,('DP_Instruction Forfaitaires'!$E20*(VLOOKUP('DP_Instruction Forfaitaires'!$D20,Listes!$A$43:$E$49,2,FALSE))),IF('DP_Instruction Forfaitaires'!$E20&gt;Listes!$D$42,('DP_Instruction Forfaitaires'!$E20*(VLOOKUP('DP_Instruction Forfaitaires'!$D20,Listes!$A$43:$E$49,5,FALSE))),('DP_Instruction Forfaitaires'!$E20*(VLOOKUP('DP_Instruction Forfaitaires'!$D20,Listes!$A$43:$E$49,3,FALSE))+(VLOOKUP('DP_Instruction Forfaitaires'!$D20,Listes!$A$43:$E$49,4,FALSE)))))))</f>
        <v/>
      </c>
      <c r="O20" s="183" t="str">
        <f>IF($H20="","",IF($C20=Listes!$B$34,Listes!$I$31,IF($C20=Listes!$B$35,(VLOOKUP('DP_Instruction Forfaitaires'!$F20,Listes!$E$31:$F$36,2,FALSE)),IF($C20=Listes!$B$33,IF('DP_Instruction Forfaitaires'!$E20&lt;Listes!$A$64,'DP_Instruction Forfaitaires'!$E20*Listes!$A$65,IF('DP_Instruction Forfaitaires'!$E20&gt;Listes!$D$64,'DP_Instruction Forfaitaires'!$E20*Listes!$D$65,(('DP_Instruction Forfaitaires'!$E20*Listes!$B$65)+Listes!$C$65)))))))</f>
        <v/>
      </c>
      <c r="P20" s="144" t="str">
        <f>IF('Dépenses forfaitaire'!P20="","",'Dépenses forfaitaire'!P20)</f>
        <v/>
      </c>
      <c r="Q20" s="343"/>
      <c r="R20" s="295" t="str">
        <f t="shared" si="0"/>
        <v/>
      </c>
      <c r="S20" s="295" t="str">
        <f t="shared" si="1"/>
        <v/>
      </c>
      <c r="T20" s="193" t="str">
        <f t="shared" si="3"/>
        <v/>
      </c>
      <c r="U20" s="191"/>
      <c r="V20" s="209"/>
      <c r="W20" s="195" t="str">
        <f>IF(AND(OR(Q20="KO",T20&lt;&gt;""),OR(R20="",S20="",T20="")),Listes!$A$74,IF(AND(T20="",Q20&lt;&gt;""),Listes!$A$75,IF(AND(P20&lt;T20,V20=""),Listes!$A$76,IF(AND(R20&gt;S20),Listes!$A$77,IF(AND(P20&lt;&gt;"",P20&gt;T20,U20=""),Listes!$A$78,IF(AND(X20="",OR(Q20&lt;&gt;"",R20&lt;&gt;"",S20&lt;&gt;"")),Listes!$A$79,""))))))</f>
        <v/>
      </c>
      <c r="X20" s="196"/>
      <c r="Y20" s="31">
        <f t="shared" si="2"/>
        <v>0</v>
      </c>
    </row>
    <row r="21" spans="1:25" ht="20.100000000000001" customHeight="1" x14ac:dyDescent="0.25">
      <c r="A21" s="134">
        <v>15</v>
      </c>
      <c r="B21" s="131" t="str">
        <f>IF('Dépenses forfaitaire'!B21="","",'Dépenses forfaitaire'!B21)</f>
        <v/>
      </c>
      <c r="C21" s="131" t="str">
        <f>IF('Dépenses forfaitaire'!C21="","",'Dépenses forfaitaire'!C21)</f>
        <v/>
      </c>
      <c r="D21" s="131" t="str">
        <f>IF('Dépenses forfaitaire'!D21="","",'Dépenses forfaitaire'!D21)</f>
        <v/>
      </c>
      <c r="E21" s="131" t="str">
        <f>IF('Dépenses forfaitaire'!E21="","",'Dépenses forfaitaire'!E21)</f>
        <v/>
      </c>
      <c r="F21" s="131" t="str">
        <f>IF('Dépenses forfaitaire'!F21="","",'Dépenses forfaitaire'!F21)</f>
        <v/>
      </c>
      <c r="G21" s="131"/>
      <c r="H21" s="131" t="str">
        <f>IF('Dépenses forfaitaire'!H21="","",'Dépenses forfaitaire'!H21)</f>
        <v/>
      </c>
      <c r="I21" s="131" t="str">
        <f>IF('Dépenses forfaitaire'!I21="","",'Dépenses forfaitaire'!I21)</f>
        <v/>
      </c>
      <c r="J21" s="293" t="str">
        <f>IF('Dépenses forfaitaire'!K21="","",'Dépenses forfaitaire'!K21)</f>
        <v/>
      </c>
      <c r="K21" s="293" t="str">
        <f>IF('Dépenses forfaitaire'!L21="","",'Dépenses forfaitaire'!L21)</f>
        <v/>
      </c>
      <c r="L21" s="293" t="str">
        <f>IF('Dépenses forfaitaire'!J21="","",'Dépenses forfaitaire'!J21)</f>
        <v/>
      </c>
      <c r="M21" s="131" t="str">
        <f>IF($H21="","",IF($C21=Listes!$B$32,IF('DP_Instruction Forfaitaires'!$E21&lt;Listes!$B$53,('DP_Instruction Forfaitaires'!$E21*(VLOOKUP('DP_Instruction Forfaitaires'!$D21,Listes!$A$54:$E$60,2,FALSE))),IF('DP_Instruction Forfaitaires'!$E21&gt;Listes!$E$53,('DP_Instruction Forfaitaires'!$E21*(VLOOKUP('DP_Instruction Forfaitaires'!$D21,Listes!$A$54:$E$60,5,FALSE))),('DP_Instruction Forfaitaires'!$E21*(VLOOKUP('DP_Instruction Forfaitaires'!$D21,Listes!$A$54:$E$60,3,FALSE))+(VLOOKUP('DP_Instruction Forfaitaires'!$D21,Listes!$A$54:$E$60,4,FALSE)))))))</f>
        <v/>
      </c>
      <c r="N21" s="131" t="str">
        <f>IF($H21="","",IF($C21=Listes!$B$31,IF('DP_Instruction Forfaitaires'!$E21&lt;Listes!$B$42,('DP_Instruction Forfaitaires'!$E21*(VLOOKUP('DP_Instruction Forfaitaires'!$D21,Listes!$A$43:$E$49,2,FALSE))),IF('DP_Instruction Forfaitaires'!$E21&gt;Listes!$D$42,('DP_Instruction Forfaitaires'!$E21*(VLOOKUP('DP_Instruction Forfaitaires'!$D21,Listes!$A$43:$E$49,5,FALSE))),('DP_Instruction Forfaitaires'!$E21*(VLOOKUP('DP_Instruction Forfaitaires'!$D21,Listes!$A$43:$E$49,3,FALSE))+(VLOOKUP('DP_Instruction Forfaitaires'!$D21,Listes!$A$43:$E$49,4,FALSE)))))))</f>
        <v/>
      </c>
      <c r="O21" s="183" t="str">
        <f>IF($H21="","",IF($C21=Listes!$B$34,Listes!$I$31,IF($C21=Listes!$B$35,(VLOOKUP('DP_Instruction Forfaitaires'!$F21,Listes!$E$31:$F$36,2,FALSE)),IF($C21=Listes!$B$33,IF('DP_Instruction Forfaitaires'!$E21&lt;Listes!$A$64,'DP_Instruction Forfaitaires'!$E21*Listes!$A$65,IF('DP_Instruction Forfaitaires'!$E21&gt;Listes!$D$64,'DP_Instruction Forfaitaires'!$E21*Listes!$D$65,(('DP_Instruction Forfaitaires'!$E21*Listes!$B$65)+Listes!$C$65)))))))</f>
        <v/>
      </c>
      <c r="P21" s="144" t="str">
        <f>IF('Dépenses forfaitaire'!P21="","",'Dépenses forfaitaire'!P21)</f>
        <v/>
      </c>
      <c r="Q21" s="343"/>
      <c r="R21" s="295" t="str">
        <f t="shared" si="0"/>
        <v/>
      </c>
      <c r="S21" s="295" t="str">
        <f t="shared" si="1"/>
        <v/>
      </c>
      <c r="T21" s="193" t="str">
        <f t="shared" si="3"/>
        <v/>
      </c>
      <c r="U21" s="191"/>
      <c r="V21" s="209"/>
      <c r="W21" s="195" t="str">
        <f>IF(AND(OR(Q21="KO",T21&lt;&gt;""),OR(R21="",S21="",T21="")),Listes!$A$74,IF(AND(T21="",Q21&lt;&gt;""),Listes!$A$75,IF(AND(P21&lt;T21,V21=""),Listes!$A$76,IF(AND(R21&gt;S21),Listes!$A$77,IF(AND(P21&lt;&gt;"",P21&gt;T21,U21=""),Listes!$A$78,IF(AND(X21="",OR(Q21&lt;&gt;"",R21&lt;&gt;"",S21&lt;&gt;"")),Listes!$A$79,""))))))</f>
        <v/>
      </c>
      <c r="X21" s="196"/>
      <c r="Y21" s="31">
        <f t="shared" si="2"/>
        <v>0</v>
      </c>
    </row>
    <row r="22" spans="1:25" ht="20.100000000000001" customHeight="1" x14ac:dyDescent="0.25">
      <c r="A22" s="134">
        <v>16</v>
      </c>
      <c r="B22" s="131" t="str">
        <f>IF('Dépenses forfaitaire'!B22="","",'Dépenses forfaitaire'!B22)</f>
        <v/>
      </c>
      <c r="C22" s="131" t="str">
        <f>IF('Dépenses forfaitaire'!C22="","",'Dépenses forfaitaire'!C22)</f>
        <v/>
      </c>
      <c r="D22" s="131" t="str">
        <f>IF('Dépenses forfaitaire'!D22="","",'Dépenses forfaitaire'!D22)</f>
        <v/>
      </c>
      <c r="E22" s="131" t="str">
        <f>IF('Dépenses forfaitaire'!E22="","",'Dépenses forfaitaire'!E22)</f>
        <v/>
      </c>
      <c r="F22" s="131" t="str">
        <f>IF('Dépenses forfaitaire'!F22="","",'Dépenses forfaitaire'!F22)</f>
        <v/>
      </c>
      <c r="G22" s="131"/>
      <c r="H22" s="131" t="str">
        <f>IF('Dépenses forfaitaire'!H22="","",'Dépenses forfaitaire'!H22)</f>
        <v/>
      </c>
      <c r="I22" s="131" t="str">
        <f>IF('Dépenses forfaitaire'!I22="","",'Dépenses forfaitaire'!I22)</f>
        <v/>
      </c>
      <c r="J22" s="293" t="str">
        <f>IF('Dépenses forfaitaire'!K22="","",'Dépenses forfaitaire'!K22)</f>
        <v/>
      </c>
      <c r="K22" s="293" t="str">
        <f>IF('Dépenses forfaitaire'!L22="","",'Dépenses forfaitaire'!L22)</f>
        <v/>
      </c>
      <c r="L22" s="293" t="str">
        <f>IF('Dépenses forfaitaire'!J22="","",'Dépenses forfaitaire'!J22)</f>
        <v/>
      </c>
      <c r="M22" s="131" t="str">
        <f>IF($H22="","",IF($C22=Listes!$B$32,IF('DP_Instruction Forfaitaires'!$E22&lt;Listes!$B$53,('DP_Instruction Forfaitaires'!$E22*(VLOOKUP('DP_Instruction Forfaitaires'!$D22,Listes!$A$54:$E$60,2,FALSE))),IF('DP_Instruction Forfaitaires'!$E22&gt;Listes!$E$53,('DP_Instruction Forfaitaires'!$E22*(VLOOKUP('DP_Instruction Forfaitaires'!$D22,Listes!$A$54:$E$60,5,FALSE))),('DP_Instruction Forfaitaires'!$E22*(VLOOKUP('DP_Instruction Forfaitaires'!$D22,Listes!$A$54:$E$60,3,FALSE))+(VLOOKUP('DP_Instruction Forfaitaires'!$D22,Listes!$A$54:$E$60,4,FALSE)))))))</f>
        <v/>
      </c>
      <c r="N22" s="131" t="str">
        <f>IF($H22="","",IF($C22=Listes!$B$31,IF('DP_Instruction Forfaitaires'!$E22&lt;Listes!$B$42,('DP_Instruction Forfaitaires'!$E22*(VLOOKUP('DP_Instruction Forfaitaires'!$D22,Listes!$A$43:$E$49,2,FALSE))),IF('DP_Instruction Forfaitaires'!$E22&gt;Listes!$D$42,('DP_Instruction Forfaitaires'!$E22*(VLOOKUP('DP_Instruction Forfaitaires'!$D22,Listes!$A$43:$E$49,5,FALSE))),('DP_Instruction Forfaitaires'!$E22*(VLOOKUP('DP_Instruction Forfaitaires'!$D22,Listes!$A$43:$E$49,3,FALSE))+(VLOOKUP('DP_Instruction Forfaitaires'!$D22,Listes!$A$43:$E$49,4,FALSE)))))))</f>
        <v/>
      </c>
      <c r="O22" s="183" t="str">
        <f>IF($H22="","",IF($C22=Listes!$B$34,Listes!$I$31,IF($C22=Listes!$B$35,(VLOOKUP('DP_Instruction Forfaitaires'!$F22,Listes!$E$31:$F$36,2,FALSE)),IF($C22=Listes!$B$33,IF('DP_Instruction Forfaitaires'!$E22&lt;Listes!$A$64,'DP_Instruction Forfaitaires'!$E22*Listes!$A$65,IF('DP_Instruction Forfaitaires'!$E22&gt;Listes!$D$64,'DP_Instruction Forfaitaires'!$E22*Listes!$D$65,(('DP_Instruction Forfaitaires'!$E22*Listes!$B$65)+Listes!$C$65)))))))</f>
        <v/>
      </c>
      <c r="P22" s="144" t="str">
        <f>IF('Dépenses forfaitaire'!P22="","",'Dépenses forfaitaire'!P22)</f>
        <v/>
      </c>
      <c r="Q22" s="343"/>
      <c r="R22" s="295" t="str">
        <f t="shared" si="0"/>
        <v/>
      </c>
      <c r="S22" s="295" t="str">
        <f t="shared" si="1"/>
        <v/>
      </c>
      <c r="T22" s="193" t="str">
        <f t="shared" si="3"/>
        <v/>
      </c>
      <c r="U22" s="191"/>
      <c r="V22" s="209"/>
      <c r="W22" s="195" t="str">
        <f>IF(AND(OR(Q22="KO",T22&lt;&gt;""),OR(R22="",S22="",T22="")),Listes!$A$74,IF(AND(T22="",Q22&lt;&gt;""),Listes!$A$75,IF(AND(P22&lt;T22,V22=""),Listes!$A$76,IF(AND(R22&gt;S22),Listes!$A$77,IF(AND(P22&lt;&gt;"",P22&gt;T22,U22=""),Listes!$A$78,IF(AND(X22="",OR(Q22&lt;&gt;"",R22&lt;&gt;"",S22&lt;&gt;"")),Listes!$A$79,""))))))</f>
        <v/>
      </c>
      <c r="X22" s="196"/>
      <c r="Y22" s="31">
        <f t="shared" si="2"/>
        <v>0</v>
      </c>
    </row>
    <row r="23" spans="1:25" ht="20.100000000000001" customHeight="1" x14ac:dyDescent="0.25">
      <c r="A23" s="134">
        <v>17</v>
      </c>
      <c r="B23" s="131" t="str">
        <f>IF('Dépenses forfaitaire'!B23="","",'Dépenses forfaitaire'!B23)</f>
        <v/>
      </c>
      <c r="C23" s="131" t="str">
        <f>IF('Dépenses forfaitaire'!C23="","",'Dépenses forfaitaire'!C23)</f>
        <v/>
      </c>
      <c r="D23" s="131" t="str">
        <f>IF('Dépenses forfaitaire'!D23="","",'Dépenses forfaitaire'!D23)</f>
        <v/>
      </c>
      <c r="E23" s="131" t="str">
        <f>IF('Dépenses forfaitaire'!E23="","",'Dépenses forfaitaire'!E23)</f>
        <v/>
      </c>
      <c r="F23" s="131" t="str">
        <f>IF('Dépenses forfaitaire'!F23="","",'Dépenses forfaitaire'!F23)</f>
        <v/>
      </c>
      <c r="G23" s="131"/>
      <c r="H23" s="131" t="str">
        <f>IF('Dépenses forfaitaire'!H23="","",'Dépenses forfaitaire'!H23)</f>
        <v/>
      </c>
      <c r="I23" s="131" t="str">
        <f>IF('Dépenses forfaitaire'!I23="","",'Dépenses forfaitaire'!I23)</f>
        <v/>
      </c>
      <c r="J23" s="293" t="str">
        <f>IF('Dépenses forfaitaire'!K23="","",'Dépenses forfaitaire'!K23)</f>
        <v/>
      </c>
      <c r="K23" s="293" t="str">
        <f>IF('Dépenses forfaitaire'!L23="","",'Dépenses forfaitaire'!L23)</f>
        <v/>
      </c>
      <c r="L23" s="293" t="str">
        <f>IF('Dépenses forfaitaire'!J23="","",'Dépenses forfaitaire'!J23)</f>
        <v/>
      </c>
      <c r="M23" s="131" t="str">
        <f>IF($H23="","",IF($C23=Listes!$B$32,IF('DP_Instruction Forfaitaires'!$E23&lt;Listes!$B$53,('DP_Instruction Forfaitaires'!$E23*(VLOOKUP('DP_Instruction Forfaitaires'!$D23,Listes!$A$54:$E$60,2,FALSE))),IF('DP_Instruction Forfaitaires'!$E23&gt;Listes!$E$53,('DP_Instruction Forfaitaires'!$E23*(VLOOKUP('DP_Instruction Forfaitaires'!$D23,Listes!$A$54:$E$60,5,FALSE))),('DP_Instruction Forfaitaires'!$E23*(VLOOKUP('DP_Instruction Forfaitaires'!$D23,Listes!$A$54:$E$60,3,FALSE))+(VLOOKUP('DP_Instruction Forfaitaires'!$D23,Listes!$A$54:$E$60,4,FALSE)))))))</f>
        <v/>
      </c>
      <c r="N23" s="131" t="str">
        <f>IF($H23="","",IF($C23=Listes!$B$31,IF('DP_Instruction Forfaitaires'!$E23&lt;Listes!$B$42,('DP_Instruction Forfaitaires'!$E23*(VLOOKUP('DP_Instruction Forfaitaires'!$D23,Listes!$A$43:$E$49,2,FALSE))),IF('DP_Instruction Forfaitaires'!$E23&gt;Listes!$D$42,('DP_Instruction Forfaitaires'!$E23*(VLOOKUP('DP_Instruction Forfaitaires'!$D23,Listes!$A$43:$E$49,5,FALSE))),('DP_Instruction Forfaitaires'!$E23*(VLOOKUP('DP_Instruction Forfaitaires'!$D23,Listes!$A$43:$E$49,3,FALSE))+(VLOOKUP('DP_Instruction Forfaitaires'!$D23,Listes!$A$43:$E$49,4,FALSE)))))))</f>
        <v/>
      </c>
      <c r="O23" s="183" t="str">
        <f>IF($H23="","",IF($C23=Listes!$B$34,Listes!$I$31,IF($C23=Listes!$B$35,(VLOOKUP('DP_Instruction Forfaitaires'!$F23,Listes!$E$31:$F$36,2,FALSE)),IF($C23=Listes!$B$33,IF('DP_Instruction Forfaitaires'!$E23&lt;Listes!$A$64,'DP_Instruction Forfaitaires'!$E23*Listes!$A$65,IF('DP_Instruction Forfaitaires'!$E23&gt;Listes!$D$64,'DP_Instruction Forfaitaires'!$E23*Listes!$D$65,(('DP_Instruction Forfaitaires'!$E23*Listes!$B$65)+Listes!$C$65)))))))</f>
        <v/>
      </c>
      <c r="P23" s="144" t="str">
        <f>IF('Dépenses forfaitaire'!P23="","",'Dépenses forfaitaire'!P23)</f>
        <v/>
      </c>
      <c r="Q23" s="343"/>
      <c r="R23" s="295" t="str">
        <f t="shared" si="0"/>
        <v/>
      </c>
      <c r="S23" s="295" t="str">
        <f t="shared" si="1"/>
        <v/>
      </c>
      <c r="T23" s="193" t="str">
        <f t="shared" si="3"/>
        <v/>
      </c>
      <c r="U23" s="191"/>
      <c r="V23" s="209"/>
      <c r="W23" s="195" t="str">
        <f>IF(AND(OR(Q23="KO",T23&lt;&gt;""),OR(R23="",S23="",T23="")),Listes!$A$74,IF(AND(T23="",Q23&lt;&gt;""),Listes!$A$75,IF(AND(P23&lt;T23,V23=""),Listes!$A$76,IF(AND(R23&gt;S23),Listes!$A$77,IF(AND(P23&lt;&gt;"",P23&gt;T23,U23=""),Listes!$A$78,IF(AND(X23="",OR(Q23&lt;&gt;"",R23&lt;&gt;"",S23&lt;&gt;"")),Listes!$A$79,""))))))</f>
        <v/>
      </c>
      <c r="X23" s="196"/>
      <c r="Y23" s="31">
        <f t="shared" si="2"/>
        <v>0</v>
      </c>
    </row>
    <row r="24" spans="1:25" ht="20.100000000000001" customHeight="1" x14ac:dyDescent="0.25">
      <c r="A24" s="134">
        <v>18</v>
      </c>
      <c r="B24" s="131" t="str">
        <f>IF('Dépenses forfaitaire'!B24="","",'Dépenses forfaitaire'!B24)</f>
        <v/>
      </c>
      <c r="C24" s="131" t="str">
        <f>IF('Dépenses forfaitaire'!C24="","",'Dépenses forfaitaire'!C24)</f>
        <v/>
      </c>
      <c r="D24" s="131" t="str">
        <f>IF('Dépenses forfaitaire'!D24="","",'Dépenses forfaitaire'!D24)</f>
        <v/>
      </c>
      <c r="E24" s="131" t="str">
        <f>IF('Dépenses forfaitaire'!E24="","",'Dépenses forfaitaire'!E24)</f>
        <v/>
      </c>
      <c r="F24" s="131" t="str">
        <f>IF('Dépenses forfaitaire'!F24="","",'Dépenses forfaitaire'!F24)</f>
        <v/>
      </c>
      <c r="G24" s="131"/>
      <c r="H24" s="131" t="str">
        <f>IF('Dépenses forfaitaire'!H24="","",'Dépenses forfaitaire'!H24)</f>
        <v/>
      </c>
      <c r="I24" s="131" t="str">
        <f>IF('Dépenses forfaitaire'!I24="","",'Dépenses forfaitaire'!I24)</f>
        <v/>
      </c>
      <c r="J24" s="293" t="str">
        <f>IF('Dépenses forfaitaire'!K24="","",'Dépenses forfaitaire'!K24)</f>
        <v/>
      </c>
      <c r="K24" s="293" t="str">
        <f>IF('Dépenses forfaitaire'!L24="","",'Dépenses forfaitaire'!L24)</f>
        <v/>
      </c>
      <c r="L24" s="293" t="str">
        <f>IF('Dépenses forfaitaire'!J24="","",'Dépenses forfaitaire'!J24)</f>
        <v/>
      </c>
      <c r="M24" s="131" t="str">
        <f>IF($H24="","",IF($C24=Listes!$B$32,IF('DP_Instruction Forfaitaires'!$E24&lt;Listes!$B$53,('DP_Instruction Forfaitaires'!$E24*(VLOOKUP('DP_Instruction Forfaitaires'!$D24,Listes!$A$54:$E$60,2,FALSE))),IF('DP_Instruction Forfaitaires'!$E24&gt;Listes!$E$53,('DP_Instruction Forfaitaires'!$E24*(VLOOKUP('DP_Instruction Forfaitaires'!$D24,Listes!$A$54:$E$60,5,FALSE))),('DP_Instruction Forfaitaires'!$E24*(VLOOKUP('DP_Instruction Forfaitaires'!$D24,Listes!$A$54:$E$60,3,FALSE))+(VLOOKUP('DP_Instruction Forfaitaires'!$D24,Listes!$A$54:$E$60,4,FALSE)))))))</f>
        <v/>
      </c>
      <c r="N24" s="131" t="str">
        <f>IF($H24="","",IF($C24=Listes!$B$31,IF('DP_Instruction Forfaitaires'!$E24&lt;Listes!$B$42,('DP_Instruction Forfaitaires'!$E24*(VLOOKUP('DP_Instruction Forfaitaires'!$D24,Listes!$A$43:$E$49,2,FALSE))),IF('DP_Instruction Forfaitaires'!$E24&gt;Listes!$D$42,('DP_Instruction Forfaitaires'!$E24*(VLOOKUP('DP_Instruction Forfaitaires'!$D24,Listes!$A$43:$E$49,5,FALSE))),('DP_Instruction Forfaitaires'!$E24*(VLOOKUP('DP_Instruction Forfaitaires'!$D24,Listes!$A$43:$E$49,3,FALSE))+(VLOOKUP('DP_Instruction Forfaitaires'!$D24,Listes!$A$43:$E$49,4,FALSE)))))))</f>
        <v/>
      </c>
      <c r="O24" s="183" t="str">
        <f>IF($H24="","",IF($C24=Listes!$B$34,Listes!$I$31,IF($C24=Listes!$B$35,(VLOOKUP('DP_Instruction Forfaitaires'!$F24,Listes!$E$31:$F$36,2,FALSE)),IF($C24=Listes!$B$33,IF('DP_Instruction Forfaitaires'!$E24&lt;Listes!$A$64,'DP_Instruction Forfaitaires'!$E24*Listes!$A$65,IF('DP_Instruction Forfaitaires'!$E24&gt;Listes!$D$64,'DP_Instruction Forfaitaires'!$E24*Listes!$D$65,(('DP_Instruction Forfaitaires'!$E24*Listes!$B$65)+Listes!$C$65)))))))</f>
        <v/>
      </c>
      <c r="P24" s="144" t="str">
        <f>IF('Dépenses forfaitaire'!P24="","",'Dépenses forfaitaire'!P24)</f>
        <v/>
      </c>
      <c r="Q24" s="343"/>
      <c r="R24" s="295" t="str">
        <f t="shared" si="0"/>
        <v/>
      </c>
      <c r="S24" s="295" t="str">
        <f t="shared" si="1"/>
        <v/>
      </c>
      <c r="T24" s="193" t="str">
        <f t="shared" si="3"/>
        <v/>
      </c>
      <c r="U24" s="191"/>
      <c r="V24" s="209"/>
      <c r="W24" s="195" t="str">
        <f>IF(AND(OR(Q24="KO",T24&lt;&gt;""),OR(R24="",S24="",T24="")),Listes!$A$74,IF(AND(T24="",Q24&lt;&gt;""),Listes!$A$75,IF(AND(P24&lt;T24,V24=""),Listes!$A$76,IF(AND(R24&gt;S24),Listes!$A$77,IF(AND(P24&lt;&gt;"",P24&gt;T24,U24=""),Listes!$A$78,IF(AND(X24="",OR(Q24&lt;&gt;"",R24&lt;&gt;"",S24&lt;&gt;"")),Listes!$A$79,""))))))</f>
        <v/>
      </c>
      <c r="X24" s="196"/>
      <c r="Y24" s="31">
        <f t="shared" si="2"/>
        <v>0</v>
      </c>
    </row>
    <row r="25" spans="1:25" ht="20.100000000000001" customHeight="1" x14ac:dyDescent="0.25">
      <c r="A25" s="134">
        <v>19</v>
      </c>
      <c r="B25" s="131" t="str">
        <f>IF('Dépenses forfaitaire'!B25="","",'Dépenses forfaitaire'!B25)</f>
        <v/>
      </c>
      <c r="C25" s="131" t="str">
        <f>IF('Dépenses forfaitaire'!C25="","",'Dépenses forfaitaire'!C25)</f>
        <v/>
      </c>
      <c r="D25" s="131" t="str">
        <f>IF('Dépenses forfaitaire'!D25="","",'Dépenses forfaitaire'!D25)</f>
        <v/>
      </c>
      <c r="E25" s="131" t="str">
        <f>IF('Dépenses forfaitaire'!E25="","",'Dépenses forfaitaire'!E25)</f>
        <v/>
      </c>
      <c r="F25" s="131" t="str">
        <f>IF('Dépenses forfaitaire'!F25="","",'Dépenses forfaitaire'!F25)</f>
        <v/>
      </c>
      <c r="G25" s="131"/>
      <c r="H25" s="131" t="str">
        <f>IF('Dépenses forfaitaire'!H25="","",'Dépenses forfaitaire'!H25)</f>
        <v/>
      </c>
      <c r="I25" s="131" t="str">
        <f>IF('Dépenses forfaitaire'!I25="","",'Dépenses forfaitaire'!I25)</f>
        <v/>
      </c>
      <c r="J25" s="293" t="str">
        <f>IF('Dépenses forfaitaire'!K25="","",'Dépenses forfaitaire'!K25)</f>
        <v/>
      </c>
      <c r="K25" s="293" t="str">
        <f>IF('Dépenses forfaitaire'!L25="","",'Dépenses forfaitaire'!L25)</f>
        <v/>
      </c>
      <c r="L25" s="293" t="str">
        <f>IF('Dépenses forfaitaire'!J25="","",'Dépenses forfaitaire'!J25)</f>
        <v/>
      </c>
      <c r="M25" s="131" t="str">
        <f>IF($H25="","",IF($C25=Listes!$B$32,IF('DP_Instruction Forfaitaires'!$E25&lt;Listes!$B$53,('DP_Instruction Forfaitaires'!$E25*(VLOOKUP('DP_Instruction Forfaitaires'!$D25,Listes!$A$54:$E$60,2,FALSE))),IF('DP_Instruction Forfaitaires'!$E25&gt;Listes!$E$53,('DP_Instruction Forfaitaires'!$E25*(VLOOKUP('DP_Instruction Forfaitaires'!$D25,Listes!$A$54:$E$60,5,FALSE))),('DP_Instruction Forfaitaires'!$E25*(VLOOKUP('DP_Instruction Forfaitaires'!$D25,Listes!$A$54:$E$60,3,FALSE))+(VLOOKUP('DP_Instruction Forfaitaires'!$D25,Listes!$A$54:$E$60,4,FALSE)))))))</f>
        <v/>
      </c>
      <c r="N25" s="131" t="str">
        <f>IF($H25="","",IF($C25=Listes!$B$31,IF('DP_Instruction Forfaitaires'!$E25&lt;Listes!$B$42,('DP_Instruction Forfaitaires'!$E25*(VLOOKUP('DP_Instruction Forfaitaires'!$D25,Listes!$A$43:$E$49,2,FALSE))),IF('DP_Instruction Forfaitaires'!$E25&gt;Listes!$D$42,('DP_Instruction Forfaitaires'!$E25*(VLOOKUP('DP_Instruction Forfaitaires'!$D25,Listes!$A$43:$E$49,5,FALSE))),('DP_Instruction Forfaitaires'!$E25*(VLOOKUP('DP_Instruction Forfaitaires'!$D25,Listes!$A$43:$E$49,3,FALSE))+(VLOOKUP('DP_Instruction Forfaitaires'!$D25,Listes!$A$43:$E$49,4,FALSE)))))))</f>
        <v/>
      </c>
      <c r="O25" s="183" t="str">
        <f>IF($H25="","",IF($C25=Listes!$B$34,Listes!$I$31,IF($C25=Listes!$B$35,(VLOOKUP('DP_Instruction Forfaitaires'!$F25,Listes!$E$31:$F$36,2,FALSE)),IF($C25=Listes!$B$33,IF('DP_Instruction Forfaitaires'!$E25&lt;Listes!$A$64,'DP_Instruction Forfaitaires'!$E25*Listes!$A$65,IF('DP_Instruction Forfaitaires'!$E25&gt;Listes!$D$64,'DP_Instruction Forfaitaires'!$E25*Listes!$D$65,(('DP_Instruction Forfaitaires'!$E25*Listes!$B$65)+Listes!$C$65)))))))</f>
        <v/>
      </c>
      <c r="P25" s="144" t="str">
        <f>IF('Dépenses forfaitaire'!P25="","",'Dépenses forfaitaire'!P25)</f>
        <v/>
      </c>
      <c r="Q25" s="343"/>
      <c r="R25" s="295" t="str">
        <f t="shared" si="0"/>
        <v/>
      </c>
      <c r="S25" s="295" t="str">
        <f t="shared" si="1"/>
        <v/>
      </c>
      <c r="T25" s="193" t="str">
        <f t="shared" si="3"/>
        <v/>
      </c>
      <c r="U25" s="191"/>
      <c r="V25" s="209"/>
      <c r="W25" s="195" t="str">
        <f>IF(AND(OR(Q25="KO",T25&lt;&gt;""),OR(R25="",S25="",T25="")),Listes!$A$74,IF(AND(T25="",Q25&lt;&gt;""),Listes!$A$75,IF(AND(P25&lt;T25,V25=""),Listes!$A$76,IF(AND(R25&gt;S25),Listes!$A$77,IF(AND(P25&lt;&gt;"",P25&gt;T25,U25=""),Listes!$A$78,IF(AND(X25="",OR(Q25&lt;&gt;"",R25&lt;&gt;"",S25&lt;&gt;"")),Listes!$A$79,""))))))</f>
        <v/>
      </c>
      <c r="X25" s="196"/>
      <c r="Y25" s="31">
        <f t="shared" si="2"/>
        <v>0</v>
      </c>
    </row>
    <row r="26" spans="1:25" ht="20.100000000000001" customHeight="1" x14ac:dyDescent="0.25">
      <c r="A26" s="134">
        <v>20</v>
      </c>
      <c r="B26" s="131" t="str">
        <f>IF('Dépenses forfaitaire'!B26="","",'Dépenses forfaitaire'!B26)</f>
        <v/>
      </c>
      <c r="C26" s="131" t="str">
        <f>IF('Dépenses forfaitaire'!C26="","",'Dépenses forfaitaire'!C26)</f>
        <v/>
      </c>
      <c r="D26" s="131" t="str">
        <f>IF('Dépenses forfaitaire'!D26="","",'Dépenses forfaitaire'!D26)</f>
        <v/>
      </c>
      <c r="E26" s="131" t="str">
        <f>IF('Dépenses forfaitaire'!E26="","",'Dépenses forfaitaire'!E26)</f>
        <v/>
      </c>
      <c r="F26" s="131" t="str">
        <f>IF('Dépenses forfaitaire'!F26="","",'Dépenses forfaitaire'!F26)</f>
        <v/>
      </c>
      <c r="G26" s="131"/>
      <c r="H26" s="131" t="str">
        <f>IF('Dépenses forfaitaire'!H26="","",'Dépenses forfaitaire'!H26)</f>
        <v/>
      </c>
      <c r="I26" s="131" t="str">
        <f>IF('Dépenses forfaitaire'!I26="","",'Dépenses forfaitaire'!I26)</f>
        <v/>
      </c>
      <c r="J26" s="293" t="str">
        <f>IF('Dépenses forfaitaire'!K26="","",'Dépenses forfaitaire'!K26)</f>
        <v/>
      </c>
      <c r="K26" s="293" t="str">
        <f>IF('Dépenses forfaitaire'!L26="","",'Dépenses forfaitaire'!L26)</f>
        <v/>
      </c>
      <c r="L26" s="293" t="str">
        <f>IF('Dépenses forfaitaire'!J26="","",'Dépenses forfaitaire'!J26)</f>
        <v/>
      </c>
      <c r="M26" s="131" t="str">
        <f>IF($H26="","",IF($C26=Listes!$B$32,IF('DP_Instruction Forfaitaires'!$E26&lt;Listes!$B$53,('DP_Instruction Forfaitaires'!$E26*(VLOOKUP('DP_Instruction Forfaitaires'!$D26,Listes!$A$54:$E$60,2,FALSE))),IF('DP_Instruction Forfaitaires'!$E26&gt;Listes!$E$53,('DP_Instruction Forfaitaires'!$E26*(VLOOKUP('DP_Instruction Forfaitaires'!$D26,Listes!$A$54:$E$60,5,FALSE))),('DP_Instruction Forfaitaires'!$E26*(VLOOKUP('DP_Instruction Forfaitaires'!$D26,Listes!$A$54:$E$60,3,FALSE))+(VLOOKUP('DP_Instruction Forfaitaires'!$D26,Listes!$A$54:$E$60,4,FALSE)))))))</f>
        <v/>
      </c>
      <c r="N26" s="131" t="str">
        <f>IF($H26="","",IF($C26=Listes!$B$31,IF('DP_Instruction Forfaitaires'!$E26&lt;Listes!$B$42,('DP_Instruction Forfaitaires'!$E26*(VLOOKUP('DP_Instruction Forfaitaires'!$D26,Listes!$A$43:$E$49,2,FALSE))),IF('DP_Instruction Forfaitaires'!$E26&gt;Listes!$D$42,('DP_Instruction Forfaitaires'!$E26*(VLOOKUP('DP_Instruction Forfaitaires'!$D26,Listes!$A$43:$E$49,5,FALSE))),('DP_Instruction Forfaitaires'!$E26*(VLOOKUP('DP_Instruction Forfaitaires'!$D26,Listes!$A$43:$E$49,3,FALSE))+(VLOOKUP('DP_Instruction Forfaitaires'!$D26,Listes!$A$43:$E$49,4,FALSE)))))))</f>
        <v/>
      </c>
      <c r="O26" s="183" t="str">
        <f>IF($H26="","",IF($C26=Listes!$B$34,Listes!$I$31,IF($C26=Listes!$B$35,(VLOOKUP('DP_Instruction Forfaitaires'!$F26,Listes!$E$31:$F$36,2,FALSE)),IF($C26=Listes!$B$33,IF('DP_Instruction Forfaitaires'!$E26&lt;Listes!$A$64,'DP_Instruction Forfaitaires'!$E26*Listes!$A$65,IF('DP_Instruction Forfaitaires'!$E26&gt;Listes!$D$64,'DP_Instruction Forfaitaires'!$E26*Listes!$D$65,(('DP_Instruction Forfaitaires'!$E26*Listes!$B$65)+Listes!$C$65)))))))</f>
        <v/>
      </c>
      <c r="P26" s="144" t="str">
        <f>IF('Dépenses forfaitaire'!P26="","",'Dépenses forfaitaire'!P26)</f>
        <v/>
      </c>
      <c r="Q26" s="343"/>
      <c r="R26" s="295" t="str">
        <f t="shared" si="0"/>
        <v/>
      </c>
      <c r="S26" s="295" t="str">
        <f t="shared" si="1"/>
        <v/>
      </c>
      <c r="T26" s="193" t="str">
        <f t="shared" si="3"/>
        <v/>
      </c>
      <c r="U26" s="191"/>
      <c r="V26" s="209"/>
      <c r="W26" s="195" t="str">
        <f>IF(AND(OR(Q26="KO",T26&lt;&gt;""),OR(R26="",S26="",T26="")),Listes!$A$74,IF(AND(T26="",Q26&lt;&gt;""),Listes!$A$75,IF(AND(P26&lt;T26,V26=""),Listes!$A$76,IF(AND(R26&gt;S26),Listes!$A$77,IF(AND(P26&lt;&gt;"",P26&gt;T26,U26=""),Listes!$A$78,IF(AND(X26="",OR(Q26&lt;&gt;"",R26&lt;&gt;"",S26&lt;&gt;"")),Listes!$A$79,""))))))</f>
        <v/>
      </c>
      <c r="X26" s="196"/>
      <c r="Y26" s="31">
        <f t="shared" si="2"/>
        <v>0</v>
      </c>
    </row>
    <row r="27" spans="1:25" ht="20.100000000000001" customHeight="1" x14ac:dyDescent="0.25">
      <c r="A27" s="134">
        <v>21</v>
      </c>
      <c r="B27" s="131" t="str">
        <f>IF('Dépenses forfaitaire'!B27="","",'Dépenses forfaitaire'!B27)</f>
        <v/>
      </c>
      <c r="C27" s="131" t="str">
        <f>IF('Dépenses forfaitaire'!C27="","",'Dépenses forfaitaire'!C27)</f>
        <v/>
      </c>
      <c r="D27" s="131" t="str">
        <f>IF('Dépenses forfaitaire'!D27="","",'Dépenses forfaitaire'!D27)</f>
        <v/>
      </c>
      <c r="E27" s="131" t="str">
        <f>IF('Dépenses forfaitaire'!E27="","",'Dépenses forfaitaire'!E27)</f>
        <v/>
      </c>
      <c r="F27" s="131" t="str">
        <f>IF('Dépenses forfaitaire'!F27="","",'Dépenses forfaitaire'!F27)</f>
        <v/>
      </c>
      <c r="G27" s="131"/>
      <c r="H27" s="131" t="str">
        <f>IF('Dépenses forfaitaire'!H27="","",'Dépenses forfaitaire'!H27)</f>
        <v/>
      </c>
      <c r="I27" s="131" t="str">
        <f>IF('Dépenses forfaitaire'!I27="","",'Dépenses forfaitaire'!I27)</f>
        <v/>
      </c>
      <c r="J27" s="293" t="str">
        <f>IF('Dépenses forfaitaire'!K27="","",'Dépenses forfaitaire'!K27)</f>
        <v/>
      </c>
      <c r="K27" s="293" t="str">
        <f>IF('Dépenses forfaitaire'!L27="","",'Dépenses forfaitaire'!L27)</f>
        <v/>
      </c>
      <c r="L27" s="293" t="str">
        <f>IF('Dépenses forfaitaire'!J27="","",'Dépenses forfaitaire'!J27)</f>
        <v/>
      </c>
      <c r="M27" s="131" t="str">
        <f>IF($H27="","",IF($C27=Listes!$B$32,IF('DP_Instruction Forfaitaires'!$E27&lt;Listes!$B$53,('DP_Instruction Forfaitaires'!$E27*(VLOOKUP('DP_Instruction Forfaitaires'!$D27,Listes!$A$54:$E$60,2,FALSE))),IF('DP_Instruction Forfaitaires'!$E27&gt;Listes!$E$53,('DP_Instruction Forfaitaires'!$E27*(VLOOKUP('DP_Instruction Forfaitaires'!$D27,Listes!$A$54:$E$60,5,FALSE))),('DP_Instruction Forfaitaires'!$E27*(VLOOKUP('DP_Instruction Forfaitaires'!$D27,Listes!$A$54:$E$60,3,FALSE))+(VLOOKUP('DP_Instruction Forfaitaires'!$D27,Listes!$A$54:$E$60,4,FALSE)))))))</f>
        <v/>
      </c>
      <c r="N27" s="131" t="str">
        <f>IF($H27="","",IF($C27=Listes!$B$31,IF('DP_Instruction Forfaitaires'!$E27&lt;Listes!$B$42,('DP_Instruction Forfaitaires'!$E27*(VLOOKUP('DP_Instruction Forfaitaires'!$D27,Listes!$A$43:$E$49,2,FALSE))),IF('DP_Instruction Forfaitaires'!$E27&gt;Listes!$D$42,('DP_Instruction Forfaitaires'!$E27*(VLOOKUP('DP_Instruction Forfaitaires'!$D27,Listes!$A$43:$E$49,5,FALSE))),('DP_Instruction Forfaitaires'!$E27*(VLOOKUP('DP_Instruction Forfaitaires'!$D27,Listes!$A$43:$E$49,3,FALSE))+(VLOOKUP('DP_Instruction Forfaitaires'!$D27,Listes!$A$43:$E$49,4,FALSE)))))))</f>
        <v/>
      </c>
      <c r="O27" s="183" t="str">
        <f>IF($H27="","",IF($C27=Listes!$B$34,Listes!$I$31,IF($C27=Listes!$B$35,(VLOOKUP('DP_Instruction Forfaitaires'!$F27,Listes!$E$31:$F$36,2,FALSE)),IF($C27=Listes!$B$33,IF('DP_Instruction Forfaitaires'!$E27&lt;Listes!$A$64,'DP_Instruction Forfaitaires'!$E27*Listes!$A$65,IF('DP_Instruction Forfaitaires'!$E27&gt;Listes!$D$64,'DP_Instruction Forfaitaires'!$E27*Listes!$D$65,(('DP_Instruction Forfaitaires'!$E27*Listes!$B$65)+Listes!$C$65)))))))</f>
        <v/>
      </c>
      <c r="P27" s="144" t="str">
        <f>IF('Dépenses forfaitaire'!P27="","",'Dépenses forfaitaire'!P27)</f>
        <v/>
      </c>
      <c r="Q27" s="343"/>
      <c r="R27" s="295" t="str">
        <f t="shared" si="0"/>
        <v/>
      </c>
      <c r="S27" s="295" t="str">
        <f t="shared" si="1"/>
        <v/>
      </c>
      <c r="T27" s="193" t="str">
        <f t="shared" si="3"/>
        <v/>
      </c>
      <c r="U27" s="191"/>
      <c r="V27" s="209"/>
      <c r="W27" s="195" t="str">
        <f>IF(AND(OR(Q27="KO",T27&lt;&gt;""),OR(R27="",S27="",T27="")),Listes!$A$74,IF(AND(T27="",Q27&lt;&gt;""),Listes!$A$75,IF(AND(P27&lt;T27,V27=""),Listes!$A$76,IF(AND(R27&gt;S27),Listes!$A$77,IF(AND(P27&lt;&gt;"",P27&gt;T27,U27=""),Listes!$A$78,IF(AND(X27="",OR(Q27&lt;&gt;"",R27&lt;&gt;"",S27&lt;&gt;"")),Listes!$A$79,""))))))</f>
        <v/>
      </c>
      <c r="X27" s="196"/>
      <c r="Y27" s="31">
        <f t="shared" si="2"/>
        <v>0</v>
      </c>
    </row>
    <row r="28" spans="1:25" ht="20.100000000000001" customHeight="1" x14ac:dyDescent="0.25">
      <c r="A28" s="134">
        <v>22</v>
      </c>
      <c r="B28" s="131" t="str">
        <f>IF('Dépenses forfaitaire'!B28="","",'Dépenses forfaitaire'!B28)</f>
        <v/>
      </c>
      <c r="C28" s="131" t="str">
        <f>IF('Dépenses forfaitaire'!C28="","",'Dépenses forfaitaire'!C28)</f>
        <v/>
      </c>
      <c r="D28" s="131" t="str">
        <f>IF('Dépenses forfaitaire'!D28="","",'Dépenses forfaitaire'!D28)</f>
        <v/>
      </c>
      <c r="E28" s="131" t="str">
        <f>IF('Dépenses forfaitaire'!E28="","",'Dépenses forfaitaire'!E28)</f>
        <v/>
      </c>
      <c r="F28" s="131" t="str">
        <f>IF('Dépenses forfaitaire'!F28="","",'Dépenses forfaitaire'!F28)</f>
        <v/>
      </c>
      <c r="G28" s="131"/>
      <c r="H28" s="131" t="str">
        <f>IF('Dépenses forfaitaire'!H28="","",'Dépenses forfaitaire'!H28)</f>
        <v/>
      </c>
      <c r="I28" s="131" t="str">
        <f>IF('Dépenses forfaitaire'!I28="","",'Dépenses forfaitaire'!I28)</f>
        <v/>
      </c>
      <c r="J28" s="293" t="str">
        <f>IF('Dépenses forfaitaire'!K28="","",'Dépenses forfaitaire'!K28)</f>
        <v/>
      </c>
      <c r="K28" s="293" t="str">
        <f>IF('Dépenses forfaitaire'!L28="","",'Dépenses forfaitaire'!L28)</f>
        <v/>
      </c>
      <c r="L28" s="293" t="str">
        <f>IF('Dépenses forfaitaire'!J28="","",'Dépenses forfaitaire'!J28)</f>
        <v/>
      </c>
      <c r="M28" s="131" t="str">
        <f>IF($H28="","",IF($C28=Listes!$B$32,IF('DP_Instruction Forfaitaires'!$E28&lt;Listes!$B$53,('DP_Instruction Forfaitaires'!$E28*(VLOOKUP('DP_Instruction Forfaitaires'!$D28,Listes!$A$54:$E$60,2,FALSE))),IF('DP_Instruction Forfaitaires'!$E28&gt;Listes!$E$53,('DP_Instruction Forfaitaires'!$E28*(VLOOKUP('DP_Instruction Forfaitaires'!$D28,Listes!$A$54:$E$60,5,FALSE))),('DP_Instruction Forfaitaires'!$E28*(VLOOKUP('DP_Instruction Forfaitaires'!$D28,Listes!$A$54:$E$60,3,FALSE))+(VLOOKUP('DP_Instruction Forfaitaires'!$D28,Listes!$A$54:$E$60,4,FALSE)))))))</f>
        <v/>
      </c>
      <c r="N28" s="131" t="str">
        <f>IF($H28="","",IF($C28=Listes!$B$31,IF('DP_Instruction Forfaitaires'!$E28&lt;Listes!$B$42,('DP_Instruction Forfaitaires'!$E28*(VLOOKUP('DP_Instruction Forfaitaires'!$D28,Listes!$A$43:$E$49,2,FALSE))),IF('DP_Instruction Forfaitaires'!$E28&gt;Listes!$D$42,('DP_Instruction Forfaitaires'!$E28*(VLOOKUP('DP_Instruction Forfaitaires'!$D28,Listes!$A$43:$E$49,5,FALSE))),('DP_Instruction Forfaitaires'!$E28*(VLOOKUP('DP_Instruction Forfaitaires'!$D28,Listes!$A$43:$E$49,3,FALSE))+(VLOOKUP('DP_Instruction Forfaitaires'!$D28,Listes!$A$43:$E$49,4,FALSE)))))))</f>
        <v/>
      </c>
      <c r="O28" s="183" t="str">
        <f>IF($H28="","",IF($C28=Listes!$B$34,Listes!$I$31,IF($C28=Listes!$B$35,(VLOOKUP('DP_Instruction Forfaitaires'!$F28,Listes!$E$31:$F$36,2,FALSE)),IF($C28=Listes!$B$33,IF('DP_Instruction Forfaitaires'!$E28&lt;Listes!$A$64,'DP_Instruction Forfaitaires'!$E28*Listes!$A$65,IF('DP_Instruction Forfaitaires'!$E28&gt;Listes!$D$64,'DP_Instruction Forfaitaires'!$E28*Listes!$D$65,(('DP_Instruction Forfaitaires'!$E28*Listes!$B$65)+Listes!$C$65)))))))</f>
        <v/>
      </c>
      <c r="P28" s="144" t="str">
        <f>IF('Dépenses forfaitaire'!P28="","",'Dépenses forfaitaire'!P28)</f>
        <v/>
      </c>
      <c r="Q28" s="343"/>
      <c r="R28" s="295" t="str">
        <f t="shared" si="0"/>
        <v/>
      </c>
      <c r="S28" s="295" t="str">
        <f t="shared" si="1"/>
        <v/>
      </c>
      <c r="T28" s="193" t="str">
        <f t="shared" si="3"/>
        <v/>
      </c>
      <c r="U28" s="191"/>
      <c r="V28" s="209"/>
      <c r="W28" s="195" t="str">
        <f>IF(AND(OR(Q28="KO",T28&lt;&gt;""),OR(R28="",S28="",T28="")),Listes!$A$74,IF(AND(T28="",Q28&lt;&gt;""),Listes!$A$75,IF(AND(P28&lt;T28,V28=""),Listes!$A$76,IF(AND(R28&gt;S28),Listes!$A$77,IF(AND(P28&lt;&gt;"",P28&gt;T28,U28=""),Listes!$A$78,IF(AND(X28="",OR(Q28&lt;&gt;"",R28&lt;&gt;"",S28&lt;&gt;"")),Listes!$A$79,""))))))</f>
        <v/>
      </c>
      <c r="X28" s="196"/>
      <c r="Y28" s="31">
        <f t="shared" si="2"/>
        <v>0</v>
      </c>
    </row>
    <row r="29" spans="1:25" ht="20.100000000000001" customHeight="1" x14ac:dyDescent="0.25">
      <c r="A29" s="134">
        <v>23</v>
      </c>
      <c r="B29" s="131" t="str">
        <f>IF('Dépenses forfaitaire'!B29="","",'Dépenses forfaitaire'!B29)</f>
        <v/>
      </c>
      <c r="C29" s="131" t="str">
        <f>IF('Dépenses forfaitaire'!C29="","",'Dépenses forfaitaire'!C29)</f>
        <v/>
      </c>
      <c r="D29" s="131" t="str">
        <f>IF('Dépenses forfaitaire'!D29="","",'Dépenses forfaitaire'!D29)</f>
        <v/>
      </c>
      <c r="E29" s="131" t="str">
        <f>IF('Dépenses forfaitaire'!E29="","",'Dépenses forfaitaire'!E29)</f>
        <v/>
      </c>
      <c r="F29" s="131" t="str">
        <f>IF('Dépenses forfaitaire'!F29="","",'Dépenses forfaitaire'!F29)</f>
        <v/>
      </c>
      <c r="G29" s="131"/>
      <c r="H29" s="131" t="str">
        <f>IF('Dépenses forfaitaire'!H29="","",'Dépenses forfaitaire'!H29)</f>
        <v/>
      </c>
      <c r="I29" s="131" t="str">
        <f>IF('Dépenses forfaitaire'!I29="","",'Dépenses forfaitaire'!I29)</f>
        <v/>
      </c>
      <c r="J29" s="293" t="str">
        <f>IF('Dépenses forfaitaire'!K29="","",'Dépenses forfaitaire'!K29)</f>
        <v/>
      </c>
      <c r="K29" s="293" t="str">
        <f>IF('Dépenses forfaitaire'!L29="","",'Dépenses forfaitaire'!L29)</f>
        <v/>
      </c>
      <c r="L29" s="293" t="str">
        <f>IF('Dépenses forfaitaire'!J29="","",'Dépenses forfaitaire'!J29)</f>
        <v/>
      </c>
      <c r="M29" s="131" t="str">
        <f>IF($H29="","",IF($C29=Listes!$B$32,IF('DP_Instruction Forfaitaires'!$E29&lt;Listes!$B$53,('DP_Instruction Forfaitaires'!$E29*(VLOOKUP('DP_Instruction Forfaitaires'!$D29,Listes!$A$54:$E$60,2,FALSE))),IF('DP_Instruction Forfaitaires'!$E29&gt;Listes!$E$53,('DP_Instruction Forfaitaires'!$E29*(VLOOKUP('DP_Instruction Forfaitaires'!$D29,Listes!$A$54:$E$60,5,FALSE))),('DP_Instruction Forfaitaires'!$E29*(VLOOKUP('DP_Instruction Forfaitaires'!$D29,Listes!$A$54:$E$60,3,FALSE))+(VLOOKUP('DP_Instruction Forfaitaires'!$D29,Listes!$A$54:$E$60,4,FALSE)))))))</f>
        <v/>
      </c>
      <c r="N29" s="131" t="str">
        <f>IF($H29="","",IF($C29=Listes!$B$31,IF('DP_Instruction Forfaitaires'!$E29&lt;Listes!$B$42,('DP_Instruction Forfaitaires'!$E29*(VLOOKUP('DP_Instruction Forfaitaires'!$D29,Listes!$A$43:$E$49,2,FALSE))),IF('DP_Instruction Forfaitaires'!$E29&gt;Listes!$D$42,('DP_Instruction Forfaitaires'!$E29*(VLOOKUP('DP_Instruction Forfaitaires'!$D29,Listes!$A$43:$E$49,5,FALSE))),('DP_Instruction Forfaitaires'!$E29*(VLOOKUP('DP_Instruction Forfaitaires'!$D29,Listes!$A$43:$E$49,3,FALSE))+(VLOOKUP('DP_Instruction Forfaitaires'!$D29,Listes!$A$43:$E$49,4,FALSE)))))))</f>
        <v/>
      </c>
      <c r="O29" s="183" t="str">
        <f>IF($H29="","",IF($C29=Listes!$B$34,Listes!$I$31,IF($C29=Listes!$B$35,(VLOOKUP('DP_Instruction Forfaitaires'!$F29,Listes!$E$31:$F$36,2,FALSE)),IF($C29=Listes!$B$33,IF('DP_Instruction Forfaitaires'!$E29&lt;Listes!$A$64,'DP_Instruction Forfaitaires'!$E29*Listes!$A$65,IF('DP_Instruction Forfaitaires'!$E29&gt;Listes!$D$64,'DP_Instruction Forfaitaires'!$E29*Listes!$D$65,(('DP_Instruction Forfaitaires'!$E29*Listes!$B$65)+Listes!$C$65)))))))</f>
        <v/>
      </c>
      <c r="P29" s="144" t="str">
        <f>IF('Dépenses forfaitaire'!P29="","",'Dépenses forfaitaire'!P29)</f>
        <v/>
      </c>
      <c r="Q29" s="343"/>
      <c r="R29" s="295" t="str">
        <f t="shared" si="0"/>
        <v/>
      </c>
      <c r="S29" s="295" t="str">
        <f t="shared" si="1"/>
        <v/>
      </c>
      <c r="T29" s="193" t="str">
        <f t="shared" si="3"/>
        <v/>
      </c>
      <c r="U29" s="191"/>
      <c r="V29" s="209"/>
      <c r="W29" s="195" t="str">
        <f>IF(AND(OR(Q29="KO",T29&lt;&gt;""),OR(R29="",S29="",T29="")),Listes!$A$74,IF(AND(T29="",Q29&lt;&gt;""),Listes!$A$75,IF(AND(P29&lt;T29,V29=""),Listes!$A$76,IF(AND(R29&gt;S29),Listes!$A$77,IF(AND(P29&lt;&gt;"",P29&gt;T29,U29=""),Listes!$A$78,IF(AND(X29="",OR(Q29&lt;&gt;"",R29&lt;&gt;"",S29&lt;&gt;"")),Listes!$A$79,""))))))</f>
        <v/>
      </c>
      <c r="X29" s="196"/>
      <c r="Y29" s="31">
        <f t="shared" si="2"/>
        <v>0</v>
      </c>
    </row>
    <row r="30" spans="1:25" ht="20.100000000000001" customHeight="1" x14ac:dyDescent="0.25">
      <c r="A30" s="134">
        <v>24</v>
      </c>
      <c r="B30" s="131" t="str">
        <f>IF('Dépenses forfaitaire'!B30="","",'Dépenses forfaitaire'!B30)</f>
        <v/>
      </c>
      <c r="C30" s="131" t="str">
        <f>IF('Dépenses forfaitaire'!C30="","",'Dépenses forfaitaire'!C30)</f>
        <v/>
      </c>
      <c r="D30" s="131" t="str">
        <f>IF('Dépenses forfaitaire'!D30="","",'Dépenses forfaitaire'!D30)</f>
        <v/>
      </c>
      <c r="E30" s="131" t="str">
        <f>IF('Dépenses forfaitaire'!E30="","",'Dépenses forfaitaire'!E30)</f>
        <v/>
      </c>
      <c r="F30" s="131" t="str">
        <f>IF('Dépenses forfaitaire'!F30="","",'Dépenses forfaitaire'!F30)</f>
        <v/>
      </c>
      <c r="G30" s="131"/>
      <c r="H30" s="131" t="str">
        <f>IF('Dépenses forfaitaire'!H30="","",'Dépenses forfaitaire'!H30)</f>
        <v/>
      </c>
      <c r="I30" s="131" t="str">
        <f>IF('Dépenses forfaitaire'!I30="","",'Dépenses forfaitaire'!I30)</f>
        <v/>
      </c>
      <c r="J30" s="293" t="str">
        <f>IF('Dépenses forfaitaire'!K30="","",'Dépenses forfaitaire'!K30)</f>
        <v/>
      </c>
      <c r="K30" s="293" t="str">
        <f>IF('Dépenses forfaitaire'!L30="","",'Dépenses forfaitaire'!L30)</f>
        <v/>
      </c>
      <c r="L30" s="293" t="str">
        <f>IF('Dépenses forfaitaire'!J30="","",'Dépenses forfaitaire'!J30)</f>
        <v/>
      </c>
      <c r="M30" s="131" t="str">
        <f>IF($H30="","",IF($C30=Listes!$B$32,IF('DP_Instruction Forfaitaires'!$E30&lt;Listes!$B$53,('DP_Instruction Forfaitaires'!$E30*(VLOOKUP('DP_Instruction Forfaitaires'!$D30,Listes!$A$54:$E$60,2,FALSE))),IF('DP_Instruction Forfaitaires'!$E30&gt;Listes!$E$53,('DP_Instruction Forfaitaires'!$E30*(VLOOKUP('DP_Instruction Forfaitaires'!$D30,Listes!$A$54:$E$60,5,FALSE))),('DP_Instruction Forfaitaires'!$E30*(VLOOKUP('DP_Instruction Forfaitaires'!$D30,Listes!$A$54:$E$60,3,FALSE))+(VLOOKUP('DP_Instruction Forfaitaires'!$D30,Listes!$A$54:$E$60,4,FALSE)))))))</f>
        <v/>
      </c>
      <c r="N30" s="131" t="str">
        <f>IF($H30="","",IF($C30=Listes!$B$31,IF('DP_Instruction Forfaitaires'!$E30&lt;Listes!$B$42,('DP_Instruction Forfaitaires'!$E30*(VLOOKUP('DP_Instruction Forfaitaires'!$D30,Listes!$A$43:$E$49,2,FALSE))),IF('DP_Instruction Forfaitaires'!$E30&gt;Listes!$D$42,('DP_Instruction Forfaitaires'!$E30*(VLOOKUP('DP_Instruction Forfaitaires'!$D30,Listes!$A$43:$E$49,5,FALSE))),('DP_Instruction Forfaitaires'!$E30*(VLOOKUP('DP_Instruction Forfaitaires'!$D30,Listes!$A$43:$E$49,3,FALSE))+(VLOOKUP('DP_Instruction Forfaitaires'!$D30,Listes!$A$43:$E$49,4,FALSE)))))))</f>
        <v/>
      </c>
      <c r="O30" s="183" t="str">
        <f>IF($H30="","",IF($C30=Listes!$B$34,Listes!$I$31,IF($C30=Listes!$B$35,(VLOOKUP('DP_Instruction Forfaitaires'!$F30,Listes!$E$31:$F$36,2,FALSE)),IF($C30=Listes!$B$33,IF('DP_Instruction Forfaitaires'!$E30&lt;Listes!$A$64,'DP_Instruction Forfaitaires'!$E30*Listes!$A$65,IF('DP_Instruction Forfaitaires'!$E30&gt;Listes!$D$64,'DP_Instruction Forfaitaires'!$E30*Listes!$D$65,(('DP_Instruction Forfaitaires'!$E30*Listes!$B$65)+Listes!$C$65)))))))</f>
        <v/>
      </c>
      <c r="P30" s="144" t="str">
        <f>IF('Dépenses forfaitaire'!P30="","",'Dépenses forfaitaire'!P30)</f>
        <v/>
      </c>
      <c r="Q30" s="343"/>
      <c r="R30" s="295" t="str">
        <f t="shared" si="0"/>
        <v/>
      </c>
      <c r="S30" s="295" t="str">
        <f t="shared" si="1"/>
        <v/>
      </c>
      <c r="T30" s="193" t="str">
        <f t="shared" si="3"/>
        <v/>
      </c>
      <c r="U30" s="191"/>
      <c r="V30" s="209"/>
      <c r="W30" s="195" t="str">
        <f>IF(AND(OR(Q30="KO",T30&lt;&gt;""),OR(R30="",S30="",T30="")),Listes!$A$74,IF(AND(T30="",Q30&lt;&gt;""),Listes!$A$75,IF(AND(P30&lt;T30,V30=""),Listes!$A$76,IF(AND(R30&gt;S30),Listes!$A$77,IF(AND(P30&lt;&gt;"",P30&gt;T30,U30=""),Listes!$A$78,IF(AND(X30="",OR(Q30&lt;&gt;"",R30&lt;&gt;"",S30&lt;&gt;"")),Listes!$A$79,""))))))</f>
        <v/>
      </c>
      <c r="X30" s="196"/>
      <c r="Y30" s="31">
        <f t="shared" si="2"/>
        <v>0</v>
      </c>
    </row>
    <row r="31" spans="1:25" ht="20.100000000000001" customHeight="1" x14ac:dyDescent="0.25">
      <c r="A31" s="134">
        <v>25</v>
      </c>
      <c r="B31" s="131" t="str">
        <f>IF('Dépenses forfaitaire'!B31="","",'Dépenses forfaitaire'!B31)</f>
        <v/>
      </c>
      <c r="C31" s="131" t="str">
        <f>IF('Dépenses forfaitaire'!C31="","",'Dépenses forfaitaire'!C31)</f>
        <v/>
      </c>
      <c r="D31" s="131" t="str">
        <f>IF('Dépenses forfaitaire'!D31="","",'Dépenses forfaitaire'!D31)</f>
        <v/>
      </c>
      <c r="E31" s="131" t="str">
        <f>IF('Dépenses forfaitaire'!E31="","",'Dépenses forfaitaire'!E31)</f>
        <v/>
      </c>
      <c r="F31" s="131" t="str">
        <f>IF('Dépenses forfaitaire'!F31="","",'Dépenses forfaitaire'!F31)</f>
        <v/>
      </c>
      <c r="G31" s="131"/>
      <c r="H31" s="131" t="str">
        <f>IF('Dépenses forfaitaire'!H31="","",'Dépenses forfaitaire'!H31)</f>
        <v/>
      </c>
      <c r="I31" s="131" t="str">
        <f>IF('Dépenses forfaitaire'!I31="","",'Dépenses forfaitaire'!I31)</f>
        <v/>
      </c>
      <c r="J31" s="293" t="str">
        <f>IF('Dépenses forfaitaire'!K31="","",'Dépenses forfaitaire'!K31)</f>
        <v/>
      </c>
      <c r="K31" s="293" t="str">
        <f>IF('Dépenses forfaitaire'!L31="","",'Dépenses forfaitaire'!L31)</f>
        <v/>
      </c>
      <c r="L31" s="293" t="str">
        <f>IF('Dépenses forfaitaire'!J31="","",'Dépenses forfaitaire'!J31)</f>
        <v/>
      </c>
      <c r="M31" s="131" t="str">
        <f>IF($H31="","",IF($C31=Listes!$B$32,IF('DP_Instruction Forfaitaires'!$E31&lt;Listes!$B$53,('DP_Instruction Forfaitaires'!$E31*(VLOOKUP('DP_Instruction Forfaitaires'!$D31,Listes!$A$54:$E$60,2,FALSE))),IF('DP_Instruction Forfaitaires'!$E31&gt;Listes!$E$53,('DP_Instruction Forfaitaires'!$E31*(VLOOKUP('DP_Instruction Forfaitaires'!$D31,Listes!$A$54:$E$60,5,FALSE))),('DP_Instruction Forfaitaires'!$E31*(VLOOKUP('DP_Instruction Forfaitaires'!$D31,Listes!$A$54:$E$60,3,FALSE))+(VLOOKUP('DP_Instruction Forfaitaires'!$D31,Listes!$A$54:$E$60,4,FALSE)))))))</f>
        <v/>
      </c>
      <c r="N31" s="131" t="str">
        <f>IF($H31="","",IF($C31=Listes!$B$31,IF('DP_Instruction Forfaitaires'!$E31&lt;Listes!$B$42,('DP_Instruction Forfaitaires'!$E31*(VLOOKUP('DP_Instruction Forfaitaires'!$D31,Listes!$A$43:$E$49,2,FALSE))),IF('DP_Instruction Forfaitaires'!$E31&gt;Listes!$D$42,('DP_Instruction Forfaitaires'!$E31*(VLOOKUP('DP_Instruction Forfaitaires'!$D31,Listes!$A$43:$E$49,5,FALSE))),('DP_Instruction Forfaitaires'!$E31*(VLOOKUP('DP_Instruction Forfaitaires'!$D31,Listes!$A$43:$E$49,3,FALSE))+(VLOOKUP('DP_Instruction Forfaitaires'!$D31,Listes!$A$43:$E$49,4,FALSE)))))))</f>
        <v/>
      </c>
      <c r="O31" s="183" t="str">
        <f>IF($H31="","",IF($C31=Listes!$B$34,Listes!$I$31,IF($C31=Listes!$B$35,(VLOOKUP('DP_Instruction Forfaitaires'!$F31,Listes!$E$31:$F$36,2,FALSE)),IF($C31=Listes!$B$33,IF('DP_Instruction Forfaitaires'!$E31&lt;Listes!$A$64,'DP_Instruction Forfaitaires'!$E31*Listes!$A$65,IF('DP_Instruction Forfaitaires'!$E31&gt;Listes!$D$64,'DP_Instruction Forfaitaires'!$E31*Listes!$D$65,(('DP_Instruction Forfaitaires'!$E31*Listes!$B$65)+Listes!$C$65)))))))</f>
        <v/>
      </c>
      <c r="P31" s="144" t="str">
        <f>IF('Dépenses forfaitaire'!P31="","",'Dépenses forfaitaire'!P31)</f>
        <v/>
      </c>
      <c r="Q31" s="343"/>
      <c r="R31" s="295" t="str">
        <f t="shared" si="0"/>
        <v/>
      </c>
      <c r="S31" s="295" t="str">
        <f t="shared" si="1"/>
        <v/>
      </c>
      <c r="T31" s="193" t="str">
        <f t="shared" si="3"/>
        <v/>
      </c>
      <c r="U31" s="191"/>
      <c r="V31" s="209"/>
      <c r="W31" s="195" t="str">
        <f>IF(AND(OR(Q31="KO",T31&lt;&gt;""),OR(R31="",S31="",T31="")),Listes!$A$74,IF(AND(T31="",Q31&lt;&gt;""),Listes!$A$75,IF(AND(P31&lt;T31,V31=""),Listes!$A$76,IF(AND(R31&gt;S31),Listes!$A$77,IF(AND(P31&lt;&gt;"",P31&gt;T31,U31=""),Listes!$A$78,IF(AND(X31="",OR(Q31&lt;&gt;"",R31&lt;&gt;"",S31&lt;&gt;"")),Listes!$A$79,""))))))</f>
        <v/>
      </c>
      <c r="X31" s="196"/>
      <c r="Y31" s="31">
        <f t="shared" si="2"/>
        <v>0</v>
      </c>
    </row>
    <row r="32" spans="1:25" ht="20.100000000000001" customHeight="1" x14ac:dyDescent="0.25">
      <c r="A32" s="134">
        <v>26</v>
      </c>
      <c r="B32" s="131" t="str">
        <f>IF('Dépenses forfaitaire'!B32="","",'Dépenses forfaitaire'!B32)</f>
        <v/>
      </c>
      <c r="C32" s="131" t="str">
        <f>IF('Dépenses forfaitaire'!C32="","",'Dépenses forfaitaire'!C32)</f>
        <v/>
      </c>
      <c r="D32" s="131" t="str">
        <f>IF('Dépenses forfaitaire'!D32="","",'Dépenses forfaitaire'!D32)</f>
        <v/>
      </c>
      <c r="E32" s="131" t="str">
        <f>IF('Dépenses forfaitaire'!E32="","",'Dépenses forfaitaire'!E32)</f>
        <v/>
      </c>
      <c r="F32" s="131" t="str">
        <f>IF('Dépenses forfaitaire'!F32="","",'Dépenses forfaitaire'!F32)</f>
        <v/>
      </c>
      <c r="G32" s="131"/>
      <c r="H32" s="131" t="str">
        <f>IF('Dépenses forfaitaire'!H32="","",'Dépenses forfaitaire'!H32)</f>
        <v/>
      </c>
      <c r="I32" s="131" t="str">
        <f>IF('Dépenses forfaitaire'!I32="","",'Dépenses forfaitaire'!I32)</f>
        <v/>
      </c>
      <c r="J32" s="293" t="str">
        <f>IF('Dépenses forfaitaire'!K32="","",'Dépenses forfaitaire'!K32)</f>
        <v/>
      </c>
      <c r="K32" s="293" t="str">
        <f>IF('Dépenses forfaitaire'!L32="","",'Dépenses forfaitaire'!L32)</f>
        <v/>
      </c>
      <c r="L32" s="293" t="str">
        <f>IF('Dépenses forfaitaire'!J32="","",'Dépenses forfaitaire'!J32)</f>
        <v/>
      </c>
      <c r="M32" s="131" t="str">
        <f>IF($H32="","",IF($C32=Listes!$B$32,IF('DP_Instruction Forfaitaires'!$E32&lt;Listes!$B$53,('DP_Instruction Forfaitaires'!$E32*(VLOOKUP('DP_Instruction Forfaitaires'!$D32,Listes!$A$54:$E$60,2,FALSE))),IF('DP_Instruction Forfaitaires'!$E32&gt;Listes!$E$53,('DP_Instruction Forfaitaires'!$E32*(VLOOKUP('DP_Instruction Forfaitaires'!$D32,Listes!$A$54:$E$60,5,FALSE))),('DP_Instruction Forfaitaires'!$E32*(VLOOKUP('DP_Instruction Forfaitaires'!$D32,Listes!$A$54:$E$60,3,FALSE))+(VLOOKUP('DP_Instruction Forfaitaires'!$D32,Listes!$A$54:$E$60,4,FALSE)))))))</f>
        <v/>
      </c>
      <c r="N32" s="131" t="str">
        <f>IF($H32="","",IF($C32=Listes!$B$31,IF('DP_Instruction Forfaitaires'!$E32&lt;Listes!$B$42,('DP_Instruction Forfaitaires'!$E32*(VLOOKUP('DP_Instruction Forfaitaires'!$D32,Listes!$A$43:$E$49,2,FALSE))),IF('DP_Instruction Forfaitaires'!$E32&gt;Listes!$D$42,('DP_Instruction Forfaitaires'!$E32*(VLOOKUP('DP_Instruction Forfaitaires'!$D32,Listes!$A$43:$E$49,5,FALSE))),('DP_Instruction Forfaitaires'!$E32*(VLOOKUP('DP_Instruction Forfaitaires'!$D32,Listes!$A$43:$E$49,3,FALSE))+(VLOOKUP('DP_Instruction Forfaitaires'!$D32,Listes!$A$43:$E$49,4,FALSE)))))))</f>
        <v/>
      </c>
      <c r="O32" s="183" t="str">
        <f>IF($H32="","",IF($C32=Listes!$B$34,Listes!$I$31,IF($C32=Listes!$B$35,(VLOOKUP('DP_Instruction Forfaitaires'!$F32,Listes!$E$31:$F$36,2,FALSE)),IF($C32=Listes!$B$33,IF('DP_Instruction Forfaitaires'!$E32&lt;Listes!$A$64,'DP_Instruction Forfaitaires'!$E32*Listes!$A$65,IF('DP_Instruction Forfaitaires'!$E32&gt;Listes!$D$64,'DP_Instruction Forfaitaires'!$E32*Listes!$D$65,(('DP_Instruction Forfaitaires'!$E32*Listes!$B$65)+Listes!$C$65)))))))</f>
        <v/>
      </c>
      <c r="P32" s="144" t="str">
        <f>IF('Dépenses forfaitaire'!P32="","",'Dépenses forfaitaire'!P32)</f>
        <v/>
      </c>
      <c r="Q32" s="343"/>
      <c r="R32" s="295" t="str">
        <f t="shared" si="0"/>
        <v/>
      </c>
      <c r="S32" s="295" t="str">
        <f t="shared" si="1"/>
        <v/>
      </c>
      <c r="T32" s="193" t="str">
        <f t="shared" si="3"/>
        <v/>
      </c>
      <c r="U32" s="191"/>
      <c r="V32" s="209"/>
      <c r="W32" s="195" t="str">
        <f>IF(AND(OR(Q32="KO",T32&lt;&gt;""),OR(R32="",S32="",T32="")),Listes!$A$74,IF(AND(T32="",Q32&lt;&gt;""),Listes!$A$75,IF(AND(P32&lt;T32,V32=""),Listes!$A$76,IF(AND(R32&gt;S32),Listes!$A$77,IF(AND(P32&lt;&gt;"",P32&gt;T32,U32=""),Listes!$A$78,IF(AND(X32="",OR(Q32&lt;&gt;"",R32&lt;&gt;"",S32&lt;&gt;"")),Listes!$A$79,""))))))</f>
        <v/>
      </c>
      <c r="X32" s="196"/>
      <c r="Y32" s="31">
        <f t="shared" si="2"/>
        <v>0</v>
      </c>
    </row>
    <row r="33" spans="1:25" ht="20.100000000000001" customHeight="1" x14ac:dyDescent="0.25">
      <c r="A33" s="134">
        <v>27</v>
      </c>
      <c r="B33" s="131" t="str">
        <f>IF('Dépenses forfaitaire'!B33="","",'Dépenses forfaitaire'!B33)</f>
        <v/>
      </c>
      <c r="C33" s="131" t="str">
        <f>IF('Dépenses forfaitaire'!C33="","",'Dépenses forfaitaire'!C33)</f>
        <v/>
      </c>
      <c r="D33" s="131" t="str">
        <f>IF('Dépenses forfaitaire'!D33="","",'Dépenses forfaitaire'!D33)</f>
        <v/>
      </c>
      <c r="E33" s="131" t="str">
        <f>IF('Dépenses forfaitaire'!E33="","",'Dépenses forfaitaire'!E33)</f>
        <v/>
      </c>
      <c r="F33" s="131" t="str">
        <f>IF('Dépenses forfaitaire'!F33="","",'Dépenses forfaitaire'!F33)</f>
        <v/>
      </c>
      <c r="G33" s="131"/>
      <c r="H33" s="131" t="str">
        <f>IF('Dépenses forfaitaire'!H33="","",'Dépenses forfaitaire'!H33)</f>
        <v/>
      </c>
      <c r="I33" s="131" t="str">
        <f>IF('Dépenses forfaitaire'!I33="","",'Dépenses forfaitaire'!I33)</f>
        <v/>
      </c>
      <c r="J33" s="293" t="str">
        <f>IF('Dépenses forfaitaire'!K33="","",'Dépenses forfaitaire'!K33)</f>
        <v/>
      </c>
      <c r="K33" s="293" t="str">
        <f>IF('Dépenses forfaitaire'!L33="","",'Dépenses forfaitaire'!L33)</f>
        <v/>
      </c>
      <c r="L33" s="293" t="str">
        <f>IF('Dépenses forfaitaire'!J33="","",'Dépenses forfaitaire'!J33)</f>
        <v/>
      </c>
      <c r="M33" s="131" t="str">
        <f>IF($H33="","",IF($C33=Listes!$B$32,IF('DP_Instruction Forfaitaires'!$E33&lt;Listes!$B$53,('DP_Instruction Forfaitaires'!$E33*(VLOOKUP('DP_Instruction Forfaitaires'!$D33,Listes!$A$54:$E$60,2,FALSE))),IF('DP_Instruction Forfaitaires'!$E33&gt;Listes!$E$53,('DP_Instruction Forfaitaires'!$E33*(VLOOKUP('DP_Instruction Forfaitaires'!$D33,Listes!$A$54:$E$60,5,FALSE))),('DP_Instruction Forfaitaires'!$E33*(VLOOKUP('DP_Instruction Forfaitaires'!$D33,Listes!$A$54:$E$60,3,FALSE))+(VLOOKUP('DP_Instruction Forfaitaires'!$D33,Listes!$A$54:$E$60,4,FALSE)))))))</f>
        <v/>
      </c>
      <c r="N33" s="131" t="str">
        <f>IF($H33="","",IF($C33=Listes!$B$31,IF('DP_Instruction Forfaitaires'!$E33&lt;Listes!$B$42,('DP_Instruction Forfaitaires'!$E33*(VLOOKUP('DP_Instruction Forfaitaires'!$D33,Listes!$A$43:$E$49,2,FALSE))),IF('DP_Instruction Forfaitaires'!$E33&gt;Listes!$D$42,('DP_Instruction Forfaitaires'!$E33*(VLOOKUP('DP_Instruction Forfaitaires'!$D33,Listes!$A$43:$E$49,5,FALSE))),('DP_Instruction Forfaitaires'!$E33*(VLOOKUP('DP_Instruction Forfaitaires'!$D33,Listes!$A$43:$E$49,3,FALSE))+(VLOOKUP('DP_Instruction Forfaitaires'!$D33,Listes!$A$43:$E$49,4,FALSE)))))))</f>
        <v/>
      </c>
      <c r="O33" s="183" t="str">
        <f>IF($H33="","",IF($C33=Listes!$B$34,Listes!$I$31,IF($C33=Listes!$B$35,(VLOOKUP('DP_Instruction Forfaitaires'!$F33,Listes!$E$31:$F$36,2,FALSE)),IF($C33=Listes!$B$33,IF('DP_Instruction Forfaitaires'!$E33&lt;Listes!$A$64,'DP_Instruction Forfaitaires'!$E33*Listes!$A$65,IF('DP_Instruction Forfaitaires'!$E33&gt;Listes!$D$64,'DP_Instruction Forfaitaires'!$E33*Listes!$D$65,(('DP_Instruction Forfaitaires'!$E33*Listes!$B$65)+Listes!$C$65)))))))</f>
        <v/>
      </c>
      <c r="P33" s="144" t="str">
        <f>IF('Dépenses forfaitaire'!P33="","",'Dépenses forfaitaire'!P33)</f>
        <v/>
      </c>
      <c r="Q33" s="343"/>
      <c r="R33" s="295" t="str">
        <f t="shared" si="0"/>
        <v/>
      </c>
      <c r="S33" s="295" t="str">
        <f t="shared" si="1"/>
        <v/>
      </c>
      <c r="T33" s="193" t="str">
        <f t="shared" si="3"/>
        <v/>
      </c>
      <c r="U33" s="191"/>
      <c r="V33" s="209"/>
      <c r="W33" s="195" t="str">
        <f>IF(AND(OR(Q33="KO",T33&lt;&gt;""),OR(R33="",S33="",T33="")),Listes!$A$74,IF(AND(T33="",Q33&lt;&gt;""),Listes!$A$75,IF(AND(P33&lt;T33,V33=""),Listes!$A$76,IF(AND(R33&gt;S33),Listes!$A$77,IF(AND(P33&lt;&gt;"",P33&gt;T33,U33=""),Listes!$A$78,IF(AND(X33="",OR(Q33&lt;&gt;"",R33&lt;&gt;"",S33&lt;&gt;"")),Listes!$A$79,""))))))</f>
        <v/>
      </c>
      <c r="X33" s="196"/>
      <c r="Y33" s="31">
        <f t="shared" si="2"/>
        <v>0</v>
      </c>
    </row>
    <row r="34" spans="1:25" ht="20.100000000000001" customHeight="1" x14ac:dyDescent="0.25">
      <c r="A34" s="134">
        <v>28</v>
      </c>
      <c r="B34" s="131" t="str">
        <f>IF('Dépenses forfaitaire'!B34="","",'Dépenses forfaitaire'!B34)</f>
        <v/>
      </c>
      <c r="C34" s="131" t="str">
        <f>IF('Dépenses forfaitaire'!C34="","",'Dépenses forfaitaire'!C34)</f>
        <v/>
      </c>
      <c r="D34" s="131" t="str">
        <f>IF('Dépenses forfaitaire'!D34="","",'Dépenses forfaitaire'!D34)</f>
        <v/>
      </c>
      <c r="E34" s="131" t="str">
        <f>IF('Dépenses forfaitaire'!E34="","",'Dépenses forfaitaire'!E34)</f>
        <v/>
      </c>
      <c r="F34" s="131" t="str">
        <f>IF('Dépenses forfaitaire'!F34="","",'Dépenses forfaitaire'!F34)</f>
        <v/>
      </c>
      <c r="G34" s="131"/>
      <c r="H34" s="131" t="str">
        <f>IF('Dépenses forfaitaire'!H34="","",'Dépenses forfaitaire'!H34)</f>
        <v/>
      </c>
      <c r="I34" s="131" t="str">
        <f>IF('Dépenses forfaitaire'!I34="","",'Dépenses forfaitaire'!I34)</f>
        <v/>
      </c>
      <c r="J34" s="293" t="str">
        <f>IF('Dépenses forfaitaire'!K34="","",'Dépenses forfaitaire'!K34)</f>
        <v/>
      </c>
      <c r="K34" s="293" t="str">
        <f>IF('Dépenses forfaitaire'!L34="","",'Dépenses forfaitaire'!L34)</f>
        <v/>
      </c>
      <c r="L34" s="293" t="str">
        <f>IF('Dépenses forfaitaire'!J34="","",'Dépenses forfaitaire'!J34)</f>
        <v/>
      </c>
      <c r="M34" s="131" t="str">
        <f>IF($H34="","",IF($C34=Listes!$B$32,IF('DP_Instruction Forfaitaires'!$E34&lt;Listes!$B$53,('DP_Instruction Forfaitaires'!$E34*(VLOOKUP('DP_Instruction Forfaitaires'!$D34,Listes!$A$54:$E$60,2,FALSE))),IF('DP_Instruction Forfaitaires'!$E34&gt;Listes!$E$53,('DP_Instruction Forfaitaires'!$E34*(VLOOKUP('DP_Instruction Forfaitaires'!$D34,Listes!$A$54:$E$60,5,FALSE))),('DP_Instruction Forfaitaires'!$E34*(VLOOKUP('DP_Instruction Forfaitaires'!$D34,Listes!$A$54:$E$60,3,FALSE))+(VLOOKUP('DP_Instruction Forfaitaires'!$D34,Listes!$A$54:$E$60,4,FALSE)))))))</f>
        <v/>
      </c>
      <c r="N34" s="131" t="str">
        <f>IF($H34="","",IF($C34=Listes!$B$31,IF('DP_Instruction Forfaitaires'!$E34&lt;Listes!$B$42,('DP_Instruction Forfaitaires'!$E34*(VLOOKUP('DP_Instruction Forfaitaires'!$D34,Listes!$A$43:$E$49,2,FALSE))),IF('DP_Instruction Forfaitaires'!$E34&gt;Listes!$D$42,('DP_Instruction Forfaitaires'!$E34*(VLOOKUP('DP_Instruction Forfaitaires'!$D34,Listes!$A$43:$E$49,5,FALSE))),('DP_Instruction Forfaitaires'!$E34*(VLOOKUP('DP_Instruction Forfaitaires'!$D34,Listes!$A$43:$E$49,3,FALSE))+(VLOOKUP('DP_Instruction Forfaitaires'!$D34,Listes!$A$43:$E$49,4,FALSE)))))))</f>
        <v/>
      </c>
      <c r="O34" s="183" t="str">
        <f>IF($H34="","",IF($C34=Listes!$B$34,Listes!$I$31,IF($C34=Listes!$B$35,(VLOOKUP('DP_Instruction Forfaitaires'!$F34,Listes!$E$31:$F$36,2,FALSE)),IF($C34=Listes!$B$33,IF('DP_Instruction Forfaitaires'!$E34&lt;Listes!$A$64,'DP_Instruction Forfaitaires'!$E34*Listes!$A$65,IF('DP_Instruction Forfaitaires'!$E34&gt;Listes!$D$64,'DP_Instruction Forfaitaires'!$E34*Listes!$D$65,(('DP_Instruction Forfaitaires'!$E34*Listes!$B$65)+Listes!$C$65)))))))</f>
        <v/>
      </c>
      <c r="P34" s="144" t="str">
        <f>IF('Dépenses forfaitaire'!P34="","",'Dépenses forfaitaire'!P34)</f>
        <v/>
      </c>
      <c r="Q34" s="343"/>
      <c r="R34" s="295" t="str">
        <f t="shared" si="0"/>
        <v/>
      </c>
      <c r="S34" s="295" t="str">
        <f t="shared" si="1"/>
        <v/>
      </c>
      <c r="T34" s="193" t="str">
        <f t="shared" si="3"/>
        <v/>
      </c>
      <c r="U34" s="191"/>
      <c r="V34" s="209"/>
      <c r="W34" s="195" t="str">
        <f>IF(AND(OR(Q34="KO",T34&lt;&gt;""),OR(R34="",S34="",T34="")),Listes!$A$74,IF(AND(T34="",Q34&lt;&gt;""),Listes!$A$75,IF(AND(P34&lt;T34,V34=""),Listes!$A$76,IF(AND(R34&gt;S34),Listes!$A$77,IF(AND(P34&lt;&gt;"",P34&gt;T34,U34=""),Listes!$A$78,IF(AND(X34="",OR(Q34&lt;&gt;"",R34&lt;&gt;"",S34&lt;&gt;"")),Listes!$A$79,""))))))</f>
        <v/>
      </c>
      <c r="X34" s="196"/>
      <c r="Y34" s="31">
        <f t="shared" si="2"/>
        <v>0</v>
      </c>
    </row>
    <row r="35" spans="1:25" ht="20.100000000000001" customHeight="1" x14ac:dyDescent="0.25">
      <c r="A35" s="134">
        <v>29</v>
      </c>
      <c r="B35" s="131" t="str">
        <f>IF('Dépenses forfaitaire'!B35="","",'Dépenses forfaitaire'!B35)</f>
        <v/>
      </c>
      <c r="C35" s="131" t="str">
        <f>IF('Dépenses forfaitaire'!C35="","",'Dépenses forfaitaire'!C35)</f>
        <v/>
      </c>
      <c r="D35" s="131" t="str">
        <f>IF('Dépenses forfaitaire'!D35="","",'Dépenses forfaitaire'!D35)</f>
        <v/>
      </c>
      <c r="E35" s="131" t="str">
        <f>IF('Dépenses forfaitaire'!E35="","",'Dépenses forfaitaire'!E35)</f>
        <v/>
      </c>
      <c r="F35" s="131" t="str">
        <f>IF('Dépenses forfaitaire'!F35="","",'Dépenses forfaitaire'!F35)</f>
        <v/>
      </c>
      <c r="G35" s="131"/>
      <c r="H35" s="131" t="str">
        <f>IF('Dépenses forfaitaire'!H35="","",'Dépenses forfaitaire'!H35)</f>
        <v/>
      </c>
      <c r="I35" s="131" t="str">
        <f>IF('Dépenses forfaitaire'!I35="","",'Dépenses forfaitaire'!I35)</f>
        <v/>
      </c>
      <c r="J35" s="293" t="str">
        <f>IF('Dépenses forfaitaire'!K35="","",'Dépenses forfaitaire'!K35)</f>
        <v/>
      </c>
      <c r="K35" s="293" t="str">
        <f>IF('Dépenses forfaitaire'!L35="","",'Dépenses forfaitaire'!L35)</f>
        <v/>
      </c>
      <c r="L35" s="293" t="str">
        <f>IF('Dépenses forfaitaire'!J35="","",'Dépenses forfaitaire'!J35)</f>
        <v/>
      </c>
      <c r="M35" s="131" t="str">
        <f>IF($H35="","",IF($C35=Listes!$B$32,IF('DP_Instruction Forfaitaires'!$E35&lt;Listes!$B$53,('DP_Instruction Forfaitaires'!$E35*(VLOOKUP('DP_Instruction Forfaitaires'!$D35,Listes!$A$54:$E$60,2,FALSE))),IF('DP_Instruction Forfaitaires'!$E35&gt;Listes!$E$53,('DP_Instruction Forfaitaires'!$E35*(VLOOKUP('DP_Instruction Forfaitaires'!$D35,Listes!$A$54:$E$60,5,FALSE))),('DP_Instruction Forfaitaires'!$E35*(VLOOKUP('DP_Instruction Forfaitaires'!$D35,Listes!$A$54:$E$60,3,FALSE))+(VLOOKUP('DP_Instruction Forfaitaires'!$D35,Listes!$A$54:$E$60,4,FALSE)))))))</f>
        <v/>
      </c>
      <c r="N35" s="131" t="str">
        <f>IF($H35="","",IF($C35=Listes!$B$31,IF('DP_Instruction Forfaitaires'!$E35&lt;Listes!$B$42,('DP_Instruction Forfaitaires'!$E35*(VLOOKUP('DP_Instruction Forfaitaires'!$D35,Listes!$A$43:$E$49,2,FALSE))),IF('DP_Instruction Forfaitaires'!$E35&gt;Listes!$D$42,('DP_Instruction Forfaitaires'!$E35*(VLOOKUP('DP_Instruction Forfaitaires'!$D35,Listes!$A$43:$E$49,5,FALSE))),('DP_Instruction Forfaitaires'!$E35*(VLOOKUP('DP_Instruction Forfaitaires'!$D35,Listes!$A$43:$E$49,3,FALSE))+(VLOOKUP('DP_Instruction Forfaitaires'!$D35,Listes!$A$43:$E$49,4,FALSE)))))))</f>
        <v/>
      </c>
      <c r="O35" s="183" t="str">
        <f>IF($H35="","",IF($C35=Listes!$B$34,Listes!$I$31,IF($C35=Listes!$B$35,(VLOOKUP('DP_Instruction Forfaitaires'!$F35,Listes!$E$31:$F$36,2,FALSE)),IF($C35=Listes!$B$33,IF('DP_Instruction Forfaitaires'!$E35&lt;Listes!$A$64,'DP_Instruction Forfaitaires'!$E35*Listes!$A$65,IF('DP_Instruction Forfaitaires'!$E35&gt;Listes!$D$64,'DP_Instruction Forfaitaires'!$E35*Listes!$D$65,(('DP_Instruction Forfaitaires'!$E35*Listes!$B$65)+Listes!$C$65)))))))</f>
        <v/>
      </c>
      <c r="P35" s="144" t="str">
        <f>IF('Dépenses forfaitaire'!P35="","",'Dépenses forfaitaire'!P35)</f>
        <v/>
      </c>
      <c r="Q35" s="343"/>
      <c r="R35" s="295" t="str">
        <f t="shared" si="0"/>
        <v/>
      </c>
      <c r="S35" s="295" t="str">
        <f t="shared" si="1"/>
        <v/>
      </c>
      <c r="T35" s="193" t="str">
        <f t="shared" si="3"/>
        <v/>
      </c>
      <c r="U35" s="191"/>
      <c r="V35" s="209"/>
      <c r="W35" s="195" t="str">
        <f>IF(AND(OR(Q35="KO",T35&lt;&gt;""),OR(R35="",S35="",T35="")),Listes!$A$74,IF(AND(T35="",Q35&lt;&gt;""),Listes!$A$75,IF(AND(P35&lt;T35,V35=""),Listes!$A$76,IF(AND(R35&gt;S35),Listes!$A$77,IF(AND(P35&lt;&gt;"",P35&gt;T35,U35=""),Listes!$A$78,IF(AND(X35="",OR(Q35&lt;&gt;"",R35&lt;&gt;"",S35&lt;&gt;"")),Listes!$A$79,""))))))</f>
        <v/>
      </c>
      <c r="X35" s="196"/>
      <c r="Y35" s="31">
        <f t="shared" si="2"/>
        <v>0</v>
      </c>
    </row>
    <row r="36" spans="1:25" ht="20.100000000000001" customHeight="1" x14ac:dyDescent="0.25">
      <c r="A36" s="134">
        <v>30</v>
      </c>
      <c r="B36" s="131" t="str">
        <f>IF('Dépenses forfaitaire'!B36="","",'Dépenses forfaitaire'!B36)</f>
        <v/>
      </c>
      <c r="C36" s="131" t="str">
        <f>IF('Dépenses forfaitaire'!C36="","",'Dépenses forfaitaire'!C36)</f>
        <v/>
      </c>
      <c r="D36" s="131" t="str">
        <f>IF('Dépenses forfaitaire'!D36="","",'Dépenses forfaitaire'!D36)</f>
        <v/>
      </c>
      <c r="E36" s="131" t="str">
        <f>IF('Dépenses forfaitaire'!E36="","",'Dépenses forfaitaire'!E36)</f>
        <v/>
      </c>
      <c r="F36" s="131" t="str">
        <f>IF('Dépenses forfaitaire'!F36="","",'Dépenses forfaitaire'!F36)</f>
        <v/>
      </c>
      <c r="G36" s="131"/>
      <c r="H36" s="131" t="str">
        <f>IF('Dépenses forfaitaire'!H36="","",'Dépenses forfaitaire'!H36)</f>
        <v/>
      </c>
      <c r="I36" s="131" t="str">
        <f>IF('Dépenses forfaitaire'!I36="","",'Dépenses forfaitaire'!I36)</f>
        <v/>
      </c>
      <c r="J36" s="293" t="str">
        <f>IF('Dépenses forfaitaire'!K36="","",'Dépenses forfaitaire'!K36)</f>
        <v/>
      </c>
      <c r="K36" s="293" t="str">
        <f>IF('Dépenses forfaitaire'!L36="","",'Dépenses forfaitaire'!L36)</f>
        <v/>
      </c>
      <c r="L36" s="293" t="str">
        <f>IF('Dépenses forfaitaire'!J36="","",'Dépenses forfaitaire'!J36)</f>
        <v/>
      </c>
      <c r="M36" s="131" t="str">
        <f>IF($H36="","",IF($C36=Listes!$B$32,IF('DP_Instruction Forfaitaires'!$E36&lt;Listes!$B$53,('DP_Instruction Forfaitaires'!$E36*(VLOOKUP('DP_Instruction Forfaitaires'!$D36,Listes!$A$54:$E$60,2,FALSE))),IF('DP_Instruction Forfaitaires'!$E36&gt;Listes!$E$53,('DP_Instruction Forfaitaires'!$E36*(VLOOKUP('DP_Instruction Forfaitaires'!$D36,Listes!$A$54:$E$60,5,FALSE))),('DP_Instruction Forfaitaires'!$E36*(VLOOKUP('DP_Instruction Forfaitaires'!$D36,Listes!$A$54:$E$60,3,FALSE))+(VLOOKUP('DP_Instruction Forfaitaires'!$D36,Listes!$A$54:$E$60,4,FALSE)))))))</f>
        <v/>
      </c>
      <c r="N36" s="131" t="str">
        <f>IF($H36="","",IF($C36=Listes!$B$31,IF('DP_Instruction Forfaitaires'!$E36&lt;Listes!$B$42,('DP_Instruction Forfaitaires'!$E36*(VLOOKUP('DP_Instruction Forfaitaires'!$D36,Listes!$A$43:$E$49,2,FALSE))),IF('DP_Instruction Forfaitaires'!$E36&gt;Listes!$D$42,('DP_Instruction Forfaitaires'!$E36*(VLOOKUP('DP_Instruction Forfaitaires'!$D36,Listes!$A$43:$E$49,5,FALSE))),('DP_Instruction Forfaitaires'!$E36*(VLOOKUP('DP_Instruction Forfaitaires'!$D36,Listes!$A$43:$E$49,3,FALSE))+(VLOOKUP('DP_Instruction Forfaitaires'!$D36,Listes!$A$43:$E$49,4,FALSE)))))))</f>
        <v/>
      </c>
      <c r="O36" s="183" t="str">
        <f>IF($H36="","",IF($C36=Listes!$B$34,Listes!$I$31,IF($C36=Listes!$B$35,(VLOOKUP('DP_Instruction Forfaitaires'!$F36,Listes!$E$31:$F$36,2,FALSE)),IF($C36=Listes!$B$33,IF('DP_Instruction Forfaitaires'!$E36&lt;Listes!$A$64,'DP_Instruction Forfaitaires'!$E36*Listes!$A$65,IF('DP_Instruction Forfaitaires'!$E36&gt;Listes!$D$64,'DP_Instruction Forfaitaires'!$E36*Listes!$D$65,(('DP_Instruction Forfaitaires'!$E36*Listes!$B$65)+Listes!$C$65)))))))</f>
        <v/>
      </c>
      <c r="P36" s="144" t="str">
        <f>IF('Dépenses forfaitaire'!P36="","",'Dépenses forfaitaire'!P36)</f>
        <v/>
      </c>
      <c r="Q36" s="343"/>
      <c r="R36" s="295" t="str">
        <f t="shared" si="0"/>
        <v/>
      </c>
      <c r="S36" s="295" t="str">
        <f t="shared" si="1"/>
        <v/>
      </c>
      <c r="T36" s="193" t="str">
        <f t="shared" si="3"/>
        <v/>
      </c>
      <c r="U36" s="191"/>
      <c r="V36" s="209"/>
      <c r="W36" s="195" t="str">
        <f>IF(AND(OR(Q36="KO",T36&lt;&gt;""),OR(R36="",S36="",T36="")),Listes!$A$74,IF(AND(T36="",Q36&lt;&gt;""),Listes!$A$75,IF(AND(P36&lt;T36,V36=""),Listes!$A$76,IF(AND(R36&gt;S36),Listes!$A$77,IF(AND(P36&lt;&gt;"",P36&gt;T36,U36=""),Listes!$A$78,IF(AND(X36="",OR(Q36&lt;&gt;"",R36&lt;&gt;"",S36&lt;&gt;"")),Listes!$A$79,""))))))</f>
        <v/>
      </c>
      <c r="X36" s="196"/>
      <c r="Y36" s="31">
        <f t="shared" si="2"/>
        <v>0</v>
      </c>
    </row>
    <row r="37" spans="1:25" ht="20.100000000000001" customHeight="1" x14ac:dyDescent="0.25">
      <c r="A37" s="134">
        <v>31</v>
      </c>
      <c r="B37" s="131" t="str">
        <f>IF('Dépenses forfaitaire'!B37="","",'Dépenses forfaitaire'!B37)</f>
        <v/>
      </c>
      <c r="C37" s="131" t="str">
        <f>IF('Dépenses forfaitaire'!C37="","",'Dépenses forfaitaire'!C37)</f>
        <v/>
      </c>
      <c r="D37" s="131" t="str">
        <f>IF('Dépenses forfaitaire'!D37="","",'Dépenses forfaitaire'!D37)</f>
        <v/>
      </c>
      <c r="E37" s="131" t="str">
        <f>IF('Dépenses forfaitaire'!E37="","",'Dépenses forfaitaire'!E37)</f>
        <v/>
      </c>
      <c r="F37" s="131" t="str">
        <f>IF('Dépenses forfaitaire'!F37="","",'Dépenses forfaitaire'!F37)</f>
        <v/>
      </c>
      <c r="G37" s="131"/>
      <c r="H37" s="131" t="str">
        <f>IF('Dépenses forfaitaire'!H37="","",'Dépenses forfaitaire'!H37)</f>
        <v/>
      </c>
      <c r="I37" s="131" t="str">
        <f>IF('Dépenses forfaitaire'!I37="","",'Dépenses forfaitaire'!I37)</f>
        <v/>
      </c>
      <c r="J37" s="293" t="str">
        <f>IF('Dépenses forfaitaire'!K37="","",'Dépenses forfaitaire'!K37)</f>
        <v/>
      </c>
      <c r="K37" s="293" t="str">
        <f>IF('Dépenses forfaitaire'!L37="","",'Dépenses forfaitaire'!L37)</f>
        <v/>
      </c>
      <c r="L37" s="293" t="str">
        <f>IF('Dépenses forfaitaire'!J37="","",'Dépenses forfaitaire'!J37)</f>
        <v/>
      </c>
      <c r="M37" s="131" t="str">
        <f>IF($H37="","",IF($C37=Listes!$B$32,IF('DP_Instruction Forfaitaires'!$E37&lt;Listes!$B$53,('DP_Instruction Forfaitaires'!$E37*(VLOOKUP('DP_Instruction Forfaitaires'!$D37,Listes!$A$54:$E$60,2,FALSE))),IF('DP_Instruction Forfaitaires'!$E37&gt;Listes!$E$53,('DP_Instruction Forfaitaires'!$E37*(VLOOKUP('DP_Instruction Forfaitaires'!$D37,Listes!$A$54:$E$60,5,FALSE))),('DP_Instruction Forfaitaires'!$E37*(VLOOKUP('DP_Instruction Forfaitaires'!$D37,Listes!$A$54:$E$60,3,FALSE))+(VLOOKUP('DP_Instruction Forfaitaires'!$D37,Listes!$A$54:$E$60,4,FALSE)))))))</f>
        <v/>
      </c>
      <c r="N37" s="131" t="str">
        <f>IF($H37="","",IF($C37=Listes!$B$31,IF('DP_Instruction Forfaitaires'!$E37&lt;Listes!$B$42,('DP_Instruction Forfaitaires'!$E37*(VLOOKUP('DP_Instruction Forfaitaires'!$D37,Listes!$A$43:$E$49,2,FALSE))),IF('DP_Instruction Forfaitaires'!$E37&gt;Listes!$D$42,('DP_Instruction Forfaitaires'!$E37*(VLOOKUP('DP_Instruction Forfaitaires'!$D37,Listes!$A$43:$E$49,5,FALSE))),('DP_Instruction Forfaitaires'!$E37*(VLOOKUP('DP_Instruction Forfaitaires'!$D37,Listes!$A$43:$E$49,3,FALSE))+(VLOOKUP('DP_Instruction Forfaitaires'!$D37,Listes!$A$43:$E$49,4,FALSE)))))))</f>
        <v/>
      </c>
      <c r="O37" s="183" t="str">
        <f>IF($H37="","",IF($C37=Listes!$B$34,Listes!$I$31,IF($C37=Listes!$B$35,(VLOOKUP('DP_Instruction Forfaitaires'!$F37,Listes!$E$31:$F$36,2,FALSE)),IF($C37=Listes!$B$33,IF('DP_Instruction Forfaitaires'!$E37&lt;Listes!$A$64,'DP_Instruction Forfaitaires'!$E37*Listes!$A$65,IF('DP_Instruction Forfaitaires'!$E37&gt;Listes!$D$64,'DP_Instruction Forfaitaires'!$E37*Listes!$D$65,(('DP_Instruction Forfaitaires'!$E37*Listes!$B$65)+Listes!$C$65)))))))</f>
        <v/>
      </c>
      <c r="P37" s="144" t="str">
        <f>IF('Dépenses forfaitaire'!P37="","",'Dépenses forfaitaire'!P37)</f>
        <v/>
      </c>
      <c r="Q37" s="343"/>
      <c r="R37" s="295" t="str">
        <f t="shared" si="0"/>
        <v/>
      </c>
      <c r="S37" s="295" t="str">
        <f t="shared" si="1"/>
        <v/>
      </c>
      <c r="T37" s="193" t="str">
        <f t="shared" si="3"/>
        <v/>
      </c>
      <c r="U37" s="191"/>
      <c r="V37" s="209"/>
      <c r="W37" s="195" t="str">
        <f>IF(AND(OR(Q37="KO",T37&lt;&gt;""),OR(R37="",S37="",T37="")),Listes!$A$74,IF(AND(T37="",Q37&lt;&gt;""),Listes!$A$75,IF(AND(P37&lt;T37,V37=""),Listes!$A$76,IF(AND(R37&gt;S37),Listes!$A$77,IF(AND(P37&lt;&gt;"",P37&gt;T37,U37=""),Listes!$A$78,IF(AND(X37="",OR(Q37&lt;&gt;"",R37&lt;&gt;"",S37&lt;&gt;"")),Listes!$A$79,""))))))</f>
        <v/>
      </c>
      <c r="X37" s="196"/>
      <c r="Y37" s="31">
        <f t="shared" si="2"/>
        <v>0</v>
      </c>
    </row>
    <row r="38" spans="1:25" ht="20.100000000000001" customHeight="1" x14ac:dyDescent="0.25">
      <c r="A38" s="134">
        <v>32</v>
      </c>
      <c r="B38" s="131" t="str">
        <f>IF('Dépenses forfaitaire'!B38="","",'Dépenses forfaitaire'!B38)</f>
        <v/>
      </c>
      <c r="C38" s="131" t="str">
        <f>IF('Dépenses forfaitaire'!C38="","",'Dépenses forfaitaire'!C38)</f>
        <v/>
      </c>
      <c r="D38" s="131" t="str">
        <f>IF('Dépenses forfaitaire'!D38="","",'Dépenses forfaitaire'!D38)</f>
        <v/>
      </c>
      <c r="E38" s="131" t="str">
        <f>IF('Dépenses forfaitaire'!E38="","",'Dépenses forfaitaire'!E38)</f>
        <v/>
      </c>
      <c r="F38" s="131" t="str">
        <f>IF('Dépenses forfaitaire'!F38="","",'Dépenses forfaitaire'!F38)</f>
        <v/>
      </c>
      <c r="G38" s="131"/>
      <c r="H38" s="131" t="str">
        <f>IF('Dépenses forfaitaire'!H38="","",'Dépenses forfaitaire'!H38)</f>
        <v/>
      </c>
      <c r="I38" s="131" t="str">
        <f>IF('Dépenses forfaitaire'!I38="","",'Dépenses forfaitaire'!I38)</f>
        <v/>
      </c>
      <c r="J38" s="293" t="str">
        <f>IF('Dépenses forfaitaire'!K38="","",'Dépenses forfaitaire'!K38)</f>
        <v/>
      </c>
      <c r="K38" s="293" t="str">
        <f>IF('Dépenses forfaitaire'!L38="","",'Dépenses forfaitaire'!L38)</f>
        <v/>
      </c>
      <c r="L38" s="293" t="str">
        <f>IF('Dépenses forfaitaire'!J38="","",'Dépenses forfaitaire'!J38)</f>
        <v/>
      </c>
      <c r="M38" s="131" t="str">
        <f>IF($H38="","",IF($C38=Listes!$B$32,IF('DP_Instruction Forfaitaires'!$E38&lt;Listes!$B$53,('DP_Instruction Forfaitaires'!$E38*(VLOOKUP('DP_Instruction Forfaitaires'!$D38,Listes!$A$54:$E$60,2,FALSE))),IF('DP_Instruction Forfaitaires'!$E38&gt;Listes!$E$53,('DP_Instruction Forfaitaires'!$E38*(VLOOKUP('DP_Instruction Forfaitaires'!$D38,Listes!$A$54:$E$60,5,FALSE))),('DP_Instruction Forfaitaires'!$E38*(VLOOKUP('DP_Instruction Forfaitaires'!$D38,Listes!$A$54:$E$60,3,FALSE))+(VLOOKUP('DP_Instruction Forfaitaires'!$D38,Listes!$A$54:$E$60,4,FALSE)))))))</f>
        <v/>
      </c>
      <c r="N38" s="131" t="str">
        <f>IF($H38="","",IF($C38=Listes!$B$31,IF('DP_Instruction Forfaitaires'!$E38&lt;Listes!$B$42,('DP_Instruction Forfaitaires'!$E38*(VLOOKUP('DP_Instruction Forfaitaires'!$D38,Listes!$A$43:$E$49,2,FALSE))),IF('DP_Instruction Forfaitaires'!$E38&gt;Listes!$D$42,('DP_Instruction Forfaitaires'!$E38*(VLOOKUP('DP_Instruction Forfaitaires'!$D38,Listes!$A$43:$E$49,5,FALSE))),('DP_Instruction Forfaitaires'!$E38*(VLOOKUP('DP_Instruction Forfaitaires'!$D38,Listes!$A$43:$E$49,3,FALSE))+(VLOOKUP('DP_Instruction Forfaitaires'!$D38,Listes!$A$43:$E$49,4,FALSE)))))))</f>
        <v/>
      </c>
      <c r="O38" s="183" t="str">
        <f>IF($H38="","",IF($C38=Listes!$B$34,Listes!$I$31,IF($C38=Listes!$B$35,(VLOOKUP('DP_Instruction Forfaitaires'!$F38,Listes!$E$31:$F$36,2,FALSE)),IF($C38=Listes!$B$33,IF('DP_Instruction Forfaitaires'!$E38&lt;Listes!$A$64,'DP_Instruction Forfaitaires'!$E38*Listes!$A$65,IF('DP_Instruction Forfaitaires'!$E38&gt;Listes!$D$64,'DP_Instruction Forfaitaires'!$E38*Listes!$D$65,(('DP_Instruction Forfaitaires'!$E38*Listes!$B$65)+Listes!$C$65)))))))</f>
        <v/>
      </c>
      <c r="P38" s="144" t="str">
        <f>IF('Dépenses forfaitaire'!P38="","",'Dépenses forfaitaire'!P38)</f>
        <v/>
      </c>
      <c r="Q38" s="343"/>
      <c r="R38" s="295" t="str">
        <f t="shared" si="0"/>
        <v/>
      </c>
      <c r="S38" s="295" t="str">
        <f t="shared" si="1"/>
        <v/>
      </c>
      <c r="T38" s="193" t="str">
        <f t="shared" si="3"/>
        <v/>
      </c>
      <c r="U38" s="191"/>
      <c r="V38" s="209"/>
      <c r="W38" s="195" t="str">
        <f>IF(AND(OR(Q38="KO",T38&lt;&gt;""),OR(R38="",S38="",T38="")),Listes!$A$74,IF(AND(T38="",Q38&lt;&gt;""),Listes!$A$75,IF(AND(P38&lt;T38,V38=""),Listes!$A$76,IF(AND(R38&gt;S38),Listes!$A$77,IF(AND(P38&lt;&gt;"",P38&gt;T38,U38=""),Listes!$A$78,IF(AND(X38="",OR(Q38&lt;&gt;"",R38&lt;&gt;"",S38&lt;&gt;"")),Listes!$A$79,""))))))</f>
        <v/>
      </c>
      <c r="X38" s="196"/>
      <c r="Y38" s="31">
        <f t="shared" si="2"/>
        <v>0</v>
      </c>
    </row>
    <row r="39" spans="1:25" ht="20.100000000000001" customHeight="1" x14ac:dyDescent="0.25">
      <c r="A39" s="134">
        <v>33</v>
      </c>
      <c r="B39" s="131" t="str">
        <f>IF('Dépenses forfaitaire'!B39="","",'Dépenses forfaitaire'!B39)</f>
        <v/>
      </c>
      <c r="C39" s="131" t="str">
        <f>IF('Dépenses forfaitaire'!C39="","",'Dépenses forfaitaire'!C39)</f>
        <v/>
      </c>
      <c r="D39" s="131" t="str">
        <f>IF('Dépenses forfaitaire'!D39="","",'Dépenses forfaitaire'!D39)</f>
        <v/>
      </c>
      <c r="E39" s="131" t="str">
        <f>IF('Dépenses forfaitaire'!E39="","",'Dépenses forfaitaire'!E39)</f>
        <v/>
      </c>
      <c r="F39" s="131" t="str">
        <f>IF('Dépenses forfaitaire'!F39="","",'Dépenses forfaitaire'!F39)</f>
        <v/>
      </c>
      <c r="G39" s="131"/>
      <c r="H39" s="131" t="str">
        <f>IF('Dépenses forfaitaire'!H39="","",'Dépenses forfaitaire'!H39)</f>
        <v/>
      </c>
      <c r="I39" s="131" t="str">
        <f>IF('Dépenses forfaitaire'!I39="","",'Dépenses forfaitaire'!I39)</f>
        <v/>
      </c>
      <c r="J39" s="293" t="str">
        <f>IF('Dépenses forfaitaire'!K39="","",'Dépenses forfaitaire'!K39)</f>
        <v/>
      </c>
      <c r="K39" s="293" t="str">
        <f>IF('Dépenses forfaitaire'!L39="","",'Dépenses forfaitaire'!L39)</f>
        <v/>
      </c>
      <c r="L39" s="293" t="str">
        <f>IF('Dépenses forfaitaire'!J39="","",'Dépenses forfaitaire'!J39)</f>
        <v/>
      </c>
      <c r="M39" s="131" t="str">
        <f>IF($H39="","",IF($C39=Listes!$B$32,IF('DP_Instruction Forfaitaires'!$E39&lt;Listes!$B$53,('DP_Instruction Forfaitaires'!$E39*(VLOOKUP('DP_Instruction Forfaitaires'!$D39,Listes!$A$54:$E$60,2,FALSE))),IF('DP_Instruction Forfaitaires'!$E39&gt;Listes!$E$53,('DP_Instruction Forfaitaires'!$E39*(VLOOKUP('DP_Instruction Forfaitaires'!$D39,Listes!$A$54:$E$60,5,FALSE))),('DP_Instruction Forfaitaires'!$E39*(VLOOKUP('DP_Instruction Forfaitaires'!$D39,Listes!$A$54:$E$60,3,FALSE))+(VLOOKUP('DP_Instruction Forfaitaires'!$D39,Listes!$A$54:$E$60,4,FALSE)))))))</f>
        <v/>
      </c>
      <c r="N39" s="131" t="str">
        <f>IF($H39="","",IF($C39=Listes!$B$31,IF('DP_Instruction Forfaitaires'!$E39&lt;Listes!$B$42,('DP_Instruction Forfaitaires'!$E39*(VLOOKUP('DP_Instruction Forfaitaires'!$D39,Listes!$A$43:$E$49,2,FALSE))),IF('DP_Instruction Forfaitaires'!$E39&gt;Listes!$D$42,('DP_Instruction Forfaitaires'!$E39*(VLOOKUP('DP_Instruction Forfaitaires'!$D39,Listes!$A$43:$E$49,5,FALSE))),('DP_Instruction Forfaitaires'!$E39*(VLOOKUP('DP_Instruction Forfaitaires'!$D39,Listes!$A$43:$E$49,3,FALSE))+(VLOOKUP('DP_Instruction Forfaitaires'!$D39,Listes!$A$43:$E$49,4,FALSE)))))))</f>
        <v/>
      </c>
      <c r="O39" s="183" t="str">
        <f>IF($H39="","",IF($C39=Listes!$B$34,Listes!$I$31,IF($C39=Listes!$B$35,(VLOOKUP('DP_Instruction Forfaitaires'!$F39,Listes!$E$31:$F$36,2,FALSE)),IF($C39=Listes!$B$33,IF('DP_Instruction Forfaitaires'!$E39&lt;Listes!$A$64,'DP_Instruction Forfaitaires'!$E39*Listes!$A$65,IF('DP_Instruction Forfaitaires'!$E39&gt;Listes!$D$64,'DP_Instruction Forfaitaires'!$E39*Listes!$D$65,(('DP_Instruction Forfaitaires'!$E39*Listes!$B$65)+Listes!$C$65)))))))</f>
        <v/>
      </c>
      <c r="P39" s="144" t="str">
        <f>IF('Dépenses forfaitaire'!P39="","",'Dépenses forfaitaire'!P39)</f>
        <v/>
      </c>
      <c r="Q39" s="343"/>
      <c r="R39" s="295" t="str">
        <f t="shared" si="0"/>
        <v/>
      </c>
      <c r="S39" s="295" t="str">
        <f t="shared" si="1"/>
        <v/>
      </c>
      <c r="T39" s="193" t="str">
        <f t="shared" si="3"/>
        <v/>
      </c>
      <c r="U39" s="191"/>
      <c r="V39" s="209"/>
      <c r="W39" s="195" t="str">
        <f>IF(AND(OR(Q39="KO",T39&lt;&gt;""),OR(R39="",S39="",T39="")),Listes!$A$74,IF(AND(T39="",Q39&lt;&gt;""),Listes!$A$75,IF(AND(P39&lt;T39,V39=""),Listes!$A$76,IF(AND(R39&gt;S39),Listes!$A$77,IF(AND(P39&lt;&gt;"",P39&gt;T39,U39=""),Listes!$A$78,IF(AND(X39="",OR(Q39&lt;&gt;"",R39&lt;&gt;"",S39&lt;&gt;"")),Listes!$A$79,""))))))</f>
        <v/>
      </c>
      <c r="X39" s="196"/>
      <c r="Y39" s="31">
        <f t="shared" si="2"/>
        <v>0</v>
      </c>
    </row>
    <row r="40" spans="1:25" ht="20.100000000000001" customHeight="1" x14ac:dyDescent="0.25">
      <c r="A40" s="134">
        <v>34</v>
      </c>
      <c r="B40" s="131" t="str">
        <f>IF('Dépenses forfaitaire'!B40="","",'Dépenses forfaitaire'!B40)</f>
        <v/>
      </c>
      <c r="C40" s="131" t="str">
        <f>IF('Dépenses forfaitaire'!C40="","",'Dépenses forfaitaire'!C40)</f>
        <v/>
      </c>
      <c r="D40" s="131" t="str">
        <f>IF('Dépenses forfaitaire'!D40="","",'Dépenses forfaitaire'!D40)</f>
        <v/>
      </c>
      <c r="E40" s="131" t="str">
        <f>IF('Dépenses forfaitaire'!E40="","",'Dépenses forfaitaire'!E40)</f>
        <v/>
      </c>
      <c r="F40" s="131" t="str">
        <f>IF('Dépenses forfaitaire'!F40="","",'Dépenses forfaitaire'!F40)</f>
        <v/>
      </c>
      <c r="G40" s="131"/>
      <c r="H40" s="131" t="str">
        <f>IF('Dépenses forfaitaire'!H40="","",'Dépenses forfaitaire'!H40)</f>
        <v/>
      </c>
      <c r="I40" s="131" t="str">
        <f>IF('Dépenses forfaitaire'!I40="","",'Dépenses forfaitaire'!I40)</f>
        <v/>
      </c>
      <c r="J40" s="293" t="str">
        <f>IF('Dépenses forfaitaire'!K40="","",'Dépenses forfaitaire'!K40)</f>
        <v/>
      </c>
      <c r="K40" s="293" t="str">
        <f>IF('Dépenses forfaitaire'!L40="","",'Dépenses forfaitaire'!L40)</f>
        <v/>
      </c>
      <c r="L40" s="293" t="str">
        <f>IF('Dépenses forfaitaire'!J40="","",'Dépenses forfaitaire'!J40)</f>
        <v/>
      </c>
      <c r="M40" s="131" t="str">
        <f>IF($H40="","",IF($C40=Listes!$B$32,IF('DP_Instruction Forfaitaires'!$E40&lt;Listes!$B$53,('DP_Instruction Forfaitaires'!$E40*(VLOOKUP('DP_Instruction Forfaitaires'!$D40,Listes!$A$54:$E$60,2,FALSE))),IF('DP_Instruction Forfaitaires'!$E40&gt;Listes!$E$53,('DP_Instruction Forfaitaires'!$E40*(VLOOKUP('DP_Instruction Forfaitaires'!$D40,Listes!$A$54:$E$60,5,FALSE))),('DP_Instruction Forfaitaires'!$E40*(VLOOKUP('DP_Instruction Forfaitaires'!$D40,Listes!$A$54:$E$60,3,FALSE))+(VLOOKUP('DP_Instruction Forfaitaires'!$D40,Listes!$A$54:$E$60,4,FALSE)))))))</f>
        <v/>
      </c>
      <c r="N40" s="131" t="str">
        <f>IF($H40="","",IF($C40=Listes!$B$31,IF('DP_Instruction Forfaitaires'!$E40&lt;Listes!$B$42,('DP_Instruction Forfaitaires'!$E40*(VLOOKUP('DP_Instruction Forfaitaires'!$D40,Listes!$A$43:$E$49,2,FALSE))),IF('DP_Instruction Forfaitaires'!$E40&gt;Listes!$D$42,('DP_Instruction Forfaitaires'!$E40*(VLOOKUP('DP_Instruction Forfaitaires'!$D40,Listes!$A$43:$E$49,5,FALSE))),('DP_Instruction Forfaitaires'!$E40*(VLOOKUP('DP_Instruction Forfaitaires'!$D40,Listes!$A$43:$E$49,3,FALSE))+(VLOOKUP('DP_Instruction Forfaitaires'!$D40,Listes!$A$43:$E$49,4,FALSE)))))))</f>
        <v/>
      </c>
      <c r="O40" s="183" t="str">
        <f>IF($H40="","",IF($C40=Listes!$B$34,Listes!$I$31,IF($C40=Listes!$B$35,(VLOOKUP('DP_Instruction Forfaitaires'!$F40,Listes!$E$31:$F$36,2,FALSE)),IF($C40=Listes!$B$33,IF('DP_Instruction Forfaitaires'!$E40&lt;Listes!$A$64,'DP_Instruction Forfaitaires'!$E40*Listes!$A$65,IF('DP_Instruction Forfaitaires'!$E40&gt;Listes!$D$64,'DP_Instruction Forfaitaires'!$E40*Listes!$D$65,(('DP_Instruction Forfaitaires'!$E40*Listes!$B$65)+Listes!$C$65)))))))</f>
        <v/>
      </c>
      <c r="P40" s="144" t="str">
        <f>IF('Dépenses forfaitaire'!P40="","",'Dépenses forfaitaire'!P40)</f>
        <v/>
      </c>
      <c r="Q40" s="343"/>
      <c r="R40" s="295" t="str">
        <f t="shared" si="0"/>
        <v/>
      </c>
      <c r="S40" s="295" t="str">
        <f t="shared" si="1"/>
        <v/>
      </c>
      <c r="T40" s="193" t="str">
        <f t="shared" si="3"/>
        <v/>
      </c>
      <c r="U40" s="191"/>
      <c r="V40" s="209"/>
      <c r="W40" s="195" t="str">
        <f>IF(AND(OR(Q40="KO",T40&lt;&gt;""),OR(R40="",S40="",T40="")),Listes!$A$74,IF(AND(T40="",Q40&lt;&gt;""),Listes!$A$75,IF(AND(P40&lt;T40,V40=""),Listes!$A$76,IF(AND(R40&gt;S40),Listes!$A$77,IF(AND(P40&lt;&gt;"",P40&gt;T40,U40=""),Listes!$A$78,IF(AND(X40="",OR(Q40&lt;&gt;"",R40&lt;&gt;"",S40&lt;&gt;"")),Listes!$A$79,""))))))</f>
        <v/>
      </c>
      <c r="X40" s="196"/>
      <c r="Y40" s="31">
        <f t="shared" si="2"/>
        <v>0</v>
      </c>
    </row>
    <row r="41" spans="1:25" ht="20.100000000000001" customHeight="1" x14ac:dyDescent="0.25">
      <c r="A41" s="134">
        <v>35</v>
      </c>
      <c r="B41" s="131" t="str">
        <f>IF('Dépenses forfaitaire'!B41="","",'Dépenses forfaitaire'!B41)</f>
        <v/>
      </c>
      <c r="C41" s="131" t="str">
        <f>IF('Dépenses forfaitaire'!C41="","",'Dépenses forfaitaire'!C41)</f>
        <v/>
      </c>
      <c r="D41" s="131" t="str">
        <f>IF('Dépenses forfaitaire'!D41="","",'Dépenses forfaitaire'!D41)</f>
        <v/>
      </c>
      <c r="E41" s="131" t="str">
        <f>IF('Dépenses forfaitaire'!E41="","",'Dépenses forfaitaire'!E41)</f>
        <v/>
      </c>
      <c r="F41" s="131" t="str">
        <f>IF('Dépenses forfaitaire'!F41="","",'Dépenses forfaitaire'!F41)</f>
        <v/>
      </c>
      <c r="G41" s="131"/>
      <c r="H41" s="131" t="str">
        <f>IF('Dépenses forfaitaire'!H41="","",'Dépenses forfaitaire'!H41)</f>
        <v/>
      </c>
      <c r="I41" s="131" t="str">
        <f>IF('Dépenses forfaitaire'!I41="","",'Dépenses forfaitaire'!I41)</f>
        <v/>
      </c>
      <c r="J41" s="293" t="str">
        <f>IF('Dépenses forfaitaire'!K41="","",'Dépenses forfaitaire'!K41)</f>
        <v/>
      </c>
      <c r="K41" s="293" t="str">
        <f>IF('Dépenses forfaitaire'!L41="","",'Dépenses forfaitaire'!L41)</f>
        <v/>
      </c>
      <c r="L41" s="293" t="str">
        <f>IF('Dépenses forfaitaire'!J41="","",'Dépenses forfaitaire'!J41)</f>
        <v/>
      </c>
      <c r="M41" s="131" t="str">
        <f>IF($H41="","",IF($C41=Listes!$B$32,IF('DP_Instruction Forfaitaires'!$E41&lt;Listes!$B$53,('DP_Instruction Forfaitaires'!$E41*(VLOOKUP('DP_Instruction Forfaitaires'!$D41,Listes!$A$54:$E$60,2,FALSE))),IF('DP_Instruction Forfaitaires'!$E41&gt;Listes!$E$53,('DP_Instruction Forfaitaires'!$E41*(VLOOKUP('DP_Instruction Forfaitaires'!$D41,Listes!$A$54:$E$60,5,FALSE))),('DP_Instruction Forfaitaires'!$E41*(VLOOKUP('DP_Instruction Forfaitaires'!$D41,Listes!$A$54:$E$60,3,FALSE))+(VLOOKUP('DP_Instruction Forfaitaires'!$D41,Listes!$A$54:$E$60,4,FALSE)))))))</f>
        <v/>
      </c>
      <c r="N41" s="131" t="str">
        <f>IF($H41="","",IF($C41=Listes!$B$31,IF('DP_Instruction Forfaitaires'!$E41&lt;Listes!$B$42,('DP_Instruction Forfaitaires'!$E41*(VLOOKUP('DP_Instruction Forfaitaires'!$D41,Listes!$A$43:$E$49,2,FALSE))),IF('DP_Instruction Forfaitaires'!$E41&gt;Listes!$D$42,('DP_Instruction Forfaitaires'!$E41*(VLOOKUP('DP_Instruction Forfaitaires'!$D41,Listes!$A$43:$E$49,5,FALSE))),('DP_Instruction Forfaitaires'!$E41*(VLOOKUP('DP_Instruction Forfaitaires'!$D41,Listes!$A$43:$E$49,3,FALSE))+(VLOOKUP('DP_Instruction Forfaitaires'!$D41,Listes!$A$43:$E$49,4,FALSE)))))))</f>
        <v/>
      </c>
      <c r="O41" s="183" t="str">
        <f>IF($H41="","",IF($C41=Listes!$B$34,Listes!$I$31,IF($C41=Listes!$B$35,(VLOOKUP('DP_Instruction Forfaitaires'!$F41,Listes!$E$31:$F$36,2,FALSE)),IF($C41=Listes!$B$33,IF('DP_Instruction Forfaitaires'!$E41&lt;Listes!$A$64,'DP_Instruction Forfaitaires'!$E41*Listes!$A$65,IF('DP_Instruction Forfaitaires'!$E41&gt;Listes!$D$64,'DP_Instruction Forfaitaires'!$E41*Listes!$D$65,(('DP_Instruction Forfaitaires'!$E41*Listes!$B$65)+Listes!$C$65)))))))</f>
        <v/>
      </c>
      <c r="P41" s="144" t="str">
        <f>IF('Dépenses forfaitaire'!P41="","",'Dépenses forfaitaire'!P41)</f>
        <v/>
      </c>
      <c r="Q41" s="343"/>
      <c r="R41" s="295" t="str">
        <f t="shared" si="0"/>
        <v/>
      </c>
      <c r="S41" s="295" t="str">
        <f t="shared" si="1"/>
        <v/>
      </c>
      <c r="T41" s="193" t="str">
        <f t="shared" si="3"/>
        <v/>
      </c>
      <c r="U41" s="191"/>
      <c r="V41" s="209"/>
      <c r="W41" s="195" t="str">
        <f>IF(AND(OR(Q41="KO",T41&lt;&gt;""),OR(R41="",S41="",T41="")),Listes!$A$74,IF(AND(T41="",Q41&lt;&gt;""),Listes!$A$75,IF(AND(P41&lt;T41,V41=""),Listes!$A$76,IF(AND(R41&gt;S41),Listes!$A$77,IF(AND(P41&lt;&gt;"",P41&gt;T41,U41=""),Listes!$A$78,IF(AND(X41="",OR(Q41&lt;&gt;"",R41&lt;&gt;"",S41&lt;&gt;"")),Listes!$A$79,""))))))</f>
        <v/>
      </c>
      <c r="X41" s="196"/>
      <c r="Y41" s="31">
        <f t="shared" si="2"/>
        <v>0</v>
      </c>
    </row>
    <row r="42" spans="1:25" ht="20.100000000000001" customHeight="1" x14ac:dyDescent="0.25">
      <c r="A42" s="134">
        <v>36</v>
      </c>
      <c r="B42" s="131" t="str">
        <f>IF('Dépenses forfaitaire'!B42="","",'Dépenses forfaitaire'!B42)</f>
        <v/>
      </c>
      <c r="C42" s="131" t="str">
        <f>IF('Dépenses forfaitaire'!C42="","",'Dépenses forfaitaire'!C42)</f>
        <v/>
      </c>
      <c r="D42" s="131" t="str">
        <f>IF('Dépenses forfaitaire'!D42="","",'Dépenses forfaitaire'!D42)</f>
        <v/>
      </c>
      <c r="E42" s="131" t="str">
        <f>IF('Dépenses forfaitaire'!E42="","",'Dépenses forfaitaire'!E42)</f>
        <v/>
      </c>
      <c r="F42" s="131" t="str">
        <f>IF('Dépenses forfaitaire'!F42="","",'Dépenses forfaitaire'!F42)</f>
        <v/>
      </c>
      <c r="G42" s="131"/>
      <c r="H42" s="131" t="str">
        <f>IF('Dépenses forfaitaire'!H42="","",'Dépenses forfaitaire'!H42)</f>
        <v/>
      </c>
      <c r="I42" s="131" t="str">
        <f>IF('Dépenses forfaitaire'!I42="","",'Dépenses forfaitaire'!I42)</f>
        <v/>
      </c>
      <c r="J42" s="293" t="str">
        <f>IF('Dépenses forfaitaire'!K42="","",'Dépenses forfaitaire'!K42)</f>
        <v/>
      </c>
      <c r="K42" s="293" t="str">
        <f>IF('Dépenses forfaitaire'!L42="","",'Dépenses forfaitaire'!L42)</f>
        <v/>
      </c>
      <c r="L42" s="293" t="str">
        <f>IF('Dépenses forfaitaire'!J42="","",'Dépenses forfaitaire'!J42)</f>
        <v/>
      </c>
      <c r="M42" s="131" t="str">
        <f>IF($H42="","",IF($C42=Listes!$B$32,IF('DP_Instruction Forfaitaires'!$E42&lt;Listes!$B$53,('DP_Instruction Forfaitaires'!$E42*(VLOOKUP('DP_Instruction Forfaitaires'!$D42,Listes!$A$54:$E$60,2,FALSE))),IF('DP_Instruction Forfaitaires'!$E42&gt;Listes!$E$53,('DP_Instruction Forfaitaires'!$E42*(VLOOKUP('DP_Instruction Forfaitaires'!$D42,Listes!$A$54:$E$60,5,FALSE))),('DP_Instruction Forfaitaires'!$E42*(VLOOKUP('DP_Instruction Forfaitaires'!$D42,Listes!$A$54:$E$60,3,FALSE))+(VLOOKUP('DP_Instruction Forfaitaires'!$D42,Listes!$A$54:$E$60,4,FALSE)))))))</f>
        <v/>
      </c>
      <c r="N42" s="131" t="str">
        <f>IF($H42="","",IF($C42=Listes!$B$31,IF('DP_Instruction Forfaitaires'!$E42&lt;Listes!$B$42,('DP_Instruction Forfaitaires'!$E42*(VLOOKUP('DP_Instruction Forfaitaires'!$D42,Listes!$A$43:$E$49,2,FALSE))),IF('DP_Instruction Forfaitaires'!$E42&gt;Listes!$D$42,('DP_Instruction Forfaitaires'!$E42*(VLOOKUP('DP_Instruction Forfaitaires'!$D42,Listes!$A$43:$E$49,5,FALSE))),('DP_Instruction Forfaitaires'!$E42*(VLOOKUP('DP_Instruction Forfaitaires'!$D42,Listes!$A$43:$E$49,3,FALSE))+(VLOOKUP('DP_Instruction Forfaitaires'!$D42,Listes!$A$43:$E$49,4,FALSE)))))))</f>
        <v/>
      </c>
      <c r="O42" s="183" t="str">
        <f>IF($H42="","",IF($C42=Listes!$B$34,Listes!$I$31,IF($C42=Listes!$B$35,(VLOOKUP('DP_Instruction Forfaitaires'!$F42,Listes!$E$31:$F$36,2,FALSE)),IF($C42=Listes!$B$33,IF('DP_Instruction Forfaitaires'!$E42&lt;Listes!$A$64,'DP_Instruction Forfaitaires'!$E42*Listes!$A$65,IF('DP_Instruction Forfaitaires'!$E42&gt;Listes!$D$64,'DP_Instruction Forfaitaires'!$E42*Listes!$D$65,(('DP_Instruction Forfaitaires'!$E42*Listes!$B$65)+Listes!$C$65)))))))</f>
        <v/>
      </c>
      <c r="P42" s="144" t="str">
        <f>IF('Dépenses forfaitaire'!P42="","",'Dépenses forfaitaire'!P42)</f>
        <v/>
      </c>
      <c r="Q42" s="343"/>
      <c r="R42" s="295" t="str">
        <f t="shared" si="0"/>
        <v/>
      </c>
      <c r="S42" s="295" t="str">
        <f t="shared" si="1"/>
        <v/>
      </c>
      <c r="T42" s="193" t="str">
        <f t="shared" si="3"/>
        <v/>
      </c>
      <c r="U42" s="191"/>
      <c r="V42" s="209"/>
      <c r="W42" s="195" t="str">
        <f>IF(AND(OR(Q42="KO",T42&lt;&gt;""),OR(R42="",S42="",T42="")),Listes!$A$74,IF(AND(T42="",Q42&lt;&gt;""),Listes!$A$75,IF(AND(P42&lt;T42,V42=""),Listes!$A$76,IF(AND(R42&gt;S42),Listes!$A$77,IF(AND(P42&lt;&gt;"",P42&gt;T42,U42=""),Listes!$A$78,IF(AND(X42="",OR(Q42&lt;&gt;"",R42&lt;&gt;"",S42&lt;&gt;"")),Listes!$A$79,""))))))</f>
        <v/>
      </c>
      <c r="X42" s="196"/>
      <c r="Y42" s="31">
        <f t="shared" si="2"/>
        <v>0</v>
      </c>
    </row>
    <row r="43" spans="1:25" ht="20.100000000000001" customHeight="1" x14ac:dyDescent="0.25">
      <c r="A43" s="134">
        <v>37</v>
      </c>
      <c r="B43" s="131" t="str">
        <f>IF('Dépenses forfaitaire'!B43="","",'Dépenses forfaitaire'!B43)</f>
        <v/>
      </c>
      <c r="C43" s="131" t="str">
        <f>IF('Dépenses forfaitaire'!C43="","",'Dépenses forfaitaire'!C43)</f>
        <v/>
      </c>
      <c r="D43" s="131" t="str">
        <f>IF('Dépenses forfaitaire'!D43="","",'Dépenses forfaitaire'!D43)</f>
        <v/>
      </c>
      <c r="E43" s="131" t="str">
        <f>IF('Dépenses forfaitaire'!E43="","",'Dépenses forfaitaire'!E43)</f>
        <v/>
      </c>
      <c r="F43" s="131" t="str">
        <f>IF('Dépenses forfaitaire'!F43="","",'Dépenses forfaitaire'!F43)</f>
        <v/>
      </c>
      <c r="G43" s="131"/>
      <c r="H43" s="131" t="str">
        <f>IF('Dépenses forfaitaire'!H43="","",'Dépenses forfaitaire'!H43)</f>
        <v/>
      </c>
      <c r="I43" s="131" t="str">
        <f>IF('Dépenses forfaitaire'!I43="","",'Dépenses forfaitaire'!I43)</f>
        <v/>
      </c>
      <c r="J43" s="293" t="str">
        <f>IF('Dépenses forfaitaire'!K43="","",'Dépenses forfaitaire'!K43)</f>
        <v/>
      </c>
      <c r="K43" s="293" t="str">
        <f>IF('Dépenses forfaitaire'!L43="","",'Dépenses forfaitaire'!L43)</f>
        <v/>
      </c>
      <c r="L43" s="293" t="str">
        <f>IF('Dépenses forfaitaire'!J43="","",'Dépenses forfaitaire'!J43)</f>
        <v/>
      </c>
      <c r="M43" s="131" t="str">
        <f>IF($H43="","",IF($C43=Listes!$B$32,IF('DP_Instruction Forfaitaires'!$E43&lt;Listes!$B$53,('DP_Instruction Forfaitaires'!$E43*(VLOOKUP('DP_Instruction Forfaitaires'!$D43,Listes!$A$54:$E$60,2,FALSE))),IF('DP_Instruction Forfaitaires'!$E43&gt;Listes!$E$53,('DP_Instruction Forfaitaires'!$E43*(VLOOKUP('DP_Instruction Forfaitaires'!$D43,Listes!$A$54:$E$60,5,FALSE))),('DP_Instruction Forfaitaires'!$E43*(VLOOKUP('DP_Instruction Forfaitaires'!$D43,Listes!$A$54:$E$60,3,FALSE))+(VLOOKUP('DP_Instruction Forfaitaires'!$D43,Listes!$A$54:$E$60,4,FALSE)))))))</f>
        <v/>
      </c>
      <c r="N43" s="131" t="str">
        <f>IF($H43="","",IF($C43=Listes!$B$31,IF('DP_Instruction Forfaitaires'!$E43&lt;Listes!$B$42,('DP_Instruction Forfaitaires'!$E43*(VLOOKUP('DP_Instruction Forfaitaires'!$D43,Listes!$A$43:$E$49,2,FALSE))),IF('DP_Instruction Forfaitaires'!$E43&gt;Listes!$D$42,('DP_Instruction Forfaitaires'!$E43*(VLOOKUP('DP_Instruction Forfaitaires'!$D43,Listes!$A$43:$E$49,5,FALSE))),('DP_Instruction Forfaitaires'!$E43*(VLOOKUP('DP_Instruction Forfaitaires'!$D43,Listes!$A$43:$E$49,3,FALSE))+(VLOOKUP('DP_Instruction Forfaitaires'!$D43,Listes!$A$43:$E$49,4,FALSE)))))))</f>
        <v/>
      </c>
      <c r="O43" s="183" t="str">
        <f>IF($H43="","",IF($C43=Listes!$B$34,Listes!$I$31,IF($C43=Listes!$B$35,(VLOOKUP('DP_Instruction Forfaitaires'!$F43,Listes!$E$31:$F$36,2,FALSE)),IF($C43=Listes!$B$33,IF('DP_Instruction Forfaitaires'!$E43&lt;Listes!$A$64,'DP_Instruction Forfaitaires'!$E43*Listes!$A$65,IF('DP_Instruction Forfaitaires'!$E43&gt;Listes!$D$64,'DP_Instruction Forfaitaires'!$E43*Listes!$D$65,(('DP_Instruction Forfaitaires'!$E43*Listes!$B$65)+Listes!$C$65)))))))</f>
        <v/>
      </c>
      <c r="P43" s="144" t="str">
        <f>IF('Dépenses forfaitaire'!P43="","",'Dépenses forfaitaire'!P43)</f>
        <v/>
      </c>
      <c r="Q43" s="343"/>
      <c r="R43" s="295" t="str">
        <f t="shared" si="0"/>
        <v/>
      </c>
      <c r="S43" s="295" t="str">
        <f t="shared" si="1"/>
        <v/>
      </c>
      <c r="T43" s="193" t="str">
        <f t="shared" si="3"/>
        <v/>
      </c>
      <c r="U43" s="191"/>
      <c r="V43" s="209"/>
      <c r="W43" s="195" t="str">
        <f>IF(AND(OR(Q43="KO",T43&lt;&gt;""),OR(R43="",S43="",T43="")),Listes!$A$74,IF(AND(T43="",Q43&lt;&gt;""),Listes!$A$75,IF(AND(P43&lt;T43,V43=""),Listes!$A$76,IF(AND(R43&gt;S43),Listes!$A$77,IF(AND(P43&lt;&gt;"",P43&gt;T43,U43=""),Listes!$A$78,IF(AND(X43="",OR(Q43&lt;&gt;"",R43&lt;&gt;"",S43&lt;&gt;"")),Listes!$A$79,""))))))</f>
        <v/>
      </c>
      <c r="X43" s="196"/>
      <c r="Y43" s="31">
        <f t="shared" si="2"/>
        <v>0</v>
      </c>
    </row>
    <row r="44" spans="1:25" ht="20.100000000000001" customHeight="1" x14ac:dyDescent="0.25">
      <c r="A44" s="134">
        <v>38</v>
      </c>
      <c r="B44" s="131" t="str">
        <f>IF('Dépenses forfaitaire'!B44="","",'Dépenses forfaitaire'!B44)</f>
        <v/>
      </c>
      <c r="C44" s="131" t="str">
        <f>IF('Dépenses forfaitaire'!C44="","",'Dépenses forfaitaire'!C44)</f>
        <v/>
      </c>
      <c r="D44" s="131" t="str">
        <f>IF('Dépenses forfaitaire'!D44="","",'Dépenses forfaitaire'!D44)</f>
        <v/>
      </c>
      <c r="E44" s="131" t="str">
        <f>IF('Dépenses forfaitaire'!E44="","",'Dépenses forfaitaire'!E44)</f>
        <v/>
      </c>
      <c r="F44" s="131" t="str">
        <f>IF('Dépenses forfaitaire'!F44="","",'Dépenses forfaitaire'!F44)</f>
        <v/>
      </c>
      <c r="G44" s="131"/>
      <c r="H44" s="131" t="str">
        <f>IF('Dépenses forfaitaire'!H44="","",'Dépenses forfaitaire'!H44)</f>
        <v/>
      </c>
      <c r="I44" s="131" t="str">
        <f>IF('Dépenses forfaitaire'!I44="","",'Dépenses forfaitaire'!I44)</f>
        <v/>
      </c>
      <c r="J44" s="293" t="str">
        <f>IF('Dépenses forfaitaire'!K44="","",'Dépenses forfaitaire'!K44)</f>
        <v/>
      </c>
      <c r="K44" s="293" t="str">
        <f>IF('Dépenses forfaitaire'!L44="","",'Dépenses forfaitaire'!L44)</f>
        <v/>
      </c>
      <c r="L44" s="293" t="str">
        <f>IF('Dépenses forfaitaire'!J44="","",'Dépenses forfaitaire'!J44)</f>
        <v/>
      </c>
      <c r="M44" s="131" t="str">
        <f>IF($H44="","",IF($C44=Listes!$B$32,IF('DP_Instruction Forfaitaires'!$E44&lt;Listes!$B$53,('DP_Instruction Forfaitaires'!$E44*(VLOOKUP('DP_Instruction Forfaitaires'!$D44,Listes!$A$54:$E$60,2,FALSE))),IF('DP_Instruction Forfaitaires'!$E44&gt;Listes!$E$53,('DP_Instruction Forfaitaires'!$E44*(VLOOKUP('DP_Instruction Forfaitaires'!$D44,Listes!$A$54:$E$60,5,FALSE))),('DP_Instruction Forfaitaires'!$E44*(VLOOKUP('DP_Instruction Forfaitaires'!$D44,Listes!$A$54:$E$60,3,FALSE))+(VLOOKUP('DP_Instruction Forfaitaires'!$D44,Listes!$A$54:$E$60,4,FALSE)))))))</f>
        <v/>
      </c>
      <c r="N44" s="131" t="str">
        <f>IF($H44="","",IF($C44=Listes!$B$31,IF('DP_Instruction Forfaitaires'!$E44&lt;Listes!$B$42,('DP_Instruction Forfaitaires'!$E44*(VLOOKUP('DP_Instruction Forfaitaires'!$D44,Listes!$A$43:$E$49,2,FALSE))),IF('DP_Instruction Forfaitaires'!$E44&gt;Listes!$D$42,('DP_Instruction Forfaitaires'!$E44*(VLOOKUP('DP_Instruction Forfaitaires'!$D44,Listes!$A$43:$E$49,5,FALSE))),('DP_Instruction Forfaitaires'!$E44*(VLOOKUP('DP_Instruction Forfaitaires'!$D44,Listes!$A$43:$E$49,3,FALSE))+(VLOOKUP('DP_Instruction Forfaitaires'!$D44,Listes!$A$43:$E$49,4,FALSE)))))))</f>
        <v/>
      </c>
      <c r="O44" s="183" t="str">
        <f>IF($H44="","",IF($C44=Listes!$B$34,Listes!$I$31,IF($C44=Listes!$B$35,(VLOOKUP('DP_Instruction Forfaitaires'!$F44,Listes!$E$31:$F$36,2,FALSE)),IF($C44=Listes!$B$33,IF('DP_Instruction Forfaitaires'!$E44&lt;Listes!$A$64,'DP_Instruction Forfaitaires'!$E44*Listes!$A$65,IF('DP_Instruction Forfaitaires'!$E44&gt;Listes!$D$64,'DP_Instruction Forfaitaires'!$E44*Listes!$D$65,(('DP_Instruction Forfaitaires'!$E44*Listes!$B$65)+Listes!$C$65)))))))</f>
        <v/>
      </c>
      <c r="P44" s="144" t="str">
        <f>IF('Dépenses forfaitaire'!P44="","",'Dépenses forfaitaire'!P44)</f>
        <v/>
      </c>
      <c r="Q44" s="343"/>
      <c r="R44" s="295" t="str">
        <f t="shared" si="0"/>
        <v/>
      </c>
      <c r="S44" s="295" t="str">
        <f t="shared" si="1"/>
        <v/>
      </c>
      <c r="T44" s="193" t="str">
        <f t="shared" si="3"/>
        <v/>
      </c>
      <c r="U44" s="191"/>
      <c r="V44" s="209"/>
      <c r="W44" s="195" t="str">
        <f>IF(AND(OR(Q44="KO",T44&lt;&gt;""),OR(R44="",S44="",T44="")),Listes!$A$74,IF(AND(T44="",Q44&lt;&gt;""),Listes!$A$75,IF(AND(P44&lt;T44,V44=""),Listes!$A$76,IF(AND(R44&gt;S44),Listes!$A$77,IF(AND(P44&lt;&gt;"",P44&gt;T44,U44=""),Listes!$A$78,IF(AND(X44="",OR(Q44&lt;&gt;"",R44&lt;&gt;"",S44&lt;&gt;"")),Listes!$A$79,""))))))</f>
        <v/>
      </c>
      <c r="X44" s="196"/>
      <c r="Y44" s="31">
        <f t="shared" si="2"/>
        <v>0</v>
      </c>
    </row>
    <row r="45" spans="1:25" ht="20.100000000000001" customHeight="1" x14ac:dyDescent="0.25">
      <c r="A45" s="134">
        <v>39</v>
      </c>
      <c r="B45" s="131" t="str">
        <f>IF('Dépenses forfaitaire'!B45="","",'Dépenses forfaitaire'!B45)</f>
        <v/>
      </c>
      <c r="C45" s="131" t="str">
        <f>IF('Dépenses forfaitaire'!C45="","",'Dépenses forfaitaire'!C45)</f>
        <v/>
      </c>
      <c r="D45" s="131" t="str">
        <f>IF('Dépenses forfaitaire'!D45="","",'Dépenses forfaitaire'!D45)</f>
        <v/>
      </c>
      <c r="E45" s="131" t="str">
        <f>IF('Dépenses forfaitaire'!E45="","",'Dépenses forfaitaire'!E45)</f>
        <v/>
      </c>
      <c r="F45" s="131" t="str">
        <f>IF('Dépenses forfaitaire'!F45="","",'Dépenses forfaitaire'!F45)</f>
        <v/>
      </c>
      <c r="G45" s="131"/>
      <c r="H45" s="131" t="str">
        <f>IF('Dépenses forfaitaire'!H45="","",'Dépenses forfaitaire'!H45)</f>
        <v/>
      </c>
      <c r="I45" s="131" t="str">
        <f>IF('Dépenses forfaitaire'!I45="","",'Dépenses forfaitaire'!I45)</f>
        <v/>
      </c>
      <c r="J45" s="293" t="str">
        <f>IF('Dépenses forfaitaire'!K45="","",'Dépenses forfaitaire'!K45)</f>
        <v/>
      </c>
      <c r="K45" s="293" t="str">
        <f>IF('Dépenses forfaitaire'!L45="","",'Dépenses forfaitaire'!L45)</f>
        <v/>
      </c>
      <c r="L45" s="293" t="str">
        <f>IF('Dépenses forfaitaire'!J45="","",'Dépenses forfaitaire'!J45)</f>
        <v/>
      </c>
      <c r="M45" s="131" t="str">
        <f>IF($H45="","",IF($C45=Listes!$B$32,IF('DP_Instruction Forfaitaires'!$E45&lt;Listes!$B$53,('DP_Instruction Forfaitaires'!$E45*(VLOOKUP('DP_Instruction Forfaitaires'!$D45,Listes!$A$54:$E$60,2,FALSE))),IF('DP_Instruction Forfaitaires'!$E45&gt;Listes!$E$53,('DP_Instruction Forfaitaires'!$E45*(VLOOKUP('DP_Instruction Forfaitaires'!$D45,Listes!$A$54:$E$60,5,FALSE))),('DP_Instruction Forfaitaires'!$E45*(VLOOKUP('DP_Instruction Forfaitaires'!$D45,Listes!$A$54:$E$60,3,FALSE))+(VLOOKUP('DP_Instruction Forfaitaires'!$D45,Listes!$A$54:$E$60,4,FALSE)))))))</f>
        <v/>
      </c>
      <c r="N45" s="131" t="str">
        <f>IF($H45="","",IF($C45=Listes!$B$31,IF('DP_Instruction Forfaitaires'!$E45&lt;Listes!$B$42,('DP_Instruction Forfaitaires'!$E45*(VLOOKUP('DP_Instruction Forfaitaires'!$D45,Listes!$A$43:$E$49,2,FALSE))),IF('DP_Instruction Forfaitaires'!$E45&gt;Listes!$D$42,('DP_Instruction Forfaitaires'!$E45*(VLOOKUP('DP_Instruction Forfaitaires'!$D45,Listes!$A$43:$E$49,5,FALSE))),('DP_Instruction Forfaitaires'!$E45*(VLOOKUP('DP_Instruction Forfaitaires'!$D45,Listes!$A$43:$E$49,3,FALSE))+(VLOOKUP('DP_Instruction Forfaitaires'!$D45,Listes!$A$43:$E$49,4,FALSE)))))))</f>
        <v/>
      </c>
      <c r="O45" s="183" t="str">
        <f>IF($H45="","",IF($C45=Listes!$B$34,Listes!$I$31,IF($C45=Listes!$B$35,(VLOOKUP('DP_Instruction Forfaitaires'!$F45,Listes!$E$31:$F$36,2,FALSE)),IF($C45=Listes!$B$33,IF('DP_Instruction Forfaitaires'!$E45&lt;Listes!$A$64,'DP_Instruction Forfaitaires'!$E45*Listes!$A$65,IF('DP_Instruction Forfaitaires'!$E45&gt;Listes!$D$64,'DP_Instruction Forfaitaires'!$E45*Listes!$D$65,(('DP_Instruction Forfaitaires'!$E45*Listes!$B$65)+Listes!$C$65)))))))</f>
        <v/>
      </c>
      <c r="P45" s="144" t="str">
        <f>IF('Dépenses forfaitaire'!P45="","",'Dépenses forfaitaire'!P45)</f>
        <v/>
      </c>
      <c r="Q45" s="343"/>
      <c r="R45" s="295" t="str">
        <f t="shared" si="0"/>
        <v/>
      </c>
      <c r="S45" s="295" t="str">
        <f t="shared" si="1"/>
        <v/>
      </c>
      <c r="T45" s="193" t="str">
        <f t="shared" si="3"/>
        <v/>
      </c>
      <c r="U45" s="191"/>
      <c r="V45" s="209"/>
      <c r="W45" s="195" t="str">
        <f>IF(AND(OR(Q45="KO",T45&lt;&gt;""),OR(R45="",S45="",T45="")),Listes!$A$74,IF(AND(T45="",Q45&lt;&gt;""),Listes!$A$75,IF(AND(P45&lt;T45,V45=""),Listes!$A$76,IF(AND(R45&gt;S45),Listes!$A$77,IF(AND(P45&lt;&gt;"",P45&gt;T45,U45=""),Listes!$A$78,IF(AND(X45="",OR(Q45&lt;&gt;"",R45&lt;&gt;"",S45&lt;&gt;"")),Listes!$A$79,""))))))</f>
        <v/>
      </c>
      <c r="X45" s="196"/>
      <c r="Y45" s="31">
        <f t="shared" si="2"/>
        <v>0</v>
      </c>
    </row>
    <row r="46" spans="1:25" ht="20.100000000000001" customHeight="1" x14ac:dyDescent="0.25">
      <c r="A46" s="134">
        <v>40</v>
      </c>
      <c r="B46" s="131" t="str">
        <f>IF('Dépenses forfaitaire'!B46="","",'Dépenses forfaitaire'!B46)</f>
        <v/>
      </c>
      <c r="C46" s="131" t="str">
        <f>IF('Dépenses forfaitaire'!C46="","",'Dépenses forfaitaire'!C46)</f>
        <v/>
      </c>
      <c r="D46" s="131" t="str">
        <f>IF('Dépenses forfaitaire'!D46="","",'Dépenses forfaitaire'!D46)</f>
        <v/>
      </c>
      <c r="E46" s="131" t="str">
        <f>IF('Dépenses forfaitaire'!E46="","",'Dépenses forfaitaire'!E46)</f>
        <v/>
      </c>
      <c r="F46" s="131" t="str">
        <f>IF('Dépenses forfaitaire'!F46="","",'Dépenses forfaitaire'!F46)</f>
        <v/>
      </c>
      <c r="G46" s="131"/>
      <c r="H46" s="131" t="str">
        <f>IF('Dépenses forfaitaire'!H46="","",'Dépenses forfaitaire'!H46)</f>
        <v/>
      </c>
      <c r="I46" s="131" t="str">
        <f>IF('Dépenses forfaitaire'!I46="","",'Dépenses forfaitaire'!I46)</f>
        <v/>
      </c>
      <c r="J46" s="293" t="str">
        <f>IF('Dépenses forfaitaire'!K46="","",'Dépenses forfaitaire'!K46)</f>
        <v/>
      </c>
      <c r="K46" s="293" t="str">
        <f>IF('Dépenses forfaitaire'!L46="","",'Dépenses forfaitaire'!L46)</f>
        <v/>
      </c>
      <c r="L46" s="293" t="str">
        <f>IF('Dépenses forfaitaire'!J46="","",'Dépenses forfaitaire'!J46)</f>
        <v/>
      </c>
      <c r="M46" s="131" t="str">
        <f>IF($H46="","",IF($C46=Listes!$B$32,IF('DP_Instruction Forfaitaires'!$E46&lt;Listes!$B$53,('DP_Instruction Forfaitaires'!$E46*(VLOOKUP('DP_Instruction Forfaitaires'!$D46,Listes!$A$54:$E$60,2,FALSE))),IF('DP_Instruction Forfaitaires'!$E46&gt;Listes!$E$53,('DP_Instruction Forfaitaires'!$E46*(VLOOKUP('DP_Instruction Forfaitaires'!$D46,Listes!$A$54:$E$60,5,FALSE))),('DP_Instruction Forfaitaires'!$E46*(VLOOKUP('DP_Instruction Forfaitaires'!$D46,Listes!$A$54:$E$60,3,FALSE))+(VLOOKUP('DP_Instruction Forfaitaires'!$D46,Listes!$A$54:$E$60,4,FALSE)))))))</f>
        <v/>
      </c>
      <c r="N46" s="131" t="str">
        <f>IF($H46="","",IF($C46=Listes!$B$31,IF('DP_Instruction Forfaitaires'!$E46&lt;Listes!$B$42,('DP_Instruction Forfaitaires'!$E46*(VLOOKUP('DP_Instruction Forfaitaires'!$D46,Listes!$A$43:$E$49,2,FALSE))),IF('DP_Instruction Forfaitaires'!$E46&gt;Listes!$D$42,('DP_Instruction Forfaitaires'!$E46*(VLOOKUP('DP_Instruction Forfaitaires'!$D46,Listes!$A$43:$E$49,5,FALSE))),('DP_Instruction Forfaitaires'!$E46*(VLOOKUP('DP_Instruction Forfaitaires'!$D46,Listes!$A$43:$E$49,3,FALSE))+(VLOOKUP('DP_Instruction Forfaitaires'!$D46,Listes!$A$43:$E$49,4,FALSE)))))))</f>
        <v/>
      </c>
      <c r="O46" s="183" t="str">
        <f>IF($H46="","",IF($C46=Listes!$B$34,Listes!$I$31,IF($C46=Listes!$B$35,(VLOOKUP('DP_Instruction Forfaitaires'!$F46,Listes!$E$31:$F$36,2,FALSE)),IF($C46=Listes!$B$33,IF('DP_Instruction Forfaitaires'!$E46&lt;Listes!$A$64,'DP_Instruction Forfaitaires'!$E46*Listes!$A$65,IF('DP_Instruction Forfaitaires'!$E46&gt;Listes!$D$64,'DP_Instruction Forfaitaires'!$E46*Listes!$D$65,(('DP_Instruction Forfaitaires'!$E46*Listes!$B$65)+Listes!$C$65)))))))</f>
        <v/>
      </c>
      <c r="P46" s="144" t="str">
        <f>IF('Dépenses forfaitaire'!P46="","",'Dépenses forfaitaire'!P46)</f>
        <v/>
      </c>
      <c r="Q46" s="343"/>
      <c r="R46" s="295" t="str">
        <f t="shared" si="0"/>
        <v/>
      </c>
      <c r="S46" s="295" t="str">
        <f t="shared" si="1"/>
        <v/>
      </c>
      <c r="T46" s="193" t="str">
        <f t="shared" si="3"/>
        <v/>
      </c>
      <c r="U46" s="191"/>
      <c r="V46" s="209"/>
      <c r="W46" s="195" t="str">
        <f>IF(AND(OR(Q46="KO",T46&lt;&gt;""),OR(R46="",S46="",T46="")),Listes!$A$74,IF(AND(T46="",Q46&lt;&gt;""),Listes!$A$75,IF(AND(P46&lt;T46,V46=""),Listes!$A$76,IF(AND(R46&gt;S46),Listes!$A$77,IF(AND(P46&lt;&gt;"",P46&gt;T46,U46=""),Listes!$A$78,IF(AND(X46="",OR(Q46&lt;&gt;"",R46&lt;&gt;"",S46&lt;&gt;"")),Listes!$A$79,""))))))</f>
        <v/>
      </c>
      <c r="X46" s="196"/>
      <c r="Y46" s="31">
        <f t="shared" si="2"/>
        <v>0</v>
      </c>
    </row>
    <row r="47" spans="1:25" ht="20.100000000000001" customHeight="1" x14ac:dyDescent="0.25">
      <c r="A47" s="134">
        <v>41</v>
      </c>
      <c r="B47" s="131" t="str">
        <f>IF('Dépenses forfaitaire'!B47="","",'Dépenses forfaitaire'!B47)</f>
        <v/>
      </c>
      <c r="C47" s="131" t="str">
        <f>IF('Dépenses forfaitaire'!C47="","",'Dépenses forfaitaire'!C47)</f>
        <v/>
      </c>
      <c r="D47" s="131" t="str">
        <f>IF('Dépenses forfaitaire'!D47="","",'Dépenses forfaitaire'!D47)</f>
        <v/>
      </c>
      <c r="E47" s="131" t="str">
        <f>IF('Dépenses forfaitaire'!E47="","",'Dépenses forfaitaire'!E47)</f>
        <v/>
      </c>
      <c r="F47" s="131" t="str">
        <f>IF('Dépenses forfaitaire'!F47="","",'Dépenses forfaitaire'!F47)</f>
        <v/>
      </c>
      <c r="G47" s="131"/>
      <c r="H47" s="131" t="str">
        <f>IF('Dépenses forfaitaire'!H47="","",'Dépenses forfaitaire'!H47)</f>
        <v/>
      </c>
      <c r="I47" s="131" t="str">
        <f>IF('Dépenses forfaitaire'!I47="","",'Dépenses forfaitaire'!I47)</f>
        <v/>
      </c>
      <c r="J47" s="293" t="str">
        <f>IF('Dépenses forfaitaire'!K47="","",'Dépenses forfaitaire'!K47)</f>
        <v/>
      </c>
      <c r="K47" s="293" t="str">
        <f>IF('Dépenses forfaitaire'!L47="","",'Dépenses forfaitaire'!L47)</f>
        <v/>
      </c>
      <c r="L47" s="293" t="str">
        <f>IF('Dépenses forfaitaire'!J47="","",'Dépenses forfaitaire'!J47)</f>
        <v/>
      </c>
      <c r="M47" s="131" t="str">
        <f>IF($H47="","",IF($C47=Listes!$B$32,IF('DP_Instruction Forfaitaires'!$E47&lt;Listes!$B$53,('DP_Instruction Forfaitaires'!$E47*(VLOOKUP('DP_Instruction Forfaitaires'!$D47,Listes!$A$54:$E$60,2,FALSE))),IF('DP_Instruction Forfaitaires'!$E47&gt;Listes!$E$53,('DP_Instruction Forfaitaires'!$E47*(VLOOKUP('DP_Instruction Forfaitaires'!$D47,Listes!$A$54:$E$60,5,FALSE))),('DP_Instruction Forfaitaires'!$E47*(VLOOKUP('DP_Instruction Forfaitaires'!$D47,Listes!$A$54:$E$60,3,FALSE))+(VLOOKUP('DP_Instruction Forfaitaires'!$D47,Listes!$A$54:$E$60,4,FALSE)))))))</f>
        <v/>
      </c>
      <c r="N47" s="131" t="str">
        <f>IF($H47="","",IF($C47=Listes!$B$31,IF('DP_Instruction Forfaitaires'!$E47&lt;Listes!$B$42,('DP_Instruction Forfaitaires'!$E47*(VLOOKUP('DP_Instruction Forfaitaires'!$D47,Listes!$A$43:$E$49,2,FALSE))),IF('DP_Instruction Forfaitaires'!$E47&gt;Listes!$D$42,('DP_Instruction Forfaitaires'!$E47*(VLOOKUP('DP_Instruction Forfaitaires'!$D47,Listes!$A$43:$E$49,5,FALSE))),('DP_Instruction Forfaitaires'!$E47*(VLOOKUP('DP_Instruction Forfaitaires'!$D47,Listes!$A$43:$E$49,3,FALSE))+(VLOOKUP('DP_Instruction Forfaitaires'!$D47,Listes!$A$43:$E$49,4,FALSE)))))))</f>
        <v/>
      </c>
      <c r="O47" s="183" t="str">
        <f>IF($H47="","",IF($C47=Listes!$B$34,Listes!$I$31,IF($C47=Listes!$B$35,(VLOOKUP('DP_Instruction Forfaitaires'!$F47,Listes!$E$31:$F$36,2,FALSE)),IF($C47=Listes!$B$33,IF('DP_Instruction Forfaitaires'!$E47&lt;Listes!$A$64,'DP_Instruction Forfaitaires'!$E47*Listes!$A$65,IF('DP_Instruction Forfaitaires'!$E47&gt;Listes!$D$64,'DP_Instruction Forfaitaires'!$E47*Listes!$D$65,(('DP_Instruction Forfaitaires'!$E47*Listes!$B$65)+Listes!$C$65)))))))</f>
        <v/>
      </c>
      <c r="P47" s="144" t="str">
        <f>IF('Dépenses forfaitaire'!P47="","",'Dépenses forfaitaire'!P47)</f>
        <v/>
      </c>
      <c r="Q47" s="343"/>
      <c r="R47" s="295" t="str">
        <f t="shared" si="0"/>
        <v/>
      </c>
      <c r="S47" s="295" t="str">
        <f t="shared" si="1"/>
        <v/>
      </c>
      <c r="T47" s="193" t="str">
        <f t="shared" si="3"/>
        <v/>
      </c>
      <c r="U47" s="191"/>
      <c r="V47" s="209"/>
      <c r="W47" s="195" t="str">
        <f>IF(AND(OR(Q47="KO",T47&lt;&gt;""),OR(R47="",S47="",T47="")),Listes!$A$74,IF(AND(T47="",Q47&lt;&gt;""),Listes!$A$75,IF(AND(P47&lt;T47,V47=""),Listes!$A$76,IF(AND(R47&gt;S47),Listes!$A$77,IF(AND(P47&lt;&gt;"",P47&gt;T47,U47=""),Listes!$A$78,IF(AND(X47="",OR(Q47&lt;&gt;"",R47&lt;&gt;"",S47&lt;&gt;"")),Listes!$A$79,""))))))</f>
        <v/>
      </c>
      <c r="X47" s="196"/>
      <c r="Y47" s="31">
        <f t="shared" si="2"/>
        <v>0</v>
      </c>
    </row>
    <row r="48" spans="1:25" ht="20.100000000000001" customHeight="1" x14ac:dyDescent="0.25">
      <c r="A48" s="134">
        <v>42</v>
      </c>
      <c r="B48" s="131" t="str">
        <f>IF('Dépenses forfaitaire'!B48="","",'Dépenses forfaitaire'!B48)</f>
        <v/>
      </c>
      <c r="C48" s="131" t="str">
        <f>IF('Dépenses forfaitaire'!C48="","",'Dépenses forfaitaire'!C48)</f>
        <v/>
      </c>
      <c r="D48" s="131" t="str">
        <f>IF('Dépenses forfaitaire'!D48="","",'Dépenses forfaitaire'!D48)</f>
        <v/>
      </c>
      <c r="E48" s="131" t="str">
        <f>IF('Dépenses forfaitaire'!E48="","",'Dépenses forfaitaire'!E48)</f>
        <v/>
      </c>
      <c r="F48" s="131" t="str">
        <f>IF('Dépenses forfaitaire'!F48="","",'Dépenses forfaitaire'!F48)</f>
        <v/>
      </c>
      <c r="G48" s="131"/>
      <c r="H48" s="131" t="str">
        <f>IF('Dépenses forfaitaire'!H48="","",'Dépenses forfaitaire'!H48)</f>
        <v/>
      </c>
      <c r="I48" s="131" t="str">
        <f>IF('Dépenses forfaitaire'!I48="","",'Dépenses forfaitaire'!I48)</f>
        <v/>
      </c>
      <c r="J48" s="293" t="str">
        <f>IF('Dépenses forfaitaire'!K48="","",'Dépenses forfaitaire'!K48)</f>
        <v/>
      </c>
      <c r="K48" s="293" t="str">
        <f>IF('Dépenses forfaitaire'!L48="","",'Dépenses forfaitaire'!L48)</f>
        <v/>
      </c>
      <c r="L48" s="293" t="str">
        <f>IF('Dépenses forfaitaire'!J48="","",'Dépenses forfaitaire'!J48)</f>
        <v/>
      </c>
      <c r="M48" s="131" t="str">
        <f>IF($H48="","",IF($C48=Listes!$B$32,IF('DP_Instruction Forfaitaires'!$E48&lt;Listes!$B$53,('DP_Instruction Forfaitaires'!$E48*(VLOOKUP('DP_Instruction Forfaitaires'!$D48,Listes!$A$54:$E$60,2,FALSE))),IF('DP_Instruction Forfaitaires'!$E48&gt;Listes!$E$53,('DP_Instruction Forfaitaires'!$E48*(VLOOKUP('DP_Instruction Forfaitaires'!$D48,Listes!$A$54:$E$60,5,FALSE))),('DP_Instruction Forfaitaires'!$E48*(VLOOKUP('DP_Instruction Forfaitaires'!$D48,Listes!$A$54:$E$60,3,FALSE))+(VLOOKUP('DP_Instruction Forfaitaires'!$D48,Listes!$A$54:$E$60,4,FALSE)))))))</f>
        <v/>
      </c>
      <c r="N48" s="131" t="str">
        <f>IF($H48="","",IF($C48=Listes!$B$31,IF('DP_Instruction Forfaitaires'!$E48&lt;Listes!$B$42,('DP_Instruction Forfaitaires'!$E48*(VLOOKUP('DP_Instruction Forfaitaires'!$D48,Listes!$A$43:$E$49,2,FALSE))),IF('DP_Instruction Forfaitaires'!$E48&gt;Listes!$D$42,('DP_Instruction Forfaitaires'!$E48*(VLOOKUP('DP_Instruction Forfaitaires'!$D48,Listes!$A$43:$E$49,5,FALSE))),('DP_Instruction Forfaitaires'!$E48*(VLOOKUP('DP_Instruction Forfaitaires'!$D48,Listes!$A$43:$E$49,3,FALSE))+(VLOOKUP('DP_Instruction Forfaitaires'!$D48,Listes!$A$43:$E$49,4,FALSE)))))))</f>
        <v/>
      </c>
      <c r="O48" s="183" t="str">
        <f>IF($H48="","",IF($C48=Listes!$B$34,Listes!$I$31,IF($C48=Listes!$B$35,(VLOOKUP('DP_Instruction Forfaitaires'!$F48,Listes!$E$31:$F$36,2,FALSE)),IF($C48=Listes!$B$33,IF('DP_Instruction Forfaitaires'!$E48&lt;Listes!$A$64,'DP_Instruction Forfaitaires'!$E48*Listes!$A$65,IF('DP_Instruction Forfaitaires'!$E48&gt;Listes!$D$64,'DP_Instruction Forfaitaires'!$E48*Listes!$D$65,(('DP_Instruction Forfaitaires'!$E48*Listes!$B$65)+Listes!$C$65)))))))</f>
        <v/>
      </c>
      <c r="P48" s="144" t="str">
        <f>IF('Dépenses forfaitaire'!P48="","",'Dépenses forfaitaire'!P48)</f>
        <v/>
      </c>
      <c r="Q48" s="343"/>
      <c r="R48" s="295" t="str">
        <f t="shared" si="0"/>
        <v/>
      </c>
      <c r="S48" s="295" t="str">
        <f t="shared" si="1"/>
        <v/>
      </c>
      <c r="T48" s="193" t="str">
        <f t="shared" si="3"/>
        <v/>
      </c>
      <c r="U48" s="191"/>
      <c r="V48" s="209"/>
      <c r="W48" s="195" t="str">
        <f>IF(AND(OR(Q48="KO",T48&lt;&gt;""),OR(R48="",S48="",T48="")),Listes!$A$74,IF(AND(T48="",Q48&lt;&gt;""),Listes!$A$75,IF(AND(P48&lt;T48,V48=""),Listes!$A$76,IF(AND(R48&gt;S48),Listes!$A$77,IF(AND(P48&lt;&gt;"",P48&gt;T48,U48=""),Listes!$A$78,IF(AND(X48="",OR(Q48&lt;&gt;"",R48&lt;&gt;"",S48&lt;&gt;"")),Listes!$A$79,""))))))</f>
        <v/>
      </c>
      <c r="X48" s="196"/>
      <c r="Y48" s="31">
        <f t="shared" si="2"/>
        <v>0</v>
      </c>
    </row>
    <row r="49" spans="1:25" ht="20.100000000000001" customHeight="1" x14ac:dyDescent="0.25">
      <c r="A49" s="134">
        <v>43</v>
      </c>
      <c r="B49" s="131" t="str">
        <f>IF('Dépenses forfaitaire'!B49="","",'Dépenses forfaitaire'!B49)</f>
        <v/>
      </c>
      <c r="C49" s="131" t="str">
        <f>IF('Dépenses forfaitaire'!C49="","",'Dépenses forfaitaire'!C49)</f>
        <v/>
      </c>
      <c r="D49" s="131" t="str">
        <f>IF('Dépenses forfaitaire'!D49="","",'Dépenses forfaitaire'!D49)</f>
        <v/>
      </c>
      <c r="E49" s="131" t="str">
        <f>IF('Dépenses forfaitaire'!E49="","",'Dépenses forfaitaire'!E49)</f>
        <v/>
      </c>
      <c r="F49" s="131" t="str">
        <f>IF('Dépenses forfaitaire'!F49="","",'Dépenses forfaitaire'!F49)</f>
        <v/>
      </c>
      <c r="G49" s="131"/>
      <c r="H49" s="131" t="str">
        <f>IF('Dépenses forfaitaire'!H49="","",'Dépenses forfaitaire'!H49)</f>
        <v/>
      </c>
      <c r="I49" s="131" t="str">
        <f>IF('Dépenses forfaitaire'!I49="","",'Dépenses forfaitaire'!I49)</f>
        <v/>
      </c>
      <c r="J49" s="293" t="str">
        <f>IF('Dépenses forfaitaire'!K49="","",'Dépenses forfaitaire'!K49)</f>
        <v/>
      </c>
      <c r="K49" s="293" t="str">
        <f>IF('Dépenses forfaitaire'!L49="","",'Dépenses forfaitaire'!L49)</f>
        <v/>
      </c>
      <c r="L49" s="293" t="str">
        <f>IF('Dépenses forfaitaire'!J49="","",'Dépenses forfaitaire'!J49)</f>
        <v/>
      </c>
      <c r="M49" s="131" t="str">
        <f>IF($H49="","",IF($C49=Listes!$B$32,IF('DP_Instruction Forfaitaires'!$E49&lt;Listes!$B$53,('DP_Instruction Forfaitaires'!$E49*(VLOOKUP('DP_Instruction Forfaitaires'!$D49,Listes!$A$54:$E$60,2,FALSE))),IF('DP_Instruction Forfaitaires'!$E49&gt;Listes!$E$53,('DP_Instruction Forfaitaires'!$E49*(VLOOKUP('DP_Instruction Forfaitaires'!$D49,Listes!$A$54:$E$60,5,FALSE))),('DP_Instruction Forfaitaires'!$E49*(VLOOKUP('DP_Instruction Forfaitaires'!$D49,Listes!$A$54:$E$60,3,FALSE))+(VLOOKUP('DP_Instruction Forfaitaires'!$D49,Listes!$A$54:$E$60,4,FALSE)))))))</f>
        <v/>
      </c>
      <c r="N49" s="131" t="str">
        <f>IF($H49="","",IF($C49=Listes!$B$31,IF('DP_Instruction Forfaitaires'!$E49&lt;Listes!$B$42,('DP_Instruction Forfaitaires'!$E49*(VLOOKUP('DP_Instruction Forfaitaires'!$D49,Listes!$A$43:$E$49,2,FALSE))),IF('DP_Instruction Forfaitaires'!$E49&gt;Listes!$D$42,('DP_Instruction Forfaitaires'!$E49*(VLOOKUP('DP_Instruction Forfaitaires'!$D49,Listes!$A$43:$E$49,5,FALSE))),('DP_Instruction Forfaitaires'!$E49*(VLOOKUP('DP_Instruction Forfaitaires'!$D49,Listes!$A$43:$E$49,3,FALSE))+(VLOOKUP('DP_Instruction Forfaitaires'!$D49,Listes!$A$43:$E$49,4,FALSE)))))))</f>
        <v/>
      </c>
      <c r="O49" s="183" t="str">
        <f>IF($H49="","",IF($C49=Listes!$B$34,Listes!$I$31,IF($C49=Listes!$B$35,(VLOOKUP('DP_Instruction Forfaitaires'!$F49,Listes!$E$31:$F$36,2,FALSE)),IF($C49=Listes!$B$33,IF('DP_Instruction Forfaitaires'!$E49&lt;Listes!$A$64,'DP_Instruction Forfaitaires'!$E49*Listes!$A$65,IF('DP_Instruction Forfaitaires'!$E49&gt;Listes!$D$64,'DP_Instruction Forfaitaires'!$E49*Listes!$D$65,(('DP_Instruction Forfaitaires'!$E49*Listes!$B$65)+Listes!$C$65)))))))</f>
        <v/>
      </c>
      <c r="P49" s="144" t="str">
        <f>IF('Dépenses forfaitaire'!P49="","",'Dépenses forfaitaire'!P49)</f>
        <v/>
      </c>
      <c r="Q49" s="343"/>
      <c r="R49" s="295" t="str">
        <f t="shared" si="0"/>
        <v/>
      </c>
      <c r="S49" s="295" t="str">
        <f t="shared" si="1"/>
        <v/>
      </c>
      <c r="T49" s="193" t="str">
        <f t="shared" si="3"/>
        <v/>
      </c>
      <c r="U49" s="191"/>
      <c r="V49" s="209"/>
      <c r="W49" s="195" t="str">
        <f>IF(AND(OR(Q49="KO",T49&lt;&gt;""),OR(R49="",S49="",T49="")),Listes!$A$74,IF(AND(T49="",Q49&lt;&gt;""),Listes!$A$75,IF(AND(P49&lt;T49,V49=""),Listes!$A$76,IF(AND(R49&gt;S49),Listes!$A$77,IF(AND(P49&lt;&gt;"",P49&gt;T49,U49=""),Listes!$A$78,IF(AND(X49="",OR(Q49&lt;&gt;"",R49&lt;&gt;"",S49&lt;&gt;"")),Listes!$A$79,""))))))</f>
        <v/>
      </c>
      <c r="X49" s="196"/>
      <c r="Y49" s="31">
        <f t="shared" si="2"/>
        <v>0</v>
      </c>
    </row>
    <row r="50" spans="1:25" ht="20.100000000000001" customHeight="1" x14ac:dyDescent="0.25">
      <c r="A50" s="134">
        <v>44</v>
      </c>
      <c r="B50" s="131" t="str">
        <f>IF('Dépenses forfaitaire'!B50="","",'Dépenses forfaitaire'!B50)</f>
        <v/>
      </c>
      <c r="C50" s="131" t="str">
        <f>IF('Dépenses forfaitaire'!C50="","",'Dépenses forfaitaire'!C50)</f>
        <v/>
      </c>
      <c r="D50" s="131" t="str">
        <f>IF('Dépenses forfaitaire'!D50="","",'Dépenses forfaitaire'!D50)</f>
        <v/>
      </c>
      <c r="E50" s="131" t="str">
        <f>IF('Dépenses forfaitaire'!E50="","",'Dépenses forfaitaire'!E50)</f>
        <v/>
      </c>
      <c r="F50" s="131" t="str">
        <f>IF('Dépenses forfaitaire'!F50="","",'Dépenses forfaitaire'!F50)</f>
        <v/>
      </c>
      <c r="G50" s="131"/>
      <c r="H50" s="131" t="str">
        <f>IF('Dépenses forfaitaire'!H50="","",'Dépenses forfaitaire'!H50)</f>
        <v/>
      </c>
      <c r="I50" s="131" t="str">
        <f>IF('Dépenses forfaitaire'!I50="","",'Dépenses forfaitaire'!I50)</f>
        <v/>
      </c>
      <c r="J50" s="293" t="str">
        <f>IF('Dépenses forfaitaire'!K50="","",'Dépenses forfaitaire'!K50)</f>
        <v/>
      </c>
      <c r="K50" s="293" t="str">
        <f>IF('Dépenses forfaitaire'!L50="","",'Dépenses forfaitaire'!L50)</f>
        <v/>
      </c>
      <c r="L50" s="293" t="str">
        <f>IF('Dépenses forfaitaire'!J50="","",'Dépenses forfaitaire'!J50)</f>
        <v/>
      </c>
      <c r="M50" s="131" t="str">
        <f>IF($H50="","",IF($C50=Listes!$B$32,IF('DP_Instruction Forfaitaires'!$E50&lt;Listes!$B$53,('DP_Instruction Forfaitaires'!$E50*(VLOOKUP('DP_Instruction Forfaitaires'!$D50,Listes!$A$54:$E$60,2,FALSE))),IF('DP_Instruction Forfaitaires'!$E50&gt;Listes!$E$53,('DP_Instruction Forfaitaires'!$E50*(VLOOKUP('DP_Instruction Forfaitaires'!$D50,Listes!$A$54:$E$60,5,FALSE))),('DP_Instruction Forfaitaires'!$E50*(VLOOKUP('DP_Instruction Forfaitaires'!$D50,Listes!$A$54:$E$60,3,FALSE))+(VLOOKUP('DP_Instruction Forfaitaires'!$D50,Listes!$A$54:$E$60,4,FALSE)))))))</f>
        <v/>
      </c>
      <c r="N50" s="131" t="str">
        <f>IF($H50="","",IF($C50=Listes!$B$31,IF('DP_Instruction Forfaitaires'!$E50&lt;Listes!$B$42,('DP_Instruction Forfaitaires'!$E50*(VLOOKUP('DP_Instruction Forfaitaires'!$D50,Listes!$A$43:$E$49,2,FALSE))),IF('DP_Instruction Forfaitaires'!$E50&gt;Listes!$D$42,('DP_Instruction Forfaitaires'!$E50*(VLOOKUP('DP_Instruction Forfaitaires'!$D50,Listes!$A$43:$E$49,5,FALSE))),('DP_Instruction Forfaitaires'!$E50*(VLOOKUP('DP_Instruction Forfaitaires'!$D50,Listes!$A$43:$E$49,3,FALSE))+(VLOOKUP('DP_Instruction Forfaitaires'!$D50,Listes!$A$43:$E$49,4,FALSE)))))))</f>
        <v/>
      </c>
      <c r="O50" s="183" t="str">
        <f>IF($H50="","",IF($C50=Listes!$B$34,Listes!$I$31,IF($C50=Listes!$B$35,(VLOOKUP('DP_Instruction Forfaitaires'!$F50,Listes!$E$31:$F$36,2,FALSE)),IF($C50=Listes!$B$33,IF('DP_Instruction Forfaitaires'!$E50&lt;Listes!$A$64,'DP_Instruction Forfaitaires'!$E50*Listes!$A$65,IF('DP_Instruction Forfaitaires'!$E50&gt;Listes!$D$64,'DP_Instruction Forfaitaires'!$E50*Listes!$D$65,(('DP_Instruction Forfaitaires'!$E50*Listes!$B$65)+Listes!$C$65)))))))</f>
        <v/>
      </c>
      <c r="P50" s="144" t="str">
        <f>IF('Dépenses forfaitaire'!P50="","",'Dépenses forfaitaire'!P50)</f>
        <v/>
      </c>
      <c r="Q50" s="343"/>
      <c r="R50" s="295" t="str">
        <f t="shared" si="0"/>
        <v/>
      </c>
      <c r="S50" s="295" t="str">
        <f t="shared" si="1"/>
        <v/>
      </c>
      <c r="T50" s="193" t="str">
        <f t="shared" si="3"/>
        <v/>
      </c>
      <c r="U50" s="191"/>
      <c r="V50" s="209"/>
      <c r="W50" s="195" t="str">
        <f>IF(AND(OR(Q50="KO",T50&lt;&gt;""),OR(R50="",S50="",T50="")),Listes!$A$74,IF(AND(T50="",Q50&lt;&gt;""),Listes!$A$75,IF(AND(P50&lt;T50,V50=""),Listes!$A$76,IF(AND(R50&gt;S50),Listes!$A$77,IF(AND(P50&lt;&gt;"",P50&gt;T50,U50=""),Listes!$A$78,IF(AND(X50="",OR(Q50&lt;&gt;"",R50&lt;&gt;"",S50&lt;&gt;"")),Listes!$A$79,""))))))</f>
        <v/>
      </c>
      <c r="X50" s="196"/>
      <c r="Y50" s="31">
        <f t="shared" si="2"/>
        <v>0</v>
      </c>
    </row>
    <row r="51" spans="1:25" ht="20.100000000000001" customHeight="1" x14ac:dyDescent="0.25">
      <c r="A51" s="134">
        <v>45</v>
      </c>
      <c r="B51" s="131" t="str">
        <f>IF('Dépenses forfaitaire'!B51="","",'Dépenses forfaitaire'!B51)</f>
        <v/>
      </c>
      <c r="C51" s="131" t="str">
        <f>IF('Dépenses forfaitaire'!C51="","",'Dépenses forfaitaire'!C51)</f>
        <v/>
      </c>
      <c r="D51" s="131" t="str">
        <f>IF('Dépenses forfaitaire'!D51="","",'Dépenses forfaitaire'!D51)</f>
        <v/>
      </c>
      <c r="E51" s="131" t="str">
        <f>IF('Dépenses forfaitaire'!E51="","",'Dépenses forfaitaire'!E51)</f>
        <v/>
      </c>
      <c r="F51" s="131" t="str">
        <f>IF('Dépenses forfaitaire'!F51="","",'Dépenses forfaitaire'!F51)</f>
        <v/>
      </c>
      <c r="G51" s="131"/>
      <c r="H51" s="131" t="str">
        <f>IF('Dépenses forfaitaire'!H51="","",'Dépenses forfaitaire'!H51)</f>
        <v/>
      </c>
      <c r="I51" s="131" t="str">
        <f>IF('Dépenses forfaitaire'!I51="","",'Dépenses forfaitaire'!I51)</f>
        <v/>
      </c>
      <c r="J51" s="293" t="str">
        <f>IF('Dépenses forfaitaire'!K51="","",'Dépenses forfaitaire'!K51)</f>
        <v/>
      </c>
      <c r="K51" s="293" t="str">
        <f>IF('Dépenses forfaitaire'!L51="","",'Dépenses forfaitaire'!L51)</f>
        <v/>
      </c>
      <c r="L51" s="293" t="str">
        <f>IF('Dépenses forfaitaire'!J51="","",'Dépenses forfaitaire'!J51)</f>
        <v/>
      </c>
      <c r="M51" s="131" t="str">
        <f>IF($H51="","",IF($C51=Listes!$B$32,IF('DP_Instruction Forfaitaires'!$E51&lt;Listes!$B$53,('DP_Instruction Forfaitaires'!$E51*(VLOOKUP('DP_Instruction Forfaitaires'!$D51,Listes!$A$54:$E$60,2,FALSE))),IF('DP_Instruction Forfaitaires'!$E51&gt;Listes!$E$53,('DP_Instruction Forfaitaires'!$E51*(VLOOKUP('DP_Instruction Forfaitaires'!$D51,Listes!$A$54:$E$60,5,FALSE))),('DP_Instruction Forfaitaires'!$E51*(VLOOKUP('DP_Instruction Forfaitaires'!$D51,Listes!$A$54:$E$60,3,FALSE))+(VLOOKUP('DP_Instruction Forfaitaires'!$D51,Listes!$A$54:$E$60,4,FALSE)))))))</f>
        <v/>
      </c>
      <c r="N51" s="131" t="str">
        <f>IF($H51="","",IF($C51=Listes!$B$31,IF('DP_Instruction Forfaitaires'!$E51&lt;Listes!$B$42,('DP_Instruction Forfaitaires'!$E51*(VLOOKUP('DP_Instruction Forfaitaires'!$D51,Listes!$A$43:$E$49,2,FALSE))),IF('DP_Instruction Forfaitaires'!$E51&gt;Listes!$D$42,('DP_Instruction Forfaitaires'!$E51*(VLOOKUP('DP_Instruction Forfaitaires'!$D51,Listes!$A$43:$E$49,5,FALSE))),('DP_Instruction Forfaitaires'!$E51*(VLOOKUP('DP_Instruction Forfaitaires'!$D51,Listes!$A$43:$E$49,3,FALSE))+(VLOOKUP('DP_Instruction Forfaitaires'!$D51,Listes!$A$43:$E$49,4,FALSE)))))))</f>
        <v/>
      </c>
      <c r="O51" s="183" t="str">
        <f>IF($H51="","",IF($C51=Listes!$B$34,Listes!$I$31,IF($C51=Listes!$B$35,(VLOOKUP('DP_Instruction Forfaitaires'!$F51,Listes!$E$31:$F$36,2,FALSE)),IF($C51=Listes!$B$33,IF('DP_Instruction Forfaitaires'!$E51&lt;Listes!$A$64,'DP_Instruction Forfaitaires'!$E51*Listes!$A$65,IF('DP_Instruction Forfaitaires'!$E51&gt;Listes!$D$64,'DP_Instruction Forfaitaires'!$E51*Listes!$D$65,(('DP_Instruction Forfaitaires'!$E51*Listes!$B$65)+Listes!$C$65)))))))</f>
        <v/>
      </c>
      <c r="P51" s="144" t="str">
        <f>IF('Dépenses forfaitaire'!P51="","",'Dépenses forfaitaire'!P51)</f>
        <v/>
      </c>
      <c r="Q51" s="343"/>
      <c r="R51" s="295" t="str">
        <f t="shared" si="0"/>
        <v/>
      </c>
      <c r="S51" s="295" t="str">
        <f t="shared" si="1"/>
        <v/>
      </c>
      <c r="T51" s="193" t="str">
        <f t="shared" si="3"/>
        <v/>
      </c>
      <c r="U51" s="191"/>
      <c r="V51" s="209"/>
      <c r="W51" s="195" t="str">
        <f>IF(AND(OR(Q51="KO",T51&lt;&gt;""),OR(R51="",S51="",T51="")),Listes!$A$74,IF(AND(T51="",Q51&lt;&gt;""),Listes!$A$75,IF(AND(P51&lt;T51,V51=""),Listes!$A$76,IF(AND(R51&gt;S51),Listes!$A$77,IF(AND(P51&lt;&gt;"",P51&gt;T51,U51=""),Listes!$A$78,IF(AND(X51="",OR(Q51&lt;&gt;"",R51&lt;&gt;"",S51&lt;&gt;"")),Listes!$A$79,""))))))</f>
        <v/>
      </c>
      <c r="X51" s="196"/>
      <c r="Y51" s="31">
        <f t="shared" si="2"/>
        <v>0</v>
      </c>
    </row>
    <row r="52" spans="1:25" ht="20.100000000000001" customHeight="1" x14ac:dyDescent="0.25">
      <c r="A52" s="134">
        <v>46</v>
      </c>
      <c r="B52" s="131" t="str">
        <f>IF('Dépenses forfaitaire'!B52="","",'Dépenses forfaitaire'!B52)</f>
        <v/>
      </c>
      <c r="C52" s="131" t="str">
        <f>IF('Dépenses forfaitaire'!C52="","",'Dépenses forfaitaire'!C52)</f>
        <v/>
      </c>
      <c r="D52" s="131" t="str">
        <f>IF('Dépenses forfaitaire'!D52="","",'Dépenses forfaitaire'!D52)</f>
        <v/>
      </c>
      <c r="E52" s="131" t="str">
        <f>IF('Dépenses forfaitaire'!E52="","",'Dépenses forfaitaire'!E52)</f>
        <v/>
      </c>
      <c r="F52" s="131" t="str">
        <f>IF('Dépenses forfaitaire'!F52="","",'Dépenses forfaitaire'!F52)</f>
        <v/>
      </c>
      <c r="G52" s="131"/>
      <c r="H52" s="131" t="str">
        <f>IF('Dépenses forfaitaire'!H52="","",'Dépenses forfaitaire'!H52)</f>
        <v/>
      </c>
      <c r="I52" s="131" t="str">
        <f>IF('Dépenses forfaitaire'!I52="","",'Dépenses forfaitaire'!I52)</f>
        <v/>
      </c>
      <c r="J52" s="293" t="str">
        <f>IF('Dépenses forfaitaire'!K52="","",'Dépenses forfaitaire'!K52)</f>
        <v/>
      </c>
      <c r="K52" s="293" t="str">
        <f>IF('Dépenses forfaitaire'!L52="","",'Dépenses forfaitaire'!L52)</f>
        <v/>
      </c>
      <c r="L52" s="293" t="str">
        <f>IF('Dépenses forfaitaire'!J52="","",'Dépenses forfaitaire'!J52)</f>
        <v/>
      </c>
      <c r="M52" s="131" t="str">
        <f>IF($H52="","",IF($C52=Listes!$B$32,IF('DP_Instruction Forfaitaires'!$E52&lt;Listes!$B$53,('DP_Instruction Forfaitaires'!$E52*(VLOOKUP('DP_Instruction Forfaitaires'!$D52,Listes!$A$54:$E$60,2,FALSE))),IF('DP_Instruction Forfaitaires'!$E52&gt;Listes!$E$53,('DP_Instruction Forfaitaires'!$E52*(VLOOKUP('DP_Instruction Forfaitaires'!$D52,Listes!$A$54:$E$60,5,FALSE))),('DP_Instruction Forfaitaires'!$E52*(VLOOKUP('DP_Instruction Forfaitaires'!$D52,Listes!$A$54:$E$60,3,FALSE))+(VLOOKUP('DP_Instruction Forfaitaires'!$D52,Listes!$A$54:$E$60,4,FALSE)))))))</f>
        <v/>
      </c>
      <c r="N52" s="131" t="str">
        <f>IF($H52="","",IF($C52=Listes!$B$31,IF('DP_Instruction Forfaitaires'!$E52&lt;Listes!$B$42,('DP_Instruction Forfaitaires'!$E52*(VLOOKUP('DP_Instruction Forfaitaires'!$D52,Listes!$A$43:$E$49,2,FALSE))),IF('DP_Instruction Forfaitaires'!$E52&gt;Listes!$D$42,('DP_Instruction Forfaitaires'!$E52*(VLOOKUP('DP_Instruction Forfaitaires'!$D52,Listes!$A$43:$E$49,5,FALSE))),('DP_Instruction Forfaitaires'!$E52*(VLOOKUP('DP_Instruction Forfaitaires'!$D52,Listes!$A$43:$E$49,3,FALSE))+(VLOOKUP('DP_Instruction Forfaitaires'!$D52,Listes!$A$43:$E$49,4,FALSE)))))))</f>
        <v/>
      </c>
      <c r="O52" s="183" t="str">
        <f>IF($H52="","",IF($C52=Listes!$B$34,Listes!$I$31,IF($C52=Listes!$B$35,(VLOOKUP('DP_Instruction Forfaitaires'!$F52,Listes!$E$31:$F$36,2,FALSE)),IF($C52=Listes!$B$33,IF('DP_Instruction Forfaitaires'!$E52&lt;Listes!$A$64,'DP_Instruction Forfaitaires'!$E52*Listes!$A$65,IF('DP_Instruction Forfaitaires'!$E52&gt;Listes!$D$64,'DP_Instruction Forfaitaires'!$E52*Listes!$D$65,(('DP_Instruction Forfaitaires'!$E52*Listes!$B$65)+Listes!$C$65)))))))</f>
        <v/>
      </c>
      <c r="P52" s="144" t="str">
        <f>IF('Dépenses forfaitaire'!P52="","",'Dépenses forfaitaire'!P52)</f>
        <v/>
      </c>
      <c r="Q52" s="343"/>
      <c r="R52" s="295" t="str">
        <f t="shared" si="0"/>
        <v/>
      </c>
      <c r="S52" s="295" t="str">
        <f t="shared" si="1"/>
        <v/>
      </c>
      <c r="T52" s="193" t="str">
        <f t="shared" si="3"/>
        <v/>
      </c>
      <c r="U52" s="191"/>
      <c r="V52" s="209"/>
      <c r="W52" s="195" t="str">
        <f>IF(AND(OR(Q52="KO",T52&lt;&gt;""),OR(R52="",S52="",T52="")),Listes!$A$74,IF(AND(T52="",Q52&lt;&gt;""),Listes!$A$75,IF(AND(P52&lt;T52,V52=""),Listes!$A$76,IF(AND(R52&gt;S52),Listes!$A$77,IF(AND(P52&lt;&gt;"",P52&gt;T52,U52=""),Listes!$A$78,IF(AND(X52="",OR(Q52&lt;&gt;"",R52&lt;&gt;"",S52&lt;&gt;"")),Listes!$A$79,""))))))</f>
        <v/>
      </c>
      <c r="X52" s="196"/>
      <c r="Y52" s="31">
        <f t="shared" si="2"/>
        <v>0</v>
      </c>
    </row>
    <row r="53" spans="1:25" ht="20.100000000000001" customHeight="1" x14ac:dyDescent="0.25">
      <c r="A53" s="134">
        <v>47</v>
      </c>
      <c r="B53" s="131" t="str">
        <f>IF('Dépenses forfaitaire'!B53="","",'Dépenses forfaitaire'!B53)</f>
        <v/>
      </c>
      <c r="C53" s="131" t="str">
        <f>IF('Dépenses forfaitaire'!C53="","",'Dépenses forfaitaire'!C53)</f>
        <v/>
      </c>
      <c r="D53" s="131" t="str">
        <f>IF('Dépenses forfaitaire'!D53="","",'Dépenses forfaitaire'!D53)</f>
        <v/>
      </c>
      <c r="E53" s="131" t="str">
        <f>IF('Dépenses forfaitaire'!E53="","",'Dépenses forfaitaire'!E53)</f>
        <v/>
      </c>
      <c r="F53" s="131" t="str">
        <f>IF('Dépenses forfaitaire'!F53="","",'Dépenses forfaitaire'!F53)</f>
        <v/>
      </c>
      <c r="G53" s="131"/>
      <c r="H53" s="131" t="str">
        <f>IF('Dépenses forfaitaire'!H53="","",'Dépenses forfaitaire'!H53)</f>
        <v/>
      </c>
      <c r="I53" s="131" t="str">
        <f>IF('Dépenses forfaitaire'!I53="","",'Dépenses forfaitaire'!I53)</f>
        <v/>
      </c>
      <c r="J53" s="293" t="str">
        <f>IF('Dépenses forfaitaire'!K53="","",'Dépenses forfaitaire'!K53)</f>
        <v/>
      </c>
      <c r="K53" s="293" t="str">
        <f>IF('Dépenses forfaitaire'!L53="","",'Dépenses forfaitaire'!L53)</f>
        <v/>
      </c>
      <c r="L53" s="293" t="str">
        <f>IF('Dépenses forfaitaire'!J53="","",'Dépenses forfaitaire'!J53)</f>
        <v/>
      </c>
      <c r="M53" s="131" t="str">
        <f>IF($H53="","",IF($C53=Listes!$B$32,IF('DP_Instruction Forfaitaires'!$E53&lt;Listes!$B$53,('DP_Instruction Forfaitaires'!$E53*(VLOOKUP('DP_Instruction Forfaitaires'!$D53,Listes!$A$54:$E$60,2,FALSE))),IF('DP_Instruction Forfaitaires'!$E53&gt;Listes!$E$53,('DP_Instruction Forfaitaires'!$E53*(VLOOKUP('DP_Instruction Forfaitaires'!$D53,Listes!$A$54:$E$60,5,FALSE))),('DP_Instruction Forfaitaires'!$E53*(VLOOKUP('DP_Instruction Forfaitaires'!$D53,Listes!$A$54:$E$60,3,FALSE))+(VLOOKUP('DP_Instruction Forfaitaires'!$D53,Listes!$A$54:$E$60,4,FALSE)))))))</f>
        <v/>
      </c>
      <c r="N53" s="131" t="str">
        <f>IF($H53="","",IF($C53=Listes!$B$31,IF('DP_Instruction Forfaitaires'!$E53&lt;Listes!$B$42,('DP_Instruction Forfaitaires'!$E53*(VLOOKUP('DP_Instruction Forfaitaires'!$D53,Listes!$A$43:$E$49,2,FALSE))),IF('DP_Instruction Forfaitaires'!$E53&gt;Listes!$D$42,('DP_Instruction Forfaitaires'!$E53*(VLOOKUP('DP_Instruction Forfaitaires'!$D53,Listes!$A$43:$E$49,5,FALSE))),('DP_Instruction Forfaitaires'!$E53*(VLOOKUP('DP_Instruction Forfaitaires'!$D53,Listes!$A$43:$E$49,3,FALSE))+(VLOOKUP('DP_Instruction Forfaitaires'!$D53,Listes!$A$43:$E$49,4,FALSE)))))))</f>
        <v/>
      </c>
      <c r="O53" s="183" t="str">
        <f>IF($H53="","",IF($C53=Listes!$B$34,Listes!$I$31,IF($C53=Listes!$B$35,(VLOOKUP('DP_Instruction Forfaitaires'!$F53,Listes!$E$31:$F$36,2,FALSE)),IF($C53=Listes!$B$33,IF('DP_Instruction Forfaitaires'!$E53&lt;Listes!$A$64,'DP_Instruction Forfaitaires'!$E53*Listes!$A$65,IF('DP_Instruction Forfaitaires'!$E53&gt;Listes!$D$64,'DP_Instruction Forfaitaires'!$E53*Listes!$D$65,(('DP_Instruction Forfaitaires'!$E53*Listes!$B$65)+Listes!$C$65)))))))</f>
        <v/>
      </c>
      <c r="P53" s="144" t="str">
        <f>IF('Dépenses forfaitaire'!P53="","",'Dépenses forfaitaire'!P53)</f>
        <v/>
      </c>
      <c r="Q53" s="343"/>
      <c r="R53" s="295" t="str">
        <f t="shared" si="0"/>
        <v/>
      </c>
      <c r="S53" s="295" t="str">
        <f t="shared" si="1"/>
        <v/>
      </c>
      <c r="T53" s="193" t="str">
        <f t="shared" si="3"/>
        <v/>
      </c>
      <c r="U53" s="191"/>
      <c r="V53" s="209"/>
      <c r="W53" s="195" t="str">
        <f>IF(AND(OR(Q53="KO",T53&lt;&gt;""),OR(R53="",S53="",T53="")),Listes!$A$74,IF(AND(T53="",Q53&lt;&gt;""),Listes!$A$75,IF(AND(P53&lt;T53,V53=""),Listes!$A$76,IF(AND(R53&gt;S53),Listes!$A$77,IF(AND(P53&lt;&gt;"",P53&gt;T53,U53=""),Listes!$A$78,IF(AND(X53="",OR(Q53&lt;&gt;"",R53&lt;&gt;"",S53&lt;&gt;"")),Listes!$A$79,""))))))</f>
        <v/>
      </c>
      <c r="X53" s="196"/>
      <c r="Y53" s="31">
        <f t="shared" si="2"/>
        <v>0</v>
      </c>
    </row>
    <row r="54" spans="1:25" ht="20.100000000000001" customHeight="1" x14ac:dyDescent="0.25">
      <c r="A54" s="134">
        <v>48</v>
      </c>
      <c r="B54" s="131" t="str">
        <f>IF('Dépenses forfaitaire'!B54="","",'Dépenses forfaitaire'!B54)</f>
        <v/>
      </c>
      <c r="C54" s="131" t="str">
        <f>IF('Dépenses forfaitaire'!C54="","",'Dépenses forfaitaire'!C54)</f>
        <v/>
      </c>
      <c r="D54" s="131" t="str">
        <f>IF('Dépenses forfaitaire'!D54="","",'Dépenses forfaitaire'!D54)</f>
        <v/>
      </c>
      <c r="E54" s="131" t="str">
        <f>IF('Dépenses forfaitaire'!E54="","",'Dépenses forfaitaire'!E54)</f>
        <v/>
      </c>
      <c r="F54" s="131" t="str">
        <f>IF('Dépenses forfaitaire'!F54="","",'Dépenses forfaitaire'!F54)</f>
        <v/>
      </c>
      <c r="G54" s="131"/>
      <c r="H54" s="131" t="str">
        <f>IF('Dépenses forfaitaire'!H54="","",'Dépenses forfaitaire'!H54)</f>
        <v/>
      </c>
      <c r="I54" s="131" t="str">
        <f>IF('Dépenses forfaitaire'!I54="","",'Dépenses forfaitaire'!I54)</f>
        <v/>
      </c>
      <c r="J54" s="293" t="str">
        <f>IF('Dépenses forfaitaire'!K54="","",'Dépenses forfaitaire'!K54)</f>
        <v/>
      </c>
      <c r="K54" s="293" t="str">
        <f>IF('Dépenses forfaitaire'!L54="","",'Dépenses forfaitaire'!L54)</f>
        <v/>
      </c>
      <c r="L54" s="293" t="str">
        <f>IF('Dépenses forfaitaire'!J54="","",'Dépenses forfaitaire'!J54)</f>
        <v/>
      </c>
      <c r="M54" s="131" t="str">
        <f>IF($H54="","",IF($C54=Listes!$B$32,IF('DP_Instruction Forfaitaires'!$E54&lt;Listes!$B$53,('DP_Instruction Forfaitaires'!$E54*(VLOOKUP('DP_Instruction Forfaitaires'!$D54,Listes!$A$54:$E$60,2,FALSE))),IF('DP_Instruction Forfaitaires'!$E54&gt;Listes!$E$53,('DP_Instruction Forfaitaires'!$E54*(VLOOKUP('DP_Instruction Forfaitaires'!$D54,Listes!$A$54:$E$60,5,FALSE))),('DP_Instruction Forfaitaires'!$E54*(VLOOKUP('DP_Instruction Forfaitaires'!$D54,Listes!$A$54:$E$60,3,FALSE))+(VLOOKUP('DP_Instruction Forfaitaires'!$D54,Listes!$A$54:$E$60,4,FALSE)))))))</f>
        <v/>
      </c>
      <c r="N54" s="131" t="str">
        <f>IF($H54="","",IF($C54=Listes!$B$31,IF('DP_Instruction Forfaitaires'!$E54&lt;Listes!$B$42,('DP_Instruction Forfaitaires'!$E54*(VLOOKUP('DP_Instruction Forfaitaires'!$D54,Listes!$A$43:$E$49,2,FALSE))),IF('DP_Instruction Forfaitaires'!$E54&gt;Listes!$D$42,('DP_Instruction Forfaitaires'!$E54*(VLOOKUP('DP_Instruction Forfaitaires'!$D54,Listes!$A$43:$E$49,5,FALSE))),('DP_Instruction Forfaitaires'!$E54*(VLOOKUP('DP_Instruction Forfaitaires'!$D54,Listes!$A$43:$E$49,3,FALSE))+(VLOOKUP('DP_Instruction Forfaitaires'!$D54,Listes!$A$43:$E$49,4,FALSE)))))))</f>
        <v/>
      </c>
      <c r="O54" s="183" t="str">
        <f>IF($H54="","",IF($C54=Listes!$B$34,Listes!$I$31,IF($C54=Listes!$B$35,(VLOOKUP('DP_Instruction Forfaitaires'!$F54,Listes!$E$31:$F$36,2,FALSE)),IF($C54=Listes!$B$33,IF('DP_Instruction Forfaitaires'!$E54&lt;Listes!$A$64,'DP_Instruction Forfaitaires'!$E54*Listes!$A$65,IF('DP_Instruction Forfaitaires'!$E54&gt;Listes!$D$64,'DP_Instruction Forfaitaires'!$E54*Listes!$D$65,(('DP_Instruction Forfaitaires'!$E54*Listes!$B$65)+Listes!$C$65)))))))</f>
        <v/>
      </c>
      <c r="P54" s="144" t="str">
        <f>IF('Dépenses forfaitaire'!P54="","",'Dépenses forfaitaire'!P54)</f>
        <v/>
      </c>
      <c r="Q54" s="343"/>
      <c r="R54" s="295" t="str">
        <f t="shared" si="0"/>
        <v/>
      </c>
      <c r="S54" s="295" t="str">
        <f t="shared" si="1"/>
        <v/>
      </c>
      <c r="T54" s="193" t="str">
        <f t="shared" si="3"/>
        <v/>
      </c>
      <c r="U54" s="191"/>
      <c r="V54" s="209"/>
      <c r="W54" s="195" t="str">
        <f>IF(AND(OR(Q54="KO",T54&lt;&gt;""),OR(R54="",S54="",T54="")),Listes!$A$74,IF(AND(T54="",Q54&lt;&gt;""),Listes!$A$75,IF(AND(P54&lt;T54,V54=""),Listes!$A$76,IF(AND(R54&gt;S54),Listes!$A$77,IF(AND(P54&lt;&gt;"",P54&gt;T54,U54=""),Listes!$A$78,IF(AND(X54="",OR(Q54&lt;&gt;"",R54&lt;&gt;"",S54&lt;&gt;"")),Listes!$A$79,""))))))</f>
        <v/>
      </c>
      <c r="X54" s="196"/>
      <c r="Y54" s="31">
        <f t="shared" si="2"/>
        <v>0</v>
      </c>
    </row>
    <row r="55" spans="1:25" ht="20.100000000000001" customHeight="1" x14ac:dyDescent="0.25">
      <c r="A55" s="134">
        <v>49</v>
      </c>
      <c r="B55" s="131" t="str">
        <f>IF('Dépenses forfaitaire'!B55="","",'Dépenses forfaitaire'!B55)</f>
        <v/>
      </c>
      <c r="C55" s="131" t="str">
        <f>IF('Dépenses forfaitaire'!C55="","",'Dépenses forfaitaire'!C55)</f>
        <v/>
      </c>
      <c r="D55" s="131" t="str">
        <f>IF('Dépenses forfaitaire'!D55="","",'Dépenses forfaitaire'!D55)</f>
        <v/>
      </c>
      <c r="E55" s="131" t="str">
        <f>IF('Dépenses forfaitaire'!E55="","",'Dépenses forfaitaire'!E55)</f>
        <v/>
      </c>
      <c r="F55" s="131" t="str">
        <f>IF('Dépenses forfaitaire'!F55="","",'Dépenses forfaitaire'!F55)</f>
        <v/>
      </c>
      <c r="G55" s="131"/>
      <c r="H55" s="131" t="str">
        <f>IF('Dépenses forfaitaire'!H55="","",'Dépenses forfaitaire'!H55)</f>
        <v/>
      </c>
      <c r="I55" s="131" t="str">
        <f>IF('Dépenses forfaitaire'!I55="","",'Dépenses forfaitaire'!I55)</f>
        <v/>
      </c>
      <c r="J55" s="293" t="str">
        <f>IF('Dépenses forfaitaire'!K55="","",'Dépenses forfaitaire'!K55)</f>
        <v/>
      </c>
      <c r="K55" s="293" t="str">
        <f>IF('Dépenses forfaitaire'!L55="","",'Dépenses forfaitaire'!L55)</f>
        <v/>
      </c>
      <c r="L55" s="293" t="str">
        <f>IF('Dépenses forfaitaire'!J55="","",'Dépenses forfaitaire'!J55)</f>
        <v/>
      </c>
      <c r="M55" s="131" t="str">
        <f>IF($H55="","",IF($C55=Listes!$B$32,IF('DP_Instruction Forfaitaires'!$E55&lt;Listes!$B$53,('DP_Instruction Forfaitaires'!$E55*(VLOOKUP('DP_Instruction Forfaitaires'!$D55,Listes!$A$54:$E$60,2,FALSE))),IF('DP_Instruction Forfaitaires'!$E55&gt;Listes!$E$53,('DP_Instruction Forfaitaires'!$E55*(VLOOKUP('DP_Instruction Forfaitaires'!$D55,Listes!$A$54:$E$60,5,FALSE))),('DP_Instruction Forfaitaires'!$E55*(VLOOKUP('DP_Instruction Forfaitaires'!$D55,Listes!$A$54:$E$60,3,FALSE))+(VLOOKUP('DP_Instruction Forfaitaires'!$D55,Listes!$A$54:$E$60,4,FALSE)))))))</f>
        <v/>
      </c>
      <c r="N55" s="131" t="str">
        <f>IF($H55="","",IF($C55=Listes!$B$31,IF('DP_Instruction Forfaitaires'!$E55&lt;Listes!$B$42,('DP_Instruction Forfaitaires'!$E55*(VLOOKUP('DP_Instruction Forfaitaires'!$D55,Listes!$A$43:$E$49,2,FALSE))),IF('DP_Instruction Forfaitaires'!$E55&gt;Listes!$D$42,('DP_Instruction Forfaitaires'!$E55*(VLOOKUP('DP_Instruction Forfaitaires'!$D55,Listes!$A$43:$E$49,5,FALSE))),('DP_Instruction Forfaitaires'!$E55*(VLOOKUP('DP_Instruction Forfaitaires'!$D55,Listes!$A$43:$E$49,3,FALSE))+(VLOOKUP('DP_Instruction Forfaitaires'!$D55,Listes!$A$43:$E$49,4,FALSE)))))))</f>
        <v/>
      </c>
      <c r="O55" s="183" t="str">
        <f>IF($H55="","",IF($C55=Listes!$B$34,Listes!$I$31,IF($C55=Listes!$B$35,(VLOOKUP('DP_Instruction Forfaitaires'!$F55,Listes!$E$31:$F$36,2,FALSE)),IF($C55=Listes!$B$33,IF('DP_Instruction Forfaitaires'!$E55&lt;Listes!$A$64,'DP_Instruction Forfaitaires'!$E55*Listes!$A$65,IF('DP_Instruction Forfaitaires'!$E55&gt;Listes!$D$64,'DP_Instruction Forfaitaires'!$E55*Listes!$D$65,(('DP_Instruction Forfaitaires'!$E55*Listes!$B$65)+Listes!$C$65)))))))</f>
        <v/>
      </c>
      <c r="P55" s="144" t="str">
        <f>IF('Dépenses forfaitaire'!P55="","",'Dépenses forfaitaire'!P55)</f>
        <v/>
      </c>
      <c r="Q55" s="343"/>
      <c r="R55" s="295" t="str">
        <f t="shared" si="0"/>
        <v/>
      </c>
      <c r="S55" s="295" t="str">
        <f t="shared" si="1"/>
        <v/>
      </c>
      <c r="T55" s="193" t="str">
        <f t="shared" si="3"/>
        <v/>
      </c>
      <c r="U55" s="191"/>
      <c r="V55" s="209"/>
      <c r="W55" s="195" t="str">
        <f>IF(AND(OR(Q55="KO",T55&lt;&gt;""),OR(R55="",S55="",T55="")),Listes!$A$74,IF(AND(T55="",Q55&lt;&gt;""),Listes!$A$75,IF(AND(P55&lt;T55,V55=""),Listes!$A$76,IF(AND(R55&gt;S55),Listes!$A$77,IF(AND(P55&lt;&gt;"",P55&gt;T55,U55=""),Listes!$A$78,IF(AND(X55="",OR(Q55&lt;&gt;"",R55&lt;&gt;"",S55&lt;&gt;"")),Listes!$A$79,""))))))</f>
        <v/>
      </c>
      <c r="X55" s="196"/>
      <c r="Y55" s="31">
        <f t="shared" si="2"/>
        <v>0</v>
      </c>
    </row>
    <row r="56" spans="1:25" ht="20.100000000000001" customHeight="1" x14ac:dyDescent="0.25">
      <c r="A56" s="134">
        <v>50</v>
      </c>
      <c r="B56" s="131" t="str">
        <f>IF('Dépenses forfaitaire'!B56="","",'Dépenses forfaitaire'!B56)</f>
        <v/>
      </c>
      <c r="C56" s="131" t="str">
        <f>IF('Dépenses forfaitaire'!C56="","",'Dépenses forfaitaire'!C56)</f>
        <v/>
      </c>
      <c r="D56" s="131" t="str">
        <f>IF('Dépenses forfaitaire'!D56="","",'Dépenses forfaitaire'!D56)</f>
        <v/>
      </c>
      <c r="E56" s="131" t="str">
        <f>IF('Dépenses forfaitaire'!E56="","",'Dépenses forfaitaire'!E56)</f>
        <v/>
      </c>
      <c r="F56" s="131" t="str">
        <f>IF('Dépenses forfaitaire'!F56="","",'Dépenses forfaitaire'!F56)</f>
        <v/>
      </c>
      <c r="G56" s="131"/>
      <c r="H56" s="131" t="str">
        <f>IF('Dépenses forfaitaire'!H56="","",'Dépenses forfaitaire'!H56)</f>
        <v/>
      </c>
      <c r="I56" s="131" t="str">
        <f>IF('Dépenses forfaitaire'!I56="","",'Dépenses forfaitaire'!I56)</f>
        <v/>
      </c>
      <c r="J56" s="293" t="str">
        <f>IF('Dépenses forfaitaire'!K56="","",'Dépenses forfaitaire'!K56)</f>
        <v/>
      </c>
      <c r="K56" s="293" t="str">
        <f>IF('Dépenses forfaitaire'!L56="","",'Dépenses forfaitaire'!L56)</f>
        <v/>
      </c>
      <c r="L56" s="293" t="str">
        <f>IF('Dépenses forfaitaire'!J56="","",'Dépenses forfaitaire'!J56)</f>
        <v/>
      </c>
      <c r="M56" s="131" t="str">
        <f>IF($H56="","",IF($C56=Listes!$B$32,IF('DP_Instruction Forfaitaires'!$E56&lt;Listes!$B$53,('DP_Instruction Forfaitaires'!$E56*(VLOOKUP('DP_Instruction Forfaitaires'!$D56,Listes!$A$54:$E$60,2,FALSE))),IF('DP_Instruction Forfaitaires'!$E56&gt;Listes!$E$53,('DP_Instruction Forfaitaires'!$E56*(VLOOKUP('DP_Instruction Forfaitaires'!$D56,Listes!$A$54:$E$60,5,FALSE))),('DP_Instruction Forfaitaires'!$E56*(VLOOKUP('DP_Instruction Forfaitaires'!$D56,Listes!$A$54:$E$60,3,FALSE))+(VLOOKUP('DP_Instruction Forfaitaires'!$D56,Listes!$A$54:$E$60,4,FALSE)))))))</f>
        <v/>
      </c>
      <c r="N56" s="131" t="str">
        <f>IF($H56="","",IF($C56=Listes!$B$31,IF('DP_Instruction Forfaitaires'!$E56&lt;Listes!$B$42,('DP_Instruction Forfaitaires'!$E56*(VLOOKUP('DP_Instruction Forfaitaires'!$D56,Listes!$A$43:$E$49,2,FALSE))),IF('DP_Instruction Forfaitaires'!$E56&gt;Listes!$D$42,('DP_Instruction Forfaitaires'!$E56*(VLOOKUP('DP_Instruction Forfaitaires'!$D56,Listes!$A$43:$E$49,5,FALSE))),('DP_Instruction Forfaitaires'!$E56*(VLOOKUP('DP_Instruction Forfaitaires'!$D56,Listes!$A$43:$E$49,3,FALSE))+(VLOOKUP('DP_Instruction Forfaitaires'!$D56,Listes!$A$43:$E$49,4,FALSE)))))))</f>
        <v/>
      </c>
      <c r="O56" s="183" t="str">
        <f>IF($H56="","",IF($C56=Listes!$B$34,Listes!$I$31,IF($C56=Listes!$B$35,(VLOOKUP('DP_Instruction Forfaitaires'!$F56,Listes!$E$31:$F$36,2,FALSE)),IF($C56=Listes!$B$33,IF('DP_Instruction Forfaitaires'!$E56&lt;Listes!$A$64,'DP_Instruction Forfaitaires'!$E56*Listes!$A$65,IF('DP_Instruction Forfaitaires'!$E56&gt;Listes!$D$64,'DP_Instruction Forfaitaires'!$E56*Listes!$D$65,(('DP_Instruction Forfaitaires'!$E56*Listes!$B$65)+Listes!$C$65)))))))</f>
        <v/>
      </c>
      <c r="P56" s="144" t="str">
        <f>IF('Dépenses forfaitaire'!P56="","",'Dépenses forfaitaire'!P56)</f>
        <v/>
      </c>
      <c r="Q56" s="343"/>
      <c r="R56" s="295" t="str">
        <f t="shared" si="0"/>
        <v/>
      </c>
      <c r="S56" s="295" t="str">
        <f t="shared" si="1"/>
        <v/>
      </c>
      <c r="T56" s="193" t="str">
        <f t="shared" si="3"/>
        <v/>
      </c>
      <c r="U56" s="191"/>
      <c r="V56" s="209"/>
      <c r="W56" s="195" t="str">
        <f>IF(AND(OR(Q56="KO",T56&lt;&gt;""),OR(R56="",S56="",T56="")),Listes!$A$74,IF(AND(T56="",Q56&lt;&gt;""),Listes!$A$75,IF(AND(P56&lt;T56,V56=""),Listes!$A$76,IF(AND(R56&gt;S56),Listes!$A$77,IF(AND(P56&lt;&gt;"",P56&gt;T56,U56=""),Listes!$A$78,IF(AND(X56="",OR(Q56&lt;&gt;"",R56&lt;&gt;"",S56&lt;&gt;"")),Listes!$A$79,""))))))</f>
        <v/>
      </c>
      <c r="X56" s="196"/>
      <c r="Y56" s="31">
        <f t="shared" si="2"/>
        <v>0</v>
      </c>
    </row>
    <row r="57" spans="1:25" ht="20.100000000000001" customHeight="1" x14ac:dyDescent="0.25">
      <c r="A57" s="134">
        <v>51</v>
      </c>
      <c r="B57" s="131" t="str">
        <f>IF('Dépenses forfaitaire'!B57="","",'Dépenses forfaitaire'!B57)</f>
        <v/>
      </c>
      <c r="C57" s="131" t="str">
        <f>IF('Dépenses forfaitaire'!C57="","",'Dépenses forfaitaire'!C57)</f>
        <v/>
      </c>
      <c r="D57" s="131" t="str">
        <f>IF('Dépenses forfaitaire'!D57="","",'Dépenses forfaitaire'!D57)</f>
        <v/>
      </c>
      <c r="E57" s="131" t="str">
        <f>IF('Dépenses forfaitaire'!E57="","",'Dépenses forfaitaire'!E57)</f>
        <v/>
      </c>
      <c r="F57" s="131" t="str">
        <f>IF('Dépenses forfaitaire'!F57="","",'Dépenses forfaitaire'!F57)</f>
        <v/>
      </c>
      <c r="G57" s="131"/>
      <c r="H57" s="131" t="str">
        <f>IF('Dépenses forfaitaire'!H57="","",'Dépenses forfaitaire'!H57)</f>
        <v/>
      </c>
      <c r="I57" s="131" t="str">
        <f>IF('Dépenses forfaitaire'!I57="","",'Dépenses forfaitaire'!I57)</f>
        <v/>
      </c>
      <c r="J57" s="293" t="str">
        <f>IF('Dépenses forfaitaire'!K57="","",'Dépenses forfaitaire'!K57)</f>
        <v/>
      </c>
      <c r="K57" s="293" t="str">
        <f>IF('Dépenses forfaitaire'!L57="","",'Dépenses forfaitaire'!L57)</f>
        <v/>
      </c>
      <c r="L57" s="293" t="str">
        <f>IF('Dépenses forfaitaire'!J57="","",'Dépenses forfaitaire'!J57)</f>
        <v/>
      </c>
      <c r="M57" s="131" t="str">
        <f>IF($H57="","",IF($C57=Listes!$B$32,IF('DP_Instruction Forfaitaires'!$E57&lt;Listes!$B$53,('DP_Instruction Forfaitaires'!$E57*(VLOOKUP('DP_Instruction Forfaitaires'!$D57,Listes!$A$54:$E$60,2,FALSE))),IF('DP_Instruction Forfaitaires'!$E57&gt;Listes!$E$53,('DP_Instruction Forfaitaires'!$E57*(VLOOKUP('DP_Instruction Forfaitaires'!$D57,Listes!$A$54:$E$60,5,FALSE))),('DP_Instruction Forfaitaires'!$E57*(VLOOKUP('DP_Instruction Forfaitaires'!$D57,Listes!$A$54:$E$60,3,FALSE))+(VLOOKUP('DP_Instruction Forfaitaires'!$D57,Listes!$A$54:$E$60,4,FALSE)))))))</f>
        <v/>
      </c>
      <c r="N57" s="131" t="str">
        <f>IF($H57="","",IF($C57=Listes!$B$31,IF('DP_Instruction Forfaitaires'!$E57&lt;Listes!$B$42,('DP_Instruction Forfaitaires'!$E57*(VLOOKUP('DP_Instruction Forfaitaires'!$D57,Listes!$A$43:$E$49,2,FALSE))),IF('DP_Instruction Forfaitaires'!$E57&gt;Listes!$D$42,('DP_Instruction Forfaitaires'!$E57*(VLOOKUP('DP_Instruction Forfaitaires'!$D57,Listes!$A$43:$E$49,5,FALSE))),('DP_Instruction Forfaitaires'!$E57*(VLOOKUP('DP_Instruction Forfaitaires'!$D57,Listes!$A$43:$E$49,3,FALSE))+(VLOOKUP('DP_Instruction Forfaitaires'!$D57,Listes!$A$43:$E$49,4,FALSE)))))))</f>
        <v/>
      </c>
      <c r="O57" s="183" t="str">
        <f>IF($H57="","",IF($C57=Listes!$B$34,Listes!$I$31,IF($C57=Listes!$B$35,(VLOOKUP('DP_Instruction Forfaitaires'!$F57,Listes!$E$31:$F$36,2,FALSE)),IF($C57=Listes!$B$33,IF('DP_Instruction Forfaitaires'!$E57&lt;Listes!$A$64,'DP_Instruction Forfaitaires'!$E57*Listes!$A$65,IF('DP_Instruction Forfaitaires'!$E57&gt;Listes!$D$64,'DP_Instruction Forfaitaires'!$E57*Listes!$D$65,(('DP_Instruction Forfaitaires'!$E57*Listes!$B$65)+Listes!$C$65)))))))</f>
        <v/>
      </c>
      <c r="P57" s="144" t="str">
        <f>IF('Dépenses forfaitaire'!P57="","",'Dépenses forfaitaire'!P57)</f>
        <v/>
      </c>
      <c r="Q57" s="343"/>
      <c r="R57" s="295" t="str">
        <f t="shared" si="0"/>
        <v/>
      </c>
      <c r="S57" s="295" t="str">
        <f t="shared" si="1"/>
        <v/>
      </c>
      <c r="T57" s="193" t="str">
        <f t="shared" si="3"/>
        <v/>
      </c>
      <c r="U57" s="191"/>
      <c r="V57" s="209"/>
      <c r="W57" s="195" t="str">
        <f>IF(AND(OR(Q57="KO",T57&lt;&gt;""),OR(R57="",S57="",T57="")),Listes!$A$74,IF(AND(T57="",Q57&lt;&gt;""),Listes!$A$75,IF(AND(P57&lt;T57,V57=""),Listes!$A$76,IF(AND(R57&gt;S57),Listes!$A$77,IF(AND(P57&lt;&gt;"",P57&gt;T57,U57=""),Listes!$A$78,IF(AND(X57="",OR(Q57&lt;&gt;"",R57&lt;&gt;"",S57&lt;&gt;"")),Listes!$A$79,""))))))</f>
        <v/>
      </c>
      <c r="X57" s="196"/>
      <c r="Y57" s="31">
        <f t="shared" si="2"/>
        <v>0</v>
      </c>
    </row>
    <row r="58" spans="1:25" ht="20.100000000000001" customHeight="1" x14ac:dyDescent="0.25">
      <c r="A58" s="134">
        <v>52</v>
      </c>
      <c r="B58" s="131" t="str">
        <f>IF('Dépenses forfaitaire'!B58="","",'Dépenses forfaitaire'!B58)</f>
        <v/>
      </c>
      <c r="C58" s="131" t="str">
        <f>IF('Dépenses forfaitaire'!C58="","",'Dépenses forfaitaire'!C58)</f>
        <v/>
      </c>
      <c r="D58" s="131" t="str">
        <f>IF('Dépenses forfaitaire'!D58="","",'Dépenses forfaitaire'!D58)</f>
        <v/>
      </c>
      <c r="E58" s="131" t="str">
        <f>IF('Dépenses forfaitaire'!E58="","",'Dépenses forfaitaire'!E58)</f>
        <v/>
      </c>
      <c r="F58" s="131" t="str">
        <f>IF('Dépenses forfaitaire'!F58="","",'Dépenses forfaitaire'!F58)</f>
        <v/>
      </c>
      <c r="G58" s="131"/>
      <c r="H58" s="131" t="str">
        <f>IF('Dépenses forfaitaire'!H58="","",'Dépenses forfaitaire'!H58)</f>
        <v/>
      </c>
      <c r="I58" s="131" t="str">
        <f>IF('Dépenses forfaitaire'!I58="","",'Dépenses forfaitaire'!I58)</f>
        <v/>
      </c>
      <c r="J58" s="293" t="str">
        <f>IF('Dépenses forfaitaire'!K58="","",'Dépenses forfaitaire'!K58)</f>
        <v/>
      </c>
      <c r="K58" s="293" t="str">
        <f>IF('Dépenses forfaitaire'!L58="","",'Dépenses forfaitaire'!L58)</f>
        <v/>
      </c>
      <c r="L58" s="293" t="str">
        <f>IF('Dépenses forfaitaire'!J58="","",'Dépenses forfaitaire'!J58)</f>
        <v/>
      </c>
      <c r="M58" s="131" t="str">
        <f>IF($H58="","",IF($C58=Listes!$B$32,IF('DP_Instruction Forfaitaires'!$E58&lt;Listes!$B$53,('DP_Instruction Forfaitaires'!$E58*(VLOOKUP('DP_Instruction Forfaitaires'!$D58,Listes!$A$54:$E$60,2,FALSE))),IF('DP_Instruction Forfaitaires'!$E58&gt;Listes!$E$53,('DP_Instruction Forfaitaires'!$E58*(VLOOKUP('DP_Instruction Forfaitaires'!$D58,Listes!$A$54:$E$60,5,FALSE))),('DP_Instruction Forfaitaires'!$E58*(VLOOKUP('DP_Instruction Forfaitaires'!$D58,Listes!$A$54:$E$60,3,FALSE))+(VLOOKUP('DP_Instruction Forfaitaires'!$D58,Listes!$A$54:$E$60,4,FALSE)))))))</f>
        <v/>
      </c>
      <c r="N58" s="131" t="str">
        <f>IF($H58="","",IF($C58=Listes!$B$31,IF('DP_Instruction Forfaitaires'!$E58&lt;Listes!$B$42,('DP_Instruction Forfaitaires'!$E58*(VLOOKUP('DP_Instruction Forfaitaires'!$D58,Listes!$A$43:$E$49,2,FALSE))),IF('DP_Instruction Forfaitaires'!$E58&gt;Listes!$D$42,('DP_Instruction Forfaitaires'!$E58*(VLOOKUP('DP_Instruction Forfaitaires'!$D58,Listes!$A$43:$E$49,5,FALSE))),('DP_Instruction Forfaitaires'!$E58*(VLOOKUP('DP_Instruction Forfaitaires'!$D58,Listes!$A$43:$E$49,3,FALSE))+(VLOOKUP('DP_Instruction Forfaitaires'!$D58,Listes!$A$43:$E$49,4,FALSE)))))))</f>
        <v/>
      </c>
      <c r="O58" s="183" t="str">
        <f>IF($H58="","",IF($C58=Listes!$B$34,Listes!$I$31,IF($C58=Listes!$B$35,(VLOOKUP('DP_Instruction Forfaitaires'!$F58,Listes!$E$31:$F$36,2,FALSE)),IF($C58=Listes!$B$33,IF('DP_Instruction Forfaitaires'!$E58&lt;Listes!$A$64,'DP_Instruction Forfaitaires'!$E58*Listes!$A$65,IF('DP_Instruction Forfaitaires'!$E58&gt;Listes!$D$64,'DP_Instruction Forfaitaires'!$E58*Listes!$D$65,(('DP_Instruction Forfaitaires'!$E58*Listes!$B$65)+Listes!$C$65)))))))</f>
        <v/>
      </c>
      <c r="P58" s="144" t="str">
        <f>IF('Dépenses forfaitaire'!P58="","",'Dépenses forfaitaire'!P58)</f>
        <v/>
      </c>
      <c r="Q58" s="343"/>
      <c r="R58" s="295" t="str">
        <f t="shared" si="0"/>
        <v/>
      </c>
      <c r="S58" s="295" t="str">
        <f t="shared" si="1"/>
        <v/>
      </c>
      <c r="T58" s="193" t="str">
        <f t="shared" si="3"/>
        <v/>
      </c>
      <c r="U58" s="191"/>
      <c r="V58" s="209"/>
      <c r="W58" s="195" t="str">
        <f>IF(AND(OR(Q58="KO",T58&lt;&gt;""),OR(R58="",S58="",T58="")),Listes!$A$74,IF(AND(T58="",Q58&lt;&gt;""),Listes!$A$75,IF(AND(P58&lt;T58,V58=""),Listes!$A$76,IF(AND(R58&gt;S58),Listes!$A$77,IF(AND(P58&lt;&gt;"",P58&gt;T58,U58=""),Listes!$A$78,IF(AND(X58="",OR(Q58&lt;&gt;"",R58&lt;&gt;"",S58&lt;&gt;"")),Listes!$A$79,""))))))</f>
        <v/>
      </c>
      <c r="X58" s="196"/>
      <c r="Y58" s="31">
        <f t="shared" si="2"/>
        <v>0</v>
      </c>
    </row>
    <row r="59" spans="1:25" ht="20.100000000000001" customHeight="1" x14ac:dyDescent="0.25">
      <c r="A59" s="134">
        <v>53</v>
      </c>
      <c r="B59" s="131" t="str">
        <f>IF('Dépenses forfaitaire'!B59="","",'Dépenses forfaitaire'!B59)</f>
        <v/>
      </c>
      <c r="C59" s="131" t="str">
        <f>IF('Dépenses forfaitaire'!C59="","",'Dépenses forfaitaire'!C59)</f>
        <v/>
      </c>
      <c r="D59" s="131" t="str">
        <f>IF('Dépenses forfaitaire'!D59="","",'Dépenses forfaitaire'!D59)</f>
        <v/>
      </c>
      <c r="E59" s="131" t="str">
        <f>IF('Dépenses forfaitaire'!E59="","",'Dépenses forfaitaire'!E59)</f>
        <v/>
      </c>
      <c r="F59" s="131" t="str">
        <f>IF('Dépenses forfaitaire'!F59="","",'Dépenses forfaitaire'!F59)</f>
        <v/>
      </c>
      <c r="G59" s="131"/>
      <c r="H59" s="131" t="str">
        <f>IF('Dépenses forfaitaire'!H59="","",'Dépenses forfaitaire'!H59)</f>
        <v/>
      </c>
      <c r="I59" s="131" t="str">
        <f>IF('Dépenses forfaitaire'!I59="","",'Dépenses forfaitaire'!I59)</f>
        <v/>
      </c>
      <c r="J59" s="293" t="str">
        <f>IF('Dépenses forfaitaire'!K59="","",'Dépenses forfaitaire'!K59)</f>
        <v/>
      </c>
      <c r="K59" s="293" t="str">
        <f>IF('Dépenses forfaitaire'!L59="","",'Dépenses forfaitaire'!L59)</f>
        <v/>
      </c>
      <c r="L59" s="293" t="str">
        <f>IF('Dépenses forfaitaire'!J59="","",'Dépenses forfaitaire'!J59)</f>
        <v/>
      </c>
      <c r="M59" s="131" t="str">
        <f>IF($H59="","",IF($C59=Listes!$B$32,IF('DP_Instruction Forfaitaires'!$E59&lt;Listes!$B$53,('DP_Instruction Forfaitaires'!$E59*(VLOOKUP('DP_Instruction Forfaitaires'!$D59,Listes!$A$54:$E$60,2,FALSE))),IF('DP_Instruction Forfaitaires'!$E59&gt;Listes!$E$53,('DP_Instruction Forfaitaires'!$E59*(VLOOKUP('DP_Instruction Forfaitaires'!$D59,Listes!$A$54:$E$60,5,FALSE))),('DP_Instruction Forfaitaires'!$E59*(VLOOKUP('DP_Instruction Forfaitaires'!$D59,Listes!$A$54:$E$60,3,FALSE))+(VLOOKUP('DP_Instruction Forfaitaires'!$D59,Listes!$A$54:$E$60,4,FALSE)))))))</f>
        <v/>
      </c>
      <c r="N59" s="131" t="str">
        <f>IF($H59="","",IF($C59=Listes!$B$31,IF('DP_Instruction Forfaitaires'!$E59&lt;Listes!$B$42,('DP_Instruction Forfaitaires'!$E59*(VLOOKUP('DP_Instruction Forfaitaires'!$D59,Listes!$A$43:$E$49,2,FALSE))),IF('DP_Instruction Forfaitaires'!$E59&gt;Listes!$D$42,('DP_Instruction Forfaitaires'!$E59*(VLOOKUP('DP_Instruction Forfaitaires'!$D59,Listes!$A$43:$E$49,5,FALSE))),('DP_Instruction Forfaitaires'!$E59*(VLOOKUP('DP_Instruction Forfaitaires'!$D59,Listes!$A$43:$E$49,3,FALSE))+(VLOOKUP('DP_Instruction Forfaitaires'!$D59,Listes!$A$43:$E$49,4,FALSE)))))))</f>
        <v/>
      </c>
      <c r="O59" s="183" t="str">
        <f>IF($H59="","",IF($C59=Listes!$B$34,Listes!$I$31,IF($C59=Listes!$B$35,(VLOOKUP('DP_Instruction Forfaitaires'!$F59,Listes!$E$31:$F$36,2,FALSE)),IF($C59=Listes!$B$33,IF('DP_Instruction Forfaitaires'!$E59&lt;Listes!$A$64,'DP_Instruction Forfaitaires'!$E59*Listes!$A$65,IF('DP_Instruction Forfaitaires'!$E59&gt;Listes!$D$64,'DP_Instruction Forfaitaires'!$E59*Listes!$D$65,(('DP_Instruction Forfaitaires'!$E59*Listes!$B$65)+Listes!$C$65)))))))</f>
        <v/>
      </c>
      <c r="P59" s="144" t="str">
        <f>IF('Dépenses forfaitaire'!P59="","",'Dépenses forfaitaire'!P59)</f>
        <v/>
      </c>
      <c r="Q59" s="343"/>
      <c r="R59" s="295" t="str">
        <f t="shared" si="0"/>
        <v/>
      </c>
      <c r="S59" s="295" t="str">
        <f t="shared" si="1"/>
        <v/>
      </c>
      <c r="T59" s="193" t="str">
        <f t="shared" si="3"/>
        <v/>
      </c>
      <c r="U59" s="191"/>
      <c r="V59" s="209"/>
      <c r="W59" s="195" t="str">
        <f>IF(AND(OR(Q59="KO",T59&lt;&gt;""),OR(R59="",S59="",T59="")),Listes!$A$74,IF(AND(T59="",Q59&lt;&gt;""),Listes!$A$75,IF(AND(P59&lt;T59,V59=""),Listes!$A$76,IF(AND(R59&gt;S59),Listes!$A$77,IF(AND(P59&lt;&gt;"",P59&gt;T59,U59=""),Listes!$A$78,IF(AND(X59="",OR(Q59&lt;&gt;"",R59&lt;&gt;"",S59&lt;&gt;"")),Listes!$A$79,""))))))</f>
        <v/>
      </c>
      <c r="X59" s="196"/>
      <c r="Y59" s="31">
        <f t="shared" si="2"/>
        <v>0</v>
      </c>
    </row>
    <row r="60" spans="1:25" ht="20.100000000000001" customHeight="1" x14ac:dyDescent="0.25">
      <c r="A60" s="134">
        <v>54</v>
      </c>
      <c r="B60" s="131" t="str">
        <f>IF('Dépenses forfaitaire'!B60="","",'Dépenses forfaitaire'!B60)</f>
        <v/>
      </c>
      <c r="C60" s="131" t="str">
        <f>IF('Dépenses forfaitaire'!C60="","",'Dépenses forfaitaire'!C60)</f>
        <v/>
      </c>
      <c r="D60" s="131" t="str">
        <f>IF('Dépenses forfaitaire'!D60="","",'Dépenses forfaitaire'!D60)</f>
        <v/>
      </c>
      <c r="E60" s="131" t="str">
        <f>IF('Dépenses forfaitaire'!E60="","",'Dépenses forfaitaire'!E60)</f>
        <v/>
      </c>
      <c r="F60" s="131" t="str">
        <f>IF('Dépenses forfaitaire'!F60="","",'Dépenses forfaitaire'!F60)</f>
        <v/>
      </c>
      <c r="G60" s="131"/>
      <c r="H60" s="131" t="str">
        <f>IF('Dépenses forfaitaire'!H60="","",'Dépenses forfaitaire'!H60)</f>
        <v/>
      </c>
      <c r="I60" s="131" t="str">
        <f>IF('Dépenses forfaitaire'!I60="","",'Dépenses forfaitaire'!I60)</f>
        <v/>
      </c>
      <c r="J60" s="293" t="str">
        <f>IF('Dépenses forfaitaire'!K60="","",'Dépenses forfaitaire'!K60)</f>
        <v/>
      </c>
      <c r="K60" s="293" t="str">
        <f>IF('Dépenses forfaitaire'!L60="","",'Dépenses forfaitaire'!L60)</f>
        <v/>
      </c>
      <c r="L60" s="293" t="str">
        <f>IF('Dépenses forfaitaire'!J60="","",'Dépenses forfaitaire'!J60)</f>
        <v/>
      </c>
      <c r="M60" s="131" t="str">
        <f>IF($H60="","",IF($C60=Listes!$B$32,IF('DP_Instruction Forfaitaires'!$E60&lt;Listes!$B$53,('DP_Instruction Forfaitaires'!$E60*(VLOOKUP('DP_Instruction Forfaitaires'!$D60,Listes!$A$54:$E$60,2,FALSE))),IF('DP_Instruction Forfaitaires'!$E60&gt;Listes!$E$53,('DP_Instruction Forfaitaires'!$E60*(VLOOKUP('DP_Instruction Forfaitaires'!$D60,Listes!$A$54:$E$60,5,FALSE))),('DP_Instruction Forfaitaires'!$E60*(VLOOKUP('DP_Instruction Forfaitaires'!$D60,Listes!$A$54:$E$60,3,FALSE))+(VLOOKUP('DP_Instruction Forfaitaires'!$D60,Listes!$A$54:$E$60,4,FALSE)))))))</f>
        <v/>
      </c>
      <c r="N60" s="131" t="str">
        <f>IF($H60="","",IF($C60=Listes!$B$31,IF('DP_Instruction Forfaitaires'!$E60&lt;Listes!$B$42,('DP_Instruction Forfaitaires'!$E60*(VLOOKUP('DP_Instruction Forfaitaires'!$D60,Listes!$A$43:$E$49,2,FALSE))),IF('DP_Instruction Forfaitaires'!$E60&gt;Listes!$D$42,('DP_Instruction Forfaitaires'!$E60*(VLOOKUP('DP_Instruction Forfaitaires'!$D60,Listes!$A$43:$E$49,5,FALSE))),('DP_Instruction Forfaitaires'!$E60*(VLOOKUP('DP_Instruction Forfaitaires'!$D60,Listes!$A$43:$E$49,3,FALSE))+(VLOOKUP('DP_Instruction Forfaitaires'!$D60,Listes!$A$43:$E$49,4,FALSE)))))))</f>
        <v/>
      </c>
      <c r="O60" s="183" t="str">
        <f>IF($H60="","",IF($C60=Listes!$B$34,Listes!$I$31,IF($C60=Listes!$B$35,(VLOOKUP('DP_Instruction Forfaitaires'!$F60,Listes!$E$31:$F$36,2,FALSE)),IF($C60=Listes!$B$33,IF('DP_Instruction Forfaitaires'!$E60&lt;Listes!$A$64,'DP_Instruction Forfaitaires'!$E60*Listes!$A$65,IF('DP_Instruction Forfaitaires'!$E60&gt;Listes!$D$64,'DP_Instruction Forfaitaires'!$E60*Listes!$D$65,(('DP_Instruction Forfaitaires'!$E60*Listes!$B$65)+Listes!$C$65)))))))</f>
        <v/>
      </c>
      <c r="P60" s="144" t="str">
        <f>IF('Dépenses forfaitaire'!P60="","",'Dépenses forfaitaire'!P60)</f>
        <v/>
      </c>
      <c r="Q60" s="343"/>
      <c r="R60" s="295" t="str">
        <f t="shared" si="0"/>
        <v/>
      </c>
      <c r="S60" s="295" t="str">
        <f t="shared" si="1"/>
        <v/>
      </c>
      <c r="T60" s="193" t="str">
        <f t="shared" si="3"/>
        <v/>
      </c>
      <c r="U60" s="191"/>
      <c r="V60" s="209"/>
      <c r="W60" s="195" t="str">
        <f>IF(AND(OR(Q60="KO",T60&lt;&gt;""),OR(R60="",S60="",T60="")),Listes!$A$74,IF(AND(T60="",Q60&lt;&gt;""),Listes!$A$75,IF(AND(P60&lt;T60,V60=""),Listes!$A$76,IF(AND(R60&gt;S60),Listes!$A$77,IF(AND(P60&lt;&gt;"",P60&gt;T60,U60=""),Listes!$A$78,IF(AND(X60="",OR(Q60&lt;&gt;"",R60&lt;&gt;"",S60&lt;&gt;"")),Listes!$A$79,""))))))</f>
        <v/>
      </c>
      <c r="X60" s="196"/>
      <c r="Y60" s="31">
        <f t="shared" si="2"/>
        <v>0</v>
      </c>
    </row>
    <row r="61" spans="1:25" ht="20.100000000000001" customHeight="1" x14ac:dyDescent="0.25">
      <c r="A61" s="134">
        <v>55</v>
      </c>
      <c r="B61" s="131" t="str">
        <f>IF('Dépenses forfaitaire'!B61="","",'Dépenses forfaitaire'!B61)</f>
        <v/>
      </c>
      <c r="C61" s="131" t="str">
        <f>IF('Dépenses forfaitaire'!C61="","",'Dépenses forfaitaire'!C61)</f>
        <v/>
      </c>
      <c r="D61" s="131" t="str">
        <f>IF('Dépenses forfaitaire'!D61="","",'Dépenses forfaitaire'!D61)</f>
        <v/>
      </c>
      <c r="E61" s="131" t="str">
        <f>IF('Dépenses forfaitaire'!E61="","",'Dépenses forfaitaire'!E61)</f>
        <v/>
      </c>
      <c r="F61" s="131" t="str">
        <f>IF('Dépenses forfaitaire'!F61="","",'Dépenses forfaitaire'!F61)</f>
        <v/>
      </c>
      <c r="G61" s="131"/>
      <c r="H61" s="131" t="str">
        <f>IF('Dépenses forfaitaire'!H61="","",'Dépenses forfaitaire'!H61)</f>
        <v/>
      </c>
      <c r="I61" s="131" t="str">
        <f>IF('Dépenses forfaitaire'!I61="","",'Dépenses forfaitaire'!I61)</f>
        <v/>
      </c>
      <c r="J61" s="293" t="str">
        <f>IF('Dépenses forfaitaire'!K61="","",'Dépenses forfaitaire'!K61)</f>
        <v/>
      </c>
      <c r="K61" s="293" t="str">
        <f>IF('Dépenses forfaitaire'!L61="","",'Dépenses forfaitaire'!L61)</f>
        <v/>
      </c>
      <c r="L61" s="293" t="str">
        <f>IF('Dépenses forfaitaire'!J61="","",'Dépenses forfaitaire'!J61)</f>
        <v/>
      </c>
      <c r="M61" s="131" t="str">
        <f>IF($H61="","",IF($C61=Listes!$B$32,IF('DP_Instruction Forfaitaires'!$E61&lt;Listes!$B$53,('DP_Instruction Forfaitaires'!$E61*(VLOOKUP('DP_Instruction Forfaitaires'!$D61,Listes!$A$54:$E$60,2,FALSE))),IF('DP_Instruction Forfaitaires'!$E61&gt;Listes!$E$53,('DP_Instruction Forfaitaires'!$E61*(VLOOKUP('DP_Instruction Forfaitaires'!$D61,Listes!$A$54:$E$60,5,FALSE))),('DP_Instruction Forfaitaires'!$E61*(VLOOKUP('DP_Instruction Forfaitaires'!$D61,Listes!$A$54:$E$60,3,FALSE))+(VLOOKUP('DP_Instruction Forfaitaires'!$D61,Listes!$A$54:$E$60,4,FALSE)))))))</f>
        <v/>
      </c>
      <c r="N61" s="131" t="str">
        <f>IF($H61="","",IF($C61=Listes!$B$31,IF('DP_Instruction Forfaitaires'!$E61&lt;Listes!$B$42,('DP_Instruction Forfaitaires'!$E61*(VLOOKUP('DP_Instruction Forfaitaires'!$D61,Listes!$A$43:$E$49,2,FALSE))),IF('DP_Instruction Forfaitaires'!$E61&gt;Listes!$D$42,('DP_Instruction Forfaitaires'!$E61*(VLOOKUP('DP_Instruction Forfaitaires'!$D61,Listes!$A$43:$E$49,5,FALSE))),('DP_Instruction Forfaitaires'!$E61*(VLOOKUP('DP_Instruction Forfaitaires'!$D61,Listes!$A$43:$E$49,3,FALSE))+(VLOOKUP('DP_Instruction Forfaitaires'!$D61,Listes!$A$43:$E$49,4,FALSE)))))))</f>
        <v/>
      </c>
      <c r="O61" s="183" t="str">
        <f>IF($H61="","",IF($C61=Listes!$B$34,Listes!$I$31,IF($C61=Listes!$B$35,(VLOOKUP('DP_Instruction Forfaitaires'!$F61,Listes!$E$31:$F$36,2,FALSE)),IF($C61=Listes!$B$33,IF('DP_Instruction Forfaitaires'!$E61&lt;Listes!$A$64,'DP_Instruction Forfaitaires'!$E61*Listes!$A$65,IF('DP_Instruction Forfaitaires'!$E61&gt;Listes!$D$64,'DP_Instruction Forfaitaires'!$E61*Listes!$D$65,(('DP_Instruction Forfaitaires'!$E61*Listes!$B$65)+Listes!$C$65)))))))</f>
        <v/>
      </c>
      <c r="P61" s="144" t="str">
        <f>IF('Dépenses forfaitaire'!P61="","",'Dépenses forfaitaire'!P61)</f>
        <v/>
      </c>
      <c r="Q61" s="343"/>
      <c r="R61" s="295" t="str">
        <f t="shared" si="0"/>
        <v/>
      </c>
      <c r="S61" s="295" t="str">
        <f t="shared" si="1"/>
        <v/>
      </c>
      <c r="T61" s="193" t="str">
        <f t="shared" si="3"/>
        <v/>
      </c>
      <c r="U61" s="191"/>
      <c r="V61" s="209"/>
      <c r="W61" s="195" t="str">
        <f>IF(AND(OR(Q61="KO",T61&lt;&gt;""),OR(R61="",S61="",T61="")),Listes!$A$74,IF(AND(T61="",Q61&lt;&gt;""),Listes!$A$75,IF(AND(P61&lt;T61,V61=""),Listes!$A$76,IF(AND(R61&gt;S61),Listes!$A$77,IF(AND(P61&lt;&gt;"",P61&gt;T61,U61=""),Listes!$A$78,IF(AND(X61="",OR(Q61&lt;&gt;"",R61&lt;&gt;"",S61&lt;&gt;"")),Listes!$A$79,""))))))</f>
        <v/>
      </c>
      <c r="X61" s="196"/>
      <c r="Y61" s="31">
        <f t="shared" si="2"/>
        <v>0</v>
      </c>
    </row>
    <row r="62" spans="1:25" ht="20.100000000000001" customHeight="1" x14ac:dyDescent="0.25">
      <c r="A62" s="134">
        <v>56</v>
      </c>
      <c r="B62" s="131" t="str">
        <f>IF('Dépenses forfaitaire'!B62="","",'Dépenses forfaitaire'!B62)</f>
        <v/>
      </c>
      <c r="C62" s="131" t="str">
        <f>IF('Dépenses forfaitaire'!C62="","",'Dépenses forfaitaire'!C62)</f>
        <v/>
      </c>
      <c r="D62" s="131" t="str">
        <f>IF('Dépenses forfaitaire'!D62="","",'Dépenses forfaitaire'!D62)</f>
        <v/>
      </c>
      <c r="E62" s="131" t="str">
        <f>IF('Dépenses forfaitaire'!E62="","",'Dépenses forfaitaire'!E62)</f>
        <v/>
      </c>
      <c r="F62" s="131" t="str">
        <f>IF('Dépenses forfaitaire'!F62="","",'Dépenses forfaitaire'!F62)</f>
        <v/>
      </c>
      <c r="G62" s="131"/>
      <c r="H62" s="131" t="str">
        <f>IF('Dépenses forfaitaire'!H62="","",'Dépenses forfaitaire'!H62)</f>
        <v/>
      </c>
      <c r="I62" s="131" t="str">
        <f>IF('Dépenses forfaitaire'!I62="","",'Dépenses forfaitaire'!I62)</f>
        <v/>
      </c>
      <c r="J62" s="293" t="str">
        <f>IF('Dépenses forfaitaire'!K62="","",'Dépenses forfaitaire'!K62)</f>
        <v/>
      </c>
      <c r="K62" s="293" t="str">
        <f>IF('Dépenses forfaitaire'!L62="","",'Dépenses forfaitaire'!L62)</f>
        <v/>
      </c>
      <c r="L62" s="293" t="str">
        <f>IF('Dépenses forfaitaire'!J62="","",'Dépenses forfaitaire'!J62)</f>
        <v/>
      </c>
      <c r="M62" s="131" t="str">
        <f>IF($H62="","",IF($C62=Listes!$B$32,IF('DP_Instruction Forfaitaires'!$E62&lt;Listes!$B$53,('DP_Instruction Forfaitaires'!$E62*(VLOOKUP('DP_Instruction Forfaitaires'!$D62,Listes!$A$54:$E$60,2,FALSE))),IF('DP_Instruction Forfaitaires'!$E62&gt;Listes!$E$53,('DP_Instruction Forfaitaires'!$E62*(VLOOKUP('DP_Instruction Forfaitaires'!$D62,Listes!$A$54:$E$60,5,FALSE))),('DP_Instruction Forfaitaires'!$E62*(VLOOKUP('DP_Instruction Forfaitaires'!$D62,Listes!$A$54:$E$60,3,FALSE))+(VLOOKUP('DP_Instruction Forfaitaires'!$D62,Listes!$A$54:$E$60,4,FALSE)))))))</f>
        <v/>
      </c>
      <c r="N62" s="131" t="str">
        <f>IF($H62="","",IF($C62=Listes!$B$31,IF('DP_Instruction Forfaitaires'!$E62&lt;Listes!$B$42,('DP_Instruction Forfaitaires'!$E62*(VLOOKUP('DP_Instruction Forfaitaires'!$D62,Listes!$A$43:$E$49,2,FALSE))),IF('DP_Instruction Forfaitaires'!$E62&gt;Listes!$D$42,('DP_Instruction Forfaitaires'!$E62*(VLOOKUP('DP_Instruction Forfaitaires'!$D62,Listes!$A$43:$E$49,5,FALSE))),('DP_Instruction Forfaitaires'!$E62*(VLOOKUP('DP_Instruction Forfaitaires'!$D62,Listes!$A$43:$E$49,3,FALSE))+(VLOOKUP('DP_Instruction Forfaitaires'!$D62,Listes!$A$43:$E$49,4,FALSE)))))))</f>
        <v/>
      </c>
      <c r="O62" s="183" t="str">
        <f>IF($H62="","",IF($C62=Listes!$B$34,Listes!$I$31,IF($C62=Listes!$B$35,(VLOOKUP('DP_Instruction Forfaitaires'!$F62,Listes!$E$31:$F$36,2,FALSE)),IF($C62=Listes!$B$33,IF('DP_Instruction Forfaitaires'!$E62&lt;Listes!$A$64,'DP_Instruction Forfaitaires'!$E62*Listes!$A$65,IF('DP_Instruction Forfaitaires'!$E62&gt;Listes!$D$64,'DP_Instruction Forfaitaires'!$E62*Listes!$D$65,(('DP_Instruction Forfaitaires'!$E62*Listes!$B$65)+Listes!$C$65)))))))</f>
        <v/>
      </c>
      <c r="P62" s="144" t="str">
        <f>IF('Dépenses forfaitaire'!P62="","",'Dépenses forfaitaire'!P62)</f>
        <v/>
      </c>
      <c r="Q62" s="343"/>
      <c r="R62" s="295" t="str">
        <f t="shared" si="0"/>
        <v/>
      </c>
      <c r="S62" s="295" t="str">
        <f t="shared" si="1"/>
        <v/>
      </c>
      <c r="T62" s="193" t="str">
        <f t="shared" si="3"/>
        <v/>
      </c>
      <c r="U62" s="191"/>
      <c r="V62" s="209"/>
      <c r="W62" s="195" t="str">
        <f>IF(AND(OR(Q62="KO",T62&lt;&gt;""),OR(R62="",S62="",T62="")),Listes!$A$74,IF(AND(T62="",Q62&lt;&gt;""),Listes!$A$75,IF(AND(P62&lt;T62,V62=""),Listes!$A$76,IF(AND(R62&gt;S62),Listes!$A$77,IF(AND(P62&lt;&gt;"",P62&gt;T62,U62=""),Listes!$A$78,IF(AND(X62="",OR(Q62&lt;&gt;"",R62&lt;&gt;"",S62&lt;&gt;"")),Listes!$A$79,""))))))</f>
        <v/>
      </c>
      <c r="X62" s="196"/>
      <c r="Y62" s="31">
        <f t="shared" si="2"/>
        <v>0</v>
      </c>
    </row>
    <row r="63" spans="1:25" ht="20.100000000000001" customHeight="1" x14ac:dyDescent="0.25">
      <c r="A63" s="134">
        <v>57</v>
      </c>
      <c r="B63" s="131" t="str">
        <f>IF('Dépenses forfaitaire'!B63="","",'Dépenses forfaitaire'!B63)</f>
        <v/>
      </c>
      <c r="C63" s="131" t="str">
        <f>IF('Dépenses forfaitaire'!C63="","",'Dépenses forfaitaire'!C63)</f>
        <v/>
      </c>
      <c r="D63" s="131" t="str">
        <f>IF('Dépenses forfaitaire'!D63="","",'Dépenses forfaitaire'!D63)</f>
        <v/>
      </c>
      <c r="E63" s="131" t="str">
        <f>IF('Dépenses forfaitaire'!E63="","",'Dépenses forfaitaire'!E63)</f>
        <v/>
      </c>
      <c r="F63" s="131" t="str">
        <f>IF('Dépenses forfaitaire'!F63="","",'Dépenses forfaitaire'!F63)</f>
        <v/>
      </c>
      <c r="G63" s="131"/>
      <c r="H63" s="131" t="str">
        <f>IF('Dépenses forfaitaire'!H63="","",'Dépenses forfaitaire'!H63)</f>
        <v/>
      </c>
      <c r="I63" s="131" t="str">
        <f>IF('Dépenses forfaitaire'!I63="","",'Dépenses forfaitaire'!I63)</f>
        <v/>
      </c>
      <c r="J63" s="293" t="str">
        <f>IF('Dépenses forfaitaire'!K63="","",'Dépenses forfaitaire'!K63)</f>
        <v/>
      </c>
      <c r="K63" s="293" t="str">
        <f>IF('Dépenses forfaitaire'!L63="","",'Dépenses forfaitaire'!L63)</f>
        <v/>
      </c>
      <c r="L63" s="293" t="str">
        <f>IF('Dépenses forfaitaire'!J63="","",'Dépenses forfaitaire'!J63)</f>
        <v/>
      </c>
      <c r="M63" s="131" t="str">
        <f>IF($H63="","",IF($C63=Listes!$B$32,IF('DP_Instruction Forfaitaires'!$E63&lt;Listes!$B$53,('DP_Instruction Forfaitaires'!$E63*(VLOOKUP('DP_Instruction Forfaitaires'!$D63,Listes!$A$54:$E$60,2,FALSE))),IF('DP_Instruction Forfaitaires'!$E63&gt;Listes!$E$53,('DP_Instruction Forfaitaires'!$E63*(VLOOKUP('DP_Instruction Forfaitaires'!$D63,Listes!$A$54:$E$60,5,FALSE))),('DP_Instruction Forfaitaires'!$E63*(VLOOKUP('DP_Instruction Forfaitaires'!$D63,Listes!$A$54:$E$60,3,FALSE))+(VLOOKUP('DP_Instruction Forfaitaires'!$D63,Listes!$A$54:$E$60,4,FALSE)))))))</f>
        <v/>
      </c>
      <c r="N63" s="131" t="str">
        <f>IF($H63="","",IF($C63=Listes!$B$31,IF('DP_Instruction Forfaitaires'!$E63&lt;Listes!$B$42,('DP_Instruction Forfaitaires'!$E63*(VLOOKUP('DP_Instruction Forfaitaires'!$D63,Listes!$A$43:$E$49,2,FALSE))),IF('DP_Instruction Forfaitaires'!$E63&gt;Listes!$D$42,('DP_Instruction Forfaitaires'!$E63*(VLOOKUP('DP_Instruction Forfaitaires'!$D63,Listes!$A$43:$E$49,5,FALSE))),('DP_Instruction Forfaitaires'!$E63*(VLOOKUP('DP_Instruction Forfaitaires'!$D63,Listes!$A$43:$E$49,3,FALSE))+(VLOOKUP('DP_Instruction Forfaitaires'!$D63,Listes!$A$43:$E$49,4,FALSE)))))))</f>
        <v/>
      </c>
      <c r="O63" s="183" t="str">
        <f>IF($H63="","",IF($C63=Listes!$B$34,Listes!$I$31,IF($C63=Listes!$B$35,(VLOOKUP('DP_Instruction Forfaitaires'!$F63,Listes!$E$31:$F$36,2,FALSE)),IF($C63=Listes!$B$33,IF('DP_Instruction Forfaitaires'!$E63&lt;Listes!$A$64,'DP_Instruction Forfaitaires'!$E63*Listes!$A$65,IF('DP_Instruction Forfaitaires'!$E63&gt;Listes!$D$64,'DP_Instruction Forfaitaires'!$E63*Listes!$D$65,(('DP_Instruction Forfaitaires'!$E63*Listes!$B$65)+Listes!$C$65)))))))</f>
        <v/>
      </c>
      <c r="P63" s="144" t="str">
        <f>IF('Dépenses forfaitaire'!P63="","",'Dépenses forfaitaire'!P63)</f>
        <v/>
      </c>
      <c r="Q63" s="343"/>
      <c r="R63" s="295" t="str">
        <f t="shared" si="0"/>
        <v/>
      </c>
      <c r="S63" s="295" t="str">
        <f t="shared" si="1"/>
        <v/>
      </c>
      <c r="T63" s="193" t="str">
        <f t="shared" si="3"/>
        <v/>
      </c>
      <c r="U63" s="191"/>
      <c r="V63" s="209"/>
      <c r="W63" s="195" t="str">
        <f>IF(AND(OR(Q63="KO",T63&lt;&gt;""),OR(R63="",S63="",T63="")),Listes!$A$74,IF(AND(T63="",Q63&lt;&gt;""),Listes!$A$75,IF(AND(P63&lt;T63,V63=""),Listes!$A$76,IF(AND(R63&gt;S63),Listes!$A$77,IF(AND(P63&lt;&gt;"",P63&gt;T63,U63=""),Listes!$A$78,IF(AND(X63="",OR(Q63&lt;&gt;"",R63&lt;&gt;"",S63&lt;&gt;"")),Listes!$A$79,""))))))</f>
        <v/>
      </c>
      <c r="X63" s="196"/>
      <c r="Y63" s="31">
        <f t="shared" si="2"/>
        <v>0</v>
      </c>
    </row>
    <row r="64" spans="1:25" ht="20.100000000000001" customHeight="1" x14ac:dyDescent="0.25">
      <c r="A64" s="134">
        <v>58</v>
      </c>
      <c r="B64" s="131" t="str">
        <f>IF('Dépenses forfaitaire'!B64="","",'Dépenses forfaitaire'!B64)</f>
        <v/>
      </c>
      <c r="C64" s="131" t="str">
        <f>IF('Dépenses forfaitaire'!C64="","",'Dépenses forfaitaire'!C64)</f>
        <v/>
      </c>
      <c r="D64" s="131" t="str">
        <f>IF('Dépenses forfaitaire'!D64="","",'Dépenses forfaitaire'!D64)</f>
        <v/>
      </c>
      <c r="E64" s="131" t="str">
        <f>IF('Dépenses forfaitaire'!E64="","",'Dépenses forfaitaire'!E64)</f>
        <v/>
      </c>
      <c r="F64" s="131" t="str">
        <f>IF('Dépenses forfaitaire'!F64="","",'Dépenses forfaitaire'!F64)</f>
        <v/>
      </c>
      <c r="G64" s="131"/>
      <c r="H64" s="131" t="str">
        <f>IF('Dépenses forfaitaire'!H64="","",'Dépenses forfaitaire'!H64)</f>
        <v/>
      </c>
      <c r="I64" s="131" t="str">
        <f>IF('Dépenses forfaitaire'!I64="","",'Dépenses forfaitaire'!I64)</f>
        <v/>
      </c>
      <c r="J64" s="293" t="str">
        <f>IF('Dépenses forfaitaire'!K64="","",'Dépenses forfaitaire'!K64)</f>
        <v/>
      </c>
      <c r="K64" s="293" t="str">
        <f>IF('Dépenses forfaitaire'!L64="","",'Dépenses forfaitaire'!L64)</f>
        <v/>
      </c>
      <c r="L64" s="293" t="str">
        <f>IF('Dépenses forfaitaire'!J64="","",'Dépenses forfaitaire'!J64)</f>
        <v/>
      </c>
      <c r="M64" s="131" t="str">
        <f>IF($H64="","",IF($C64=Listes!$B$32,IF('DP_Instruction Forfaitaires'!$E64&lt;Listes!$B$53,('DP_Instruction Forfaitaires'!$E64*(VLOOKUP('DP_Instruction Forfaitaires'!$D64,Listes!$A$54:$E$60,2,FALSE))),IF('DP_Instruction Forfaitaires'!$E64&gt;Listes!$E$53,('DP_Instruction Forfaitaires'!$E64*(VLOOKUP('DP_Instruction Forfaitaires'!$D64,Listes!$A$54:$E$60,5,FALSE))),('DP_Instruction Forfaitaires'!$E64*(VLOOKUP('DP_Instruction Forfaitaires'!$D64,Listes!$A$54:$E$60,3,FALSE))+(VLOOKUP('DP_Instruction Forfaitaires'!$D64,Listes!$A$54:$E$60,4,FALSE)))))))</f>
        <v/>
      </c>
      <c r="N64" s="131" t="str">
        <f>IF($H64="","",IF($C64=Listes!$B$31,IF('DP_Instruction Forfaitaires'!$E64&lt;Listes!$B$42,('DP_Instruction Forfaitaires'!$E64*(VLOOKUP('DP_Instruction Forfaitaires'!$D64,Listes!$A$43:$E$49,2,FALSE))),IF('DP_Instruction Forfaitaires'!$E64&gt;Listes!$D$42,('DP_Instruction Forfaitaires'!$E64*(VLOOKUP('DP_Instruction Forfaitaires'!$D64,Listes!$A$43:$E$49,5,FALSE))),('DP_Instruction Forfaitaires'!$E64*(VLOOKUP('DP_Instruction Forfaitaires'!$D64,Listes!$A$43:$E$49,3,FALSE))+(VLOOKUP('DP_Instruction Forfaitaires'!$D64,Listes!$A$43:$E$49,4,FALSE)))))))</f>
        <v/>
      </c>
      <c r="O64" s="183" t="str">
        <f>IF($H64="","",IF($C64=Listes!$B$34,Listes!$I$31,IF($C64=Listes!$B$35,(VLOOKUP('DP_Instruction Forfaitaires'!$F64,Listes!$E$31:$F$36,2,FALSE)),IF($C64=Listes!$B$33,IF('DP_Instruction Forfaitaires'!$E64&lt;Listes!$A$64,'DP_Instruction Forfaitaires'!$E64*Listes!$A$65,IF('DP_Instruction Forfaitaires'!$E64&gt;Listes!$D$64,'DP_Instruction Forfaitaires'!$E64*Listes!$D$65,(('DP_Instruction Forfaitaires'!$E64*Listes!$B$65)+Listes!$C$65)))))))</f>
        <v/>
      </c>
      <c r="P64" s="144" t="str">
        <f>IF('Dépenses forfaitaire'!P64="","",'Dépenses forfaitaire'!P64)</f>
        <v/>
      </c>
      <c r="Q64" s="343"/>
      <c r="R64" s="295" t="str">
        <f t="shared" si="0"/>
        <v/>
      </c>
      <c r="S64" s="295" t="str">
        <f t="shared" si="1"/>
        <v/>
      </c>
      <c r="T64" s="193" t="str">
        <f t="shared" si="3"/>
        <v/>
      </c>
      <c r="U64" s="191"/>
      <c r="V64" s="209"/>
      <c r="W64" s="195" t="str">
        <f>IF(AND(OR(Q64="KO",T64&lt;&gt;""),OR(R64="",S64="",T64="")),Listes!$A$74,IF(AND(T64="",Q64&lt;&gt;""),Listes!$A$75,IF(AND(P64&lt;T64,V64=""),Listes!$A$76,IF(AND(R64&gt;S64),Listes!$A$77,IF(AND(P64&lt;&gt;"",P64&gt;T64,U64=""),Listes!$A$78,IF(AND(X64="",OR(Q64&lt;&gt;"",R64&lt;&gt;"",S64&lt;&gt;"")),Listes!$A$79,""))))))</f>
        <v/>
      </c>
      <c r="X64" s="196"/>
      <c r="Y64" s="31">
        <f t="shared" si="2"/>
        <v>0</v>
      </c>
    </row>
    <row r="65" spans="1:25" ht="20.100000000000001" customHeight="1" x14ac:dyDescent="0.25">
      <c r="A65" s="134">
        <v>59</v>
      </c>
      <c r="B65" s="131" t="str">
        <f>IF('Dépenses forfaitaire'!B65="","",'Dépenses forfaitaire'!B65)</f>
        <v/>
      </c>
      <c r="C65" s="131" t="str">
        <f>IF('Dépenses forfaitaire'!C65="","",'Dépenses forfaitaire'!C65)</f>
        <v/>
      </c>
      <c r="D65" s="131" t="str">
        <f>IF('Dépenses forfaitaire'!D65="","",'Dépenses forfaitaire'!D65)</f>
        <v/>
      </c>
      <c r="E65" s="131" t="str">
        <f>IF('Dépenses forfaitaire'!E65="","",'Dépenses forfaitaire'!E65)</f>
        <v/>
      </c>
      <c r="F65" s="131" t="str">
        <f>IF('Dépenses forfaitaire'!F65="","",'Dépenses forfaitaire'!F65)</f>
        <v/>
      </c>
      <c r="G65" s="131"/>
      <c r="H65" s="131" t="str">
        <f>IF('Dépenses forfaitaire'!H65="","",'Dépenses forfaitaire'!H65)</f>
        <v/>
      </c>
      <c r="I65" s="131" t="str">
        <f>IF('Dépenses forfaitaire'!I65="","",'Dépenses forfaitaire'!I65)</f>
        <v/>
      </c>
      <c r="J65" s="293" t="str">
        <f>IF('Dépenses forfaitaire'!K65="","",'Dépenses forfaitaire'!K65)</f>
        <v/>
      </c>
      <c r="K65" s="293" t="str">
        <f>IF('Dépenses forfaitaire'!L65="","",'Dépenses forfaitaire'!L65)</f>
        <v/>
      </c>
      <c r="L65" s="293" t="str">
        <f>IF('Dépenses forfaitaire'!J65="","",'Dépenses forfaitaire'!J65)</f>
        <v/>
      </c>
      <c r="M65" s="131" t="str">
        <f>IF($H65="","",IF($C65=Listes!$B$32,IF('DP_Instruction Forfaitaires'!$E65&lt;Listes!$B$53,('DP_Instruction Forfaitaires'!$E65*(VLOOKUP('DP_Instruction Forfaitaires'!$D65,Listes!$A$54:$E$60,2,FALSE))),IF('DP_Instruction Forfaitaires'!$E65&gt;Listes!$E$53,('DP_Instruction Forfaitaires'!$E65*(VLOOKUP('DP_Instruction Forfaitaires'!$D65,Listes!$A$54:$E$60,5,FALSE))),('DP_Instruction Forfaitaires'!$E65*(VLOOKUP('DP_Instruction Forfaitaires'!$D65,Listes!$A$54:$E$60,3,FALSE))+(VLOOKUP('DP_Instruction Forfaitaires'!$D65,Listes!$A$54:$E$60,4,FALSE)))))))</f>
        <v/>
      </c>
      <c r="N65" s="131" t="str">
        <f>IF($H65="","",IF($C65=Listes!$B$31,IF('DP_Instruction Forfaitaires'!$E65&lt;Listes!$B$42,('DP_Instruction Forfaitaires'!$E65*(VLOOKUP('DP_Instruction Forfaitaires'!$D65,Listes!$A$43:$E$49,2,FALSE))),IF('DP_Instruction Forfaitaires'!$E65&gt;Listes!$D$42,('DP_Instruction Forfaitaires'!$E65*(VLOOKUP('DP_Instruction Forfaitaires'!$D65,Listes!$A$43:$E$49,5,FALSE))),('DP_Instruction Forfaitaires'!$E65*(VLOOKUP('DP_Instruction Forfaitaires'!$D65,Listes!$A$43:$E$49,3,FALSE))+(VLOOKUP('DP_Instruction Forfaitaires'!$D65,Listes!$A$43:$E$49,4,FALSE)))))))</f>
        <v/>
      </c>
      <c r="O65" s="183" t="str">
        <f>IF($H65="","",IF($C65=Listes!$B$34,Listes!$I$31,IF($C65=Listes!$B$35,(VLOOKUP('DP_Instruction Forfaitaires'!$F65,Listes!$E$31:$F$36,2,FALSE)),IF($C65=Listes!$B$33,IF('DP_Instruction Forfaitaires'!$E65&lt;Listes!$A$64,'DP_Instruction Forfaitaires'!$E65*Listes!$A$65,IF('DP_Instruction Forfaitaires'!$E65&gt;Listes!$D$64,'DP_Instruction Forfaitaires'!$E65*Listes!$D$65,(('DP_Instruction Forfaitaires'!$E65*Listes!$B$65)+Listes!$C$65)))))))</f>
        <v/>
      </c>
      <c r="P65" s="144" t="str">
        <f>IF('Dépenses forfaitaire'!P65="","",'Dépenses forfaitaire'!P65)</f>
        <v/>
      </c>
      <c r="Q65" s="343"/>
      <c r="R65" s="295" t="str">
        <f t="shared" si="0"/>
        <v/>
      </c>
      <c r="S65" s="295" t="str">
        <f t="shared" si="1"/>
        <v/>
      </c>
      <c r="T65" s="193" t="str">
        <f t="shared" si="3"/>
        <v/>
      </c>
      <c r="U65" s="191"/>
      <c r="V65" s="209"/>
      <c r="W65" s="195" t="str">
        <f>IF(AND(OR(Q65="KO",T65&lt;&gt;""),OR(R65="",S65="",T65="")),Listes!$A$74,IF(AND(T65="",Q65&lt;&gt;""),Listes!$A$75,IF(AND(P65&lt;T65,V65=""),Listes!$A$76,IF(AND(R65&gt;S65),Listes!$A$77,IF(AND(P65&lt;&gt;"",P65&gt;T65,U65=""),Listes!$A$78,IF(AND(X65="",OR(Q65&lt;&gt;"",R65&lt;&gt;"",S65&lt;&gt;"")),Listes!$A$79,""))))))</f>
        <v/>
      </c>
      <c r="X65" s="196"/>
      <c r="Y65" s="31">
        <f t="shared" si="2"/>
        <v>0</v>
      </c>
    </row>
    <row r="66" spans="1:25" ht="20.100000000000001" customHeight="1" x14ac:dyDescent="0.25">
      <c r="A66" s="134">
        <v>60</v>
      </c>
      <c r="B66" s="131" t="str">
        <f>IF('Dépenses forfaitaire'!B66="","",'Dépenses forfaitaire'!B66)</f>
        <v/>
      </c>
      <c r="C66" s="131" t="str">
        <f>IF('Dépenses forfaitaire'!C66="","",'Dépenses forfaitaire'!C66)</f>
        <v/>
      </c>
      <c r="D66" s="131" t="str">
        <f>IF('Dépenses forfaitaire'!D66="","",'Dépenses forfaitaire'!D66)</f>
        <v/>
      </c>
      <c r="E66" s="131" t="str">
        <f>IF('Dépenses forfaitaire'!E66="","",'Dépenses forfaitaire'!E66)</f>
        <v/>
      </c>
      <c r="F66" s="131" t="str">
        <f>IF('Dépenses forfaitaire'!F66="","",'Dépenses forfaitaire'!F66)</f>
        <v/>
      </c>
      <c r="G66" s="131"/>
      <c r="H66" s="131" t="str">
        <f>IF('Dépenses forfaitaire'!H66="","",'Dépenses forfaitaire'!H66)</f>
        <v/>
      </c>
      <c r="I66" s="131" t="str">
        <f>IF('Dépenses forfaitaire'!I66="","",'Dépenses forfaitaire'!I66)</f>
        <v/>
      </c>
      <c r="J66" s="293" t="str">
        <f>IF('Dépenses forfaitaire'!K66="","",'Dépenses forfaitaire'!K66)</f>
        <v/>
      </c>
      <c r="K66" s="293" t="str">
        <f>IF('Dépenses forfaitaire'!L66="","",'Dépenses forfaitaire'!L66)</f>
        <v/>
      </c>
      <c r="L66" s="293" t="str">
        <f>IF('Dépenses forfaitaire'!J66="","",'Dépenses forfaitaire'!J66)</f>
        <v/>
      </c>
      <c r="M66" s="131" t="str">
        <f>IF($H66="","",IF($C66=Listes!$B$32,IF('DP_Instruction Forfaitaires'!$E66&lt;Listes!$B$53,('DP_Instruction Forfaitaires'!$E66*(VLOOKUP('DP_Instruction Forfaitaires'!$D66,Listes!$A$54:$E$60,2,FALSE))),IF('DP_Instruction Forfaitaires'!$E66&gt;Listes!$E$53,('DP_Instruction Forfaitaires'!$E66*(VLOOKUP('DP_Instruction Forfaitaires'!$D66,Listes!$A$54:$E$60,5,FALSE))),('DP_Instruction Forfaitaires'!$E66*(VLOOKUP('DP_Instruction Forfaitaires'!$D66,Listes!$A$54:$E$60,3,FALSE))+(VLOOKUP('DP_Instruction Forfaitaires'!$D66,Listes!$A$54:$E$60,4,FALSE)))))))</f>
        <v/>
      </c>
      <c r="N66" s="131" t="str">
        <f>IF($H66="","",IF($C66=Listes!$B$31,IF('DP_Instruction Forfaitaires'!$E66&lt;Listes!$B$42,('DP_Instruction Forfaitaires'!$E66*(VLOOKUP('DP_Instruction Forfaitaires'!$D66,Listes!$A$43:$E$49,2,FALSE))),IF('DP_Instruction Forfaitaires'!$E66&gt;Listes!$D$42,('DP_Instruction Forfaitaires'!$E66*(VLOOKUP('DP_Instruction Forfaitaires'!$D66,Listes!$A$43:$E$49,5,FALSE))),('DP_Instruction Forfaitaires'!$E66*(VLOOKUP('DP_Instruction Forfaitaires'!$D66,Listes!$A$43:$E$49,3,FALSE))+(VLOOKUP('DP_Instruction Forfaitaires'!$D66,Listes!$A$43:$E$49,4,FALSE)))))))</f>
        <v/>
      </c>
      <c r="O66" s="183" t="str">
        <f>IF($H66="","",IF($C66=Listes!$B$34,Listes!$I$31,IF($C66=Listes!$B$35,(VLOOKUP('DP_Instruction Forfaitaires'!$F66,Listes!$E$31:$F$36,2,FALSE)),IF($C66=Listes!$B$33,IF('DP_Instruction Forfaitaires'!$E66&lt;Listes!$A$64,'DP_Instruction Forfaitaires'!$E66*Listes!$A$65,IF('DP_Instruction Forfaitaires'!$E66&gt;Listes!$D$64,'DP_Instruction Forfaitaires'!$E66*Listes!$D$65,(('DP_Instruction Forfaitaires'!$E66*Listes!$B$65)+Listes!$C$65)))))))</f>
        <v/>
      </c>
      <c r="P66" s="144" t="str">
        <f>IF('Dépenses forfaitaire'!P66="","",'Dépenses forfaitaire'!P66)</f>
        <v/>
      </c>
      <c r="Q66" s="343"/>
      <c r="R66" s="295" t="str">
        <f t="shared" si="0"/>
        <v/>
      </c>
      <c r="S66" s="295" t="str">
        <f t="shared" si="1"/>
        <v/>
      </c>
      <c r="T66" s="193" t="str">
        <f t="shared" si="3"/>
        <v/>
      </c>
      <c r="U66" s="191"/>
      <c r="V66" s="209"/>
      <c r="W66" s="195" t="str">
        <f>IF(AND(OR(Q66="KO",T66&lt;&gt;""),OR(R66="",S66="",T66="")),Listes!$A$74,IF(AND(T66="",Q66&lt;&gt;""),Listes!$A$75,IF(AND(P66&lt;T66,V66=""),Listes!$A$76,IF(AND(R66&gt;S66),Listes!$A$77,IF(AND(P66&lt;&gt;"",P66&gt;T66,U66=""),Listes!$A$78,IF(AND(X66="",OR(Q66&lt;&gt;"",R66&lt;&gt;"",S66&lt;&gt;"")),Listes!$A$79,""))))))</f>
        <v/>
      </c>
      <c r="X66" s="196"/>
      <c r="Y66" s="31">
        <f t="shared" si="2"/>
        <v>0</v>
      </c>
    </row>
    <row r="67" spans="1:25" ht="20.100000000000001" customHeight="1" x14ac:dyDescent="0.25">
      <c r="A67" s="134">
        <v>61</v>
      </c>
      <c r="B67" s="131" t="str">
        <f>IF('Dépenses forfaitaire'!B67="","",'Dépenses forfaitaire'!B67)</f>
        <v/>
      </c>
      <c r="C67" s="131" t="str">
        <f>IF('Dépenses forfaitaire'!C67="","",'Dépenses forfaitaire'!C67)</f>
        <v/>
      </c>
      <c r="D67" s="131" t="str">
        <f>IF('Dépenses forfaitaire'!D67="","",'Dépenses forfaitaire'!D67)</f>
        <v/>
      </c>
      <c r="E67" s="131" t="str">
        <f>IF('Dépenses forfaitaire'!E67="","",'Dépenses forfaitaire'!E67)</f>
        <v/>
      </c>
      <c r="F67" s="131" t="str">
        <f>IF('Dépenses forfaitaire'!F67="","",'Dépenses forfaitaire'!F67)</f>
        <v/>
      </c>
      <c r="G67" s="131"/>
      <c r="H67" s="131" t="str">
        <f>IF('Dépenses forfaitaire'!H67="","",'Dépenses forfaitaire'!H67)</f>
        <v/>
      </c>
      <c r="I67" s="131" t="str">
        <f>IF('Dépenses forfaitaire'!I67="","",'Dépenses forfaitaire'!I67)</f>
        <v/>
      </c>
      <c r="J67" s="293" t="str">
        <f>IF('Dépenses forfaitaire'!K67="","",'Dépenses forfaitaire'!K67)</f>
        <v/>
      </c>
      <c r="K67" s="293" t="str">
        <f>IF('Dépenses forfaitaire'!L67="","",'Dépenses forfaitaire'!L67)</f>
        <v/>
      </c>
      <c r="L67" s="293" t="str">
        <f>IF('Dépenses forfaitaire'!J67="","",'Dépenses forfaitaire'!J67)</f>
        <v/>
      </c>
      <c r="M67" s="131" t="str">
        <f>IF($H67="","",IF($C67=Listes!$B$32,IF('DP_Instruction Forfaitaires'!$E67&lt;Listes!$B$53,('DP_Instruction Forfaitaires'!$E67*(VLOOKUP('DP_Instruction Forfaitaires'!$D67,Listes!$A$54:$E$60,2,FALSE))),IF('DP_Instruction Forfaitaires'!$E67&gt;Listes!$E$53,('DP_Instruction Forfaitaires'!$E67*(VLOOKUP('DP_Instruction Forfaitaires'!$D67,Listes!$A$54:$E$60,5,FALSE))),('DP_Instruction Forfaitaires'!$E67*(VLOOKUP('DP_Instruction Forfaitaires'!$D67,Listes!$A$54:$E$60,3,FALSE))+(VLOOKUP('DP_Instruction Forfaitaires'!$D67,Listes!$A$54:$E$60,4,FALSE)))))))</f>
        <v/>
      </c>
      <c r="N67" s="131" t="str">
        <f>IF($H67="","",IF($C67=Listes!$B$31,IF('DP_Instruction Forfaitaires'!$E67&lt;Listes!$B$42,('DP_Instruction Forfaitaires'!$E67*(VLOOKUP('DP_Instruction Forfaitaires'!$D67,Listes!$A$43:$E$49,2,FALSE))),IF('DP_Instruction Forfaitaires'!$E67&gt;Listes!$D$42,('DP_Instruction Forfaitaires'!$E67*(VLOOKUP('DP_Instruction Forfaitaires'!$D67,Listes!$A$43:$E$49,5,FALSE))),('DP_Instruction Forfaitaires'!$E67*(VLOOKUP('DP_Instruction Forfaitaires'!$D67,Listes!$A$43:$E$49,3,FALSE))+(VLOOKUP('DP_Instruction Forfaitaires'!$D67,Listes!$A$43:$E$49,4,FALSE)))))))</f>
        <v/>
      </c>
      <c r="O67" s="183" t="str">
        <f>IF($H67="","",IF($C67=Listes!$B$34,Listes!$I$31,IF($C67=Listes!$B$35,(VLOOKUP('DP_Instruction Forfaitaires'!$F67,Listes!$E$31:$F$36,2,FALSE)),IF($C67=Listes!$B$33,IF('DP_Instruction Forfaitaires'!$E67&lt;Listes!$A$64,'DP_Instruction Forfaitaires'!$E67*Listes!$A$65,IF('DP_Instruction Forfaitaires'!$E67&gt;Listes!$D$64,'DP_Instruction Forfaitaires'!$E67*Listes!$D$65,(('DP_Instruction Forfaitaires'!$E67*Listes!$B$65)+Listes!$C$65)))))))</f>
        <v/>
      </c>
      <c r="P67" s="144" t="str">
        <f>IF('Dépenses forfaitaire'!P67="","",'Dépenses forfaitaire'!P67)</f>
        <v/>
      </c>
      <c r="Q67" s="343"/>
      <c r="R67" s="295" t="str">
        <f t="shared" si="0"/>
        <v/>
      </c>
      <c r="S67" s="295" t="str">
        <f t="shared" si="1"/>
        <v/>
      </c>
      <c r="T67" s="193" t="str">
        <f t="shared" si="3"/>
        <v/>
      </c>
      <c r="U67" s="191"/>
      <c r="V67" s="209"/>
      <c r="W67" s="195" t="str">
        <f>IF(AND(OR(Q67="KO",T67&lt;&gt;""),OR(R67="",S67="",T67="")),Listes!$A$74,IF(AND(T67="",Q67&lt;&gt;""),Listes!$A$75,IF(AND(P67&lt;T67,V67=""),Listes!$A$76,IF(AND(R67&gt;S67),Listes!$A$77,IF(AND(P67&lt;&gt;"",P67&gt;T67,U67=""),Listes!$A$78,IF(AND(X67="",OR(Q67&lt;&gt;"",R67&lt;&gt;"",S67&lt;&gt;"")),Listes!$A$79,""))))))</f>
        <v/>
      </c>
      <c r="X67" s="196"/>
      <c r="Y67" s="31">
        <f t="shared" si="2"/>
        <v>0</v>
      </c>
    </row>
    <row r="68" spans="1:25" ht="20.100000000000001" customHeight="1" x14ac:dyDescent="0.25">
      <c r="A68" s="134">
        <v>62</v>
      </c>
      <c r="B68" s="131" t="str">
        <f>IF('Dépenses forfaitaire'!B68="","",'Dépenses forfaitaire'!B68)</f>
        <v/>
      </c>
      <c r="C68" s="131" t="str">
        <f>IF('Dépenses forfaitaire'!C68="","",'Dépenses forfaitaire'!C68)</f>
        <v/>
      </c>
      <c r="D68" s="131" t="str">
        <f>IF('Dépenses forfaitaire'!D68="","",'Dépenses forfaitaire'!D68)</f>
        <v/>
      </c>
      <c r="E68" s="131" t="str">
        <f>IF('Dépenses forfaitaire'!E68="","",'Dépenses forfaitaire'!E68)</f>
        <v/>
      </c>
      <c r="F68" s="131" t="str">
        <f>IF('Dépenses forfaitaire'!F68="","",'Dépenses forfaitaire'!F68)</f>
        <v/>
      </c>
      <c r="G68" s="131"/>
      <c r="H68" s="131" t="str">
        <f>IF('Dépenses forfaitaire'!H68="","",'Dépenses forfaitaire'!H68)</f>
        <v/>
      </c>
      <c r="I68" s="131" t="str">
        <f>IF('Dépenses forfaitaire'!I68="","",'Dépenses forfaitaire'!I68)</f>
        <v/>
      </c>
      <c r="J68" s="293" t="str">
        <f>IF('Dépenses forfaitaire'!K68="","",'Dépenses forfaitaire'!K68)</f>
        <v/>
      </c>
      <c r="K68" s="293" t="str">
        <f>IF('Dépenses forfaitaire'!L68="","",'Dépenses forfaitaire'!L68)</f>
        <v/>
      </c>
      <c r="L68" s="293" t="str">
        <f>IF('Dépenses forfaitaire'!J68="","",'Dépenses forfaitaire'!J68)</f>
        <v/>
      </c>
      <c r="M68" s="131" t="str">
        <f>IF($H68="","",IF($C68=Listes!$B$32,IF('DP_Instruction Forfaitaires'!$E68&lt;Listes!$B$53,('DP_Instruction Forfaitaires'!$E68*(VLOOKUP('DP_Instruction Forfaitaires'!$D68,Listes!$A$54:$E$60,2,FALSE))),IF('DP_Instruction Forfaitaires'!$E68&gt;Listes!$E$53,('DP_Instruction Forfaitaires'!$E68*(VLOOKUP('DP_Instruction Forfaitaires'!$D68,Listes!$A$54:$E$60,5,FALSE))),('DP_Instruction Forfaitaires'!$E68*(VLOOKUP('DP_Instruction Forfaitaires'!$D68,Listes!$A$54:$E$60,3,FALSE))+(VLOOKUP('DP_Instruction Forfaitaires'!$D68,Listes!$A$54:$E$60,4,FALSE)))))))</f>
        <v/>
      </c>
      <c r="N68" s="131" t="str">
        <f>IF($H68="","",IF($C68=Listes!$B$31,IF('DP_Instruction Forfaitaires'!$E68&lt;Listes!$B$42,('DP_Instruction Forfaitaires'!$E68*(VLOOKUP('DP_Instruction Forfaitaires'!$D68,Listes!$A$43:$E$49,2,FALSE))),IF('DP_Instruction Forfaitaires'!$E68&gt;Listes!$D$42,('DP_Instruction Forfaitaires'!$E68*(VLOOKUP('DP_Instruction Forfaitaires'!$D68,Listes!$A$43:$E$49,5,FALSE))),('DP_Instruction Forfaitaires'!$E68*(VLOOKUP('DP_Instruction Forfaitaires'!$D68,Listes!$A$43:$E$49,3,FALSE))+(VLOOKUP('DP_Instruction Forfaitaires'!$D68,Listes!$A$43:$E$49,4,FALSE)))))))</f>
        <v/>
      </c>
      <c r="O68" s="183" t="str">
        <f>IF($H68="","",IF($C68=Listes!$B$34,Listes!$I$31,IF($C68=Listes!$B$35,(VLOOKUP('DP_Instruction Forfaitaires'!$F68,Listes!$E$31:$F$36,2,FALSE)),IF($C68=Listes!$B$33,IF('DP_Instruction Forfaitaires'!$E68&lt;Listes!$A$64,'DP_Instruction Forfaitaires'!$E68*Listes!$A$65,IF('DP_Instruction Forfaitaires'!$E68&gt;Listes!$D$64,'DP_Instruction Forfaitaires'!$E68*Listes!$D$65,(('DP_Instruction Forfaitaires'!$E68*Listes!$B$65)+Listes!$C$65)))))))</f>
        <v/>
      </c>
      <c r="P68" s="144" t="str">
        <f>IF('Dépenses forfaitaire'!P68="","",'Dépenses forfaitaire'!P68)</f>
        <v/>
      </c>
      <c r="Q68" s="343"/>
      <c r="R68" s="295" t="str">
        <f t="shared" si="0"/>
        <v/>
      </c>
      <c r="S68" s="295" t="str">
        <f t="shared" si="1"/>
        <v/>
      </c>
      <c r="T68" s="193" t="str">
        <f t="shared" si="3"/>
        <v/>
      </c>
      <c r="U68" s="191"/>
      <c r="V68" s="209"/>
      <c r="W68" s="195" t="str">
        <f>IF(AND(OR(Q68="KO",T68&lt;&gt;""),OR(R68="",S68="",T68="")),Listes!$A$74,IF(AND(T68="",Q68&lt;&gt;""),Listes!$A$75,IF(AND(P68&lt;T68,V68=""),Listes!$A$76,IF(AND(R68&gt;S68),Listes!$A$77,IF(AND(P68&lt;&gt;"",P68&gt;T68,U68=""),Listes!$A$78,IF(AND(X68="",OR(Q68&lt;&gt;"",R68&lt;&gt;"",S68&lt;&gt;"")),Listes!$A$79,""))))))</f>
        <v/>
      </c>
      <c r="X68" s="196"/>
      <c r="Y68" s="31">
        <f t="shared" si="2"/>
        <v>0</v>
      </c>
    </row>
    <row r="69" spans="1:25" ht="20.100000000000001" customHeight="1" x14ac:dyDescent="0.25">
      <c r="A69" s="134">
        <v>63</v>
      </c>
      <c r="B69" s="131" t="str">
        <f>IF('Dépenses forfaitaire'!B69="","",'Dépenses forfaitaire'!B69)</f>
        <v/>
      </c>
      <c r="C69" s="131" t="str">
        <f>IF('Dépenses forfaitaire'!C69="","",'Dépenses forfaitaire'!C69)</f>
        <v/>
      </c>
      <c r="D69" s="131" t="str">
        <f>IF('Dépenses forfaitaire'!D69="","",'Dépenses forfaitaire'!D69)</f>
        <v/>
      </c>
      <c r="E69" s="131" t="str">
        <f>IF('Dépenses forfaitaire'!E69="","",'Dépenses forfaitaire'!E69)</f>
        <v/>
      </c>
      <c r="F69" s="131" t="str">
        <f>IF('Dépenses forfaitaire'!F69="","",'Dépenses forfaitaire'!F69)</f>
        <v/>
      </c>
      <c r="G69" s="131"/>
      <c r="H69" s="131" t="str">
        <f>IF('Dépenses forfaitaire'!H69="","",'Dépenses forfaitaire'!H69)</f>
        <v/>
      </c>
      <c r="I69" s="131" t="str">
        <f>IF('Dépenses forfaitaire'!I69="","",'Dépenses forfaitaire'!I69)</f>
        <v/>
      </c>
      <c r="J69" s="293" t="str">
        <f>IF('Dépenses forfaitaire'!K69="","",'Dépenses forfaitaire'!K69)</f>
        <v/>
      </c>
      <c r="K69" s="293" t="str">
        <f>IF('Dépenses forfaitaire'!L69="","",'Dépenses forfaitaire'!L69)</f>
        <v/>
      </c>
      <c r="L69" s="293" t="str">
        <f>IF('Dépenses forfaitaire'!J69="","",'Dépenses forfaitaire'!J69)</f>
        <v/>
      </c>
      <c r="M69" s="131" t="str">
        <f>IF($H69="","",IF($C69=Listes!$B$32,IF('DP_Instruction Forfaitaires'!$E69&lt;Listes!$B$53,('DP_Instruction Forfaitaires'!$E69*(VLOOKUP('DP_Instruction Forfaitaires'!$D69,Listes!$A$54:$E$60,2,FALSE))),IF('DP_Instruction Forfaitaires'!$E69&gt;Listes!$E$53,('DP_Instruction Forfaitaires'!$E69*(VLOOKUP('DP_Instruction Forfaitaires'!$D69,Listes!$A$54:$E$60,5,FALSE))),('DP_Instruction Forfaitaires'!$E69*(VLOOKUP('DP_Instruction Forfaitaires'!$D69,Listes!$A$54:$E$60,3,FALSE))+(VLOOKUP('DP_Instruction Forfaitaires'!$D69,Listes!$A$54:$E$60,4,FALSE)))))))</f>
        <v/>
      </c>
      <c r="N69" s="131" t="str">
        <f>IF($H69="","",IF($C69=Listes!$B$31,IF('DP_Instruction Forfaitaires'!$E69&lt;Listes!$B$42,('DP_Instruction Forfaitaires'!$E69*(VLOOKUP('DP_Instruction Forfaitaires'!$D69,Listes!$A$43:$E$49,2,FALSE))),IF('DP_Instruction Forfaitaires'!$E69&gt;Listes!$D$42,('DP_Instruction Forfaitaires'!$E69*(VLOOKUP('DP_Instruction Forfaitaires'!$D69,Listes!$A$43:$E$49,5,FALSE))),('DP_Instruction Forfaitaires'!$E69*(VLOOKUP('DP_Instruction Forfaitaires'!$D69,Listes!$A$43:$E$49,3,FALSE))+(VLOOKUP('DP_Instruction Forfaitaires'!$D69,Listes!$A$43:$E$49,4,FALSE)))))))</f>
        <v/>
      </c>
      <c r="O69" s="183" t="str">
        <f>IF($H69="","",IF($C69=Listes!$B$34,Listes!$I$31,IF($C69=Listes!$B$35,(VLOOKUP('DP_Instruction Forfaitaires'!$F69,Listes!$E$31:$F$36,2,FALSE)),IF($C69=Listes!$B$33,IF('DP_Instruction Forfaitaires'!$E69&lt;Listes!$A$64,'DP_Instruction Forfaitaires'!$E69*Listes!$A$65,IF('DP_Instruction Forfaitaires'!$E69&gt;Listes!$D$64,'DP_Instruction Forfaitaires'!$E69*Listes!$D$65,(('DP_Instruction Forfaitaires'!$E69*Listes!$B$65)+Listes!$C$65)))))))</f>
        <v/>
      </c>
      <c r="P69" s="144" t="str">
        <f>IF('Dépenses forfaitaire'!P69="","",'Dépenses forfaitaire'!P69)</f>
        <v/>
      </c>
      <c r="Q69" s="343"/>
      <c r="R69" s="295" t="str">
        <f t="shared" si="0"/>
        <v/>
      </c>
      <c r="S69" s="295" t="str">
        <f t="shared" si="1"/>
        <v/>
      </c>
      <c r="T69" s="193" t="str">
        <f t="shared" si="3"/>
        <v/>
      </c>
      <c r="U69" s="191"/>
      <c r="V69" s="209"/>
      <c r="W69" s="195" t="str">
        <f>IF(AND(OR(Q69="KO",T69&lt;&gt;""),OR(R69="",S69="",T69="")),Listes!$A$74,IF(AND(T69="",Q69&lt;&gt;""),Listes!$A$75,IF(AND(P69&lt;T69,V69=""),Listes!$A$76,IF(AND(R69&gt;S69),Listes!$A$77,IF(AND(P69&lt;&gt;"",P69&gt;T69,U69=""),Listes!$A$78,IF(AND(X69="",OR(Q69&lt;&gt;"",R69&lt;&gt;"",S69&lt;&gt;"")),Listes!$A$79,""))))))</f>
        <v/>
      </c>
      <c r="X69" s="196"/>
      <c r="Y69" s="31">
        <f t="shared" si="2"/>
        <v>0</v>
      </c>
    </row>
    <row r="70" spans="1:25" ht="20.100000000000001" customHeight="1" x14ac:dyDescent="0.25">
      <c r="A70" s="134">
        <v>64</v>
      </c>
      <c r="B70" s="131" t="str">
        <f>IF('Dépenses forfaitaire'!B70="","",'Dépenses forfaitaire'!B70)</f>
        <v/>
      </c>
      <c r="C70" s="131" t="str">
        <f>IF('Dépenses forfaitaire'!C70="","",'Dépenses forfaitaire'!C70)</f>
        <v/>
      </c>
      <c r="D70" s="131" t="str">
        <f>IF('Dépenses forfaitaire'!D70="","",'Dépenses forfaitaire'!D70)</f>
        <v/>
      </c>
      <c r="E70" s="131" t="str">
        <f>IF('Dépenses forfaitaire'!E70="","",'Dépenses forfaitaire'!E70)</f>
        <v/>
      </c>
      <c r="F70" s="131" t="str">
        <f>IF('Dépenses forfaitaire'!F70="","",'Dépenses forfaitaire'!F70)</f>
        <v/>
      </c>
      <c r="G70" s="131"/>
      <c r="H70" s="131" t="str">
        <f>IF('Dépenses forfaitaire'!H70="","",'Dépenses forfaitaire'!H70)</f>
        <v/>
      </c>
      <c r="I70" s="131" t="str">
        <f>IF('Dépenses forfaitaire'!I70="","",'Dépenses forfaitaire'!I70)</f>
        <v/>
      </c>
      <c r="J70" s="293" t="str">
        <f>IF('Dépenses forfaitaire'!K70="","",'Dépenses forfaitaire'!K70)</f>
        <v/>
      </c>
      <c r="K70" s="293" t="str">
        <f>IF('Dépenses forfaitaire'!L70="","",'Dépenses forfaitaire'!L70)</f>
        <v/>
      </c>
      <c r="L70" s="293" t="str">
        <f>IF('Dépenses forfaitaire'!J70="","",'Dépenses forfaitaire'!J70)</f>
        <v/>
      </c>
      <c r="M70" s="131" t="str">
        <f>IF($H70="","",IF($C70=Listes!$B$32,IF('DP_Instruction Forfaitaires'!$E70&lt;Listes!$B$53,('DP_Instruction Forfaitaires'!$E70*(VLOOKUP('DP_Instruction Forfaitaires'!$D70,Listes!$A$54:$E$60,2,FALSE))),IF('DP_Instruction Forfaitaires'!$E70&gt;Listes!$E$53,('DP_Instruction Forfaitaires'!$E70*(VLOOKUP('DP_Instruction Forfaitaires'!$D70,Listes!$A$54:$E$60,5,FALSE))),('DP_Instruction Forfaitaires'!$E70*(VLOOKUP('DP_Instruction Forfaitaires'!$D70,Listes!$A$54:$E$60,3,FALSE))+(VLOOKUP('DP_Instruction Forfaitaires'!$D70,Listes!$A$54:$E$60,4,FALSE)))))))</f>
        <v/>
      </c>
      <c r="N70" s="131" t="str">
        <f>IF($H70="","",IF($C70=Listes!$B$31,IF('DP_Instruction Forfaitaires'!$E70&lt;Listes!$B$42,('DP_Instruction Forfaitaires'!$E70*(VLOOKUP('DP_Instruction Forfaitaires'!$D70,Listes!$A$43:$E$49,2,FALSE))),IF('DP_Instruction Forfaitaires'!$E70&gt;Listes!$D$42,('DP_Instruction Forfaitaires'!$E70*(VLOOKUP('DP_Instruction Forfaitaires'!$D70,Listes!$A$43:$E$49,5,FALSE))),('DP_Instruction Forfaitaires'!$E70*(VLOOKUP('DP_Instruction Forfaitaires'!$D70,Listes!$A$43:$E$49,3,FALSE))+(VLOOKUP('DP_Instruction Forfaitaires'!$D70,Listes!$A$43:$E$49,4,FALSE)))))))</f>
        <v/>
      </c>
      <c r="O70" s="183" t="str">
        <f>IF($H70="","",IF($C70=Listes!$B$34,Listes!$I$31,IF($C70=Listes!$B$35,(VLOOKUP('DP_Instruction Forfaitaires'!$F70,Listes!$E$31:$F$36,2,FALSE)),IF($C70=Listes!$B$33,IF('DP_Instruction Forfaitaires'!$E70&lt;Listes!$A$64,'DP_Instruction Forfaitaires'!$E70*Listes!$A$65,IF('DP_Instruction Forfaitaires'!$E70&gt;Listes!$D$64,'DP_Instruction Forfaitaires'!$E70*Listes!$D$65,(('DP_Instruction Forfaitaires'!$E70*Listes!$B$65)+Listes!$C$65)))))))</f>
        <v/>
      </c>
      <c r="P70" s="144" t="str">
        <f>IF('Dépenses forfaitaire'!P70="","",'Dépenses forfaitaire'!P70)</f>
        <v/>
      </c>
      <c r="Q70" s="343"/>
      <c r="R70" s="295" t="str">
        <f t="shared" si="0"/>
        <v/>
      </c>
      <c r="S70" s="295" t="str">
        <f t="shared" si="1"/>
        <v/>
      </c>
      <c r="T70" s="193" t="str">
        <f t="shared" si="3"/>
        <v/>
      </c>
      <c r="U70" s="191"/>
      <c r="V70" s="209"/>
      <c r="W70" s="195" t="str">
        <f>IF(AND(OR(Q70="KO",T70&lt;&gt;""),OR(R70="",S70="",T70="")),Listes!$A$74,IF(AND(T70="",Q70&lt;&gt;""),Listes!$A$75,IF(AND(P70&lt;T70,V70=""),Listes!$A$76,IF(AND(R70&gt;S70),Listes!$A$77,IF(AND(P70&lt;&gt;"",P70&gt;T70,U70=""),Listes!$A$78,IF(AND(X70="",OR(Q70&lt;&gt;"",R70&lt;&gt;"",S70&lt;&gt;"")),Listes!$A$79,""))))))</f>
        <v/>
      </c>
      <c r="X70" s="196"/>
      <c r="Y70" s="31">
        <f t="shared" si="2"/>
        <v>0</v>
      </c>
    </row>
    <row r="71" spans="1:25" ht="20.100000000000001" customHeight="1" x14ac:dyDescent="0.25">
      <c r="A71" s="134">
        <v>65</v>
      </c>
      <c r="B71" s="131" t="str">
        <f>IF('Dépenses forfaitaire'!B71="","",'Dépenses forfaitaire'!B71)</f>
        <v/>
      </c>
      <c r="C71" s="131" t="str">
        <f>IF('Dépenses forfaitaire'!C71="","",'Dépenses forfaitaire'!C71)</f>
        <v/>
      </c>
      <c r="D71" s="131" t="str">
        <f>IF('Dépenses forfaitaire'!D71="","",'Dépenses forfaitaire'!D71)</f>
        <v/>
      </c>
      <c r="E71" s="131" t="str">
        <f>IF('Dépenses forfaitaire'!E71="","",'Dépenses forfaitaire'!E71)</f>
        <v/>
      </c>
      <c r="F71" s="131" t="str">
        <f>IF('Dépenses forfaitaire'!F71="","",'Dépenses forfaitaire'!F71)</f>
        <v/>
      </c>
      <c r="G71" s="131"/>
      <c r="H71" s="131" t="str">
        <f>IF('Dépenses forfaitaire'!H71="","",'Dépenses forfaitaire'!H71)</f>
        <v/>
      </c>
      <c r="I71" s="131" t="str">
        <f>IF('Dépenses forfaitaire'!I71="","",'Dépenses forfaitaire'!I71)</f>
        <v/>
      </c>
      <c r="J71" s="293" t="str">
        <f>IF('Dépenses forfaitaire'!K71="","",'Dépenses forfaitaire'!K71)</f>
        <v/>
      </c>
      <c r="K71" s="293" t="str">
        <f>IF('Dépenses forfaitaire'!L71="","",'Dépenses forfaitaire'!L71)</f>
        <v/>
      </c>
      <c r="L71" s="293" t="str">
        <f>IF('Dépenses forfaitaire'!J71="","",'Dépenses forfaitaire'!J71)</f>
        <v/>
      </c>
      <c r="M71" s="131" t="str">
        <f>IF($H71="","",IF($C71=Listes!$B$32,IF('DP_Instruction Forfaitaires'!$E71&lt;Listes!$B$53,('DP_Instruction Forfaitaires'!$E71*(VLOOKUP('DP_Instruction Forfaitaires'!$D71,Listes!$A$54:$E$60,2,FALSE))),IF('DP_Instruction Forfaitaires'!$E71&gt;Listes!$E$53,('DP_Instruction Forfaitaires'!$E71*(VLOOKUP('DP_Instruction Forfaitaires'!$D71,Listes!$A$54:$E$60,5,FALSE))),('DP_Instruction Forfaitaires'!$E71*(VLOOKUP('DP_Instruction Forfaitaires'!$D71,Listes!$A$54:$E$60,3,FALSE))+(VLOOKUP('DP_Instruction Forfaitaires'!$D71,Listes!$A$54:$E$60,4,FALSE)))))))</f>
        <v/>
      </c>
      <c r="N71" s="131" t="str">
        <f>IF($H71="","",IF($C71=Listes!$B$31,IF('DP_Instruction Forfaitaires'!$E71&lt;Listes!$B$42,('DP_Instruction Forfaitaires'!$E71*(VLOOKUP('DP_Instruction Forfaitaires'!$D71,Listes!$A$43:$E$49,2,FALSE))),IF('DP_Instruction Forfaitaires'!$E71&gt;Listes!$D$42,('DP_Instruction Forfaitaires'!$E71*(VLOOKUP('DP_Instruction Forfaitaires'!$D71,Listes!$A$43:$E$49,5,FALSE))),('DP_Instruction Forfaitaires'!$E71*(VLOOKUP('DP_Instruction Forfaitaires'!$D71,Listes!$A$43:$E$49,3,FALSE))+(VLOOKUP('DP_Instruction Forfaitaires'!$D71,Listes!$A$43:$E$49,4,FALSE)))))))</f>
        <v/>
      </c>
      <c r="O71" s="183" t="str">
        <f>IF($H71="","",IF($C71=Listes!$B$34,Listes!$I$31,IF($C71=Listes!$B$35,(VLOOKUP('DP_Instruction Forfaitaires'!$F71,Listes!$E$31:$F$36,2,FALSE)),IF($C71=Listes!$B$33,IF('DP_Instruction Forfaitaires'!$E71&lt;Listes!$A$64,'DP_Instruction Forfaitaires'!$E71*Listes!$A$65,IF('DP_Instruction Forfaitaires'!$E71&gt;Listes!$D$64,'DP_Instruction Forfaitaires'!$E71*Listes!$D$65,(('DP_Instruction Forfaitaires'!$E71*Listes!$B$65)+Listes!$C$65)))))))</f>
        <v/>
      </c>
      <c r="P71" s="144" t="str">
        <f>IF('Dépenses forfaitaire'!P71="","",'Dépenses forfaitaire'!P71)</f>
        <v/>
      </c>
      <c r="Q71" s="343"/>
      <c r="R71" s="295" t="str">
        <f t="shared" si="0"/>
        <v/>
      </c>
      <c r="S71" s="295" t="str">
        <f t="shared" si="1"/>
        <v/>
      </c>
      <c r="T71" s="193" t="str">
        <f t="shared" si="3"/>
        <v/>
      </c>
      <c r="U71" s="191"/>
      <c r="V71" s="209"/>
      <c r="W71" s="195" t="str">
        <f>IF(AND(OR(Q71="KO",T71&lt;&gt;""),OR(R71="",S71="",T71="")),Listes!$A$74,IF(AND(T71="",Q71&lt;&gt;""),Listes!$A$75,IF(AND(P71&lt;T71,V71=""),Listes!$A$76,IF(AND(R71&gt;S71),Listes!$A$77,IF(AND(P71&lt;&gt;"",P71&gt;T71,U71=""),Listes!$A$78,IF(AND(X71="",OR(Q71&lt;&gt;"",R71&lt;&gt;"",S71&lt;&gt;"")),Listes!$A$79,""))))))</f>
        <v/>
      </c>
      <c r="X71" s="196"/>
      <c r="Y71" s="31">
        <f t="shared" si="2"/>
        <v>0</v>
      </c>
    </row>
    <row r="72" spans="1:25" ht="20.100000000000001" customHeight="1" x14ac:dyDescent="0.25">
      <c r="A72" s="134">
        <v>66</v>
      </c>
      <c r="B72" s="131" t="str">
        <f>IF('Dépenses forfaitaire'!B72="","",'Dépenses forfaitaire'!B72)</f>
        <v/>
      </c>
      <c r="C72" s="131" t="str">
        <f>IF('Dépenses forfaitaire'!C72="","",'Dépenses forfaitaire'!C72)</f>
        <v/>
      </c>
      <c r="D72" s="131" t="str">
        <f>IF('Dépenses forfaitaire'!D72="","",'Dépenses forfaitaire'!D72)</f>
        <v/>
      </c>
      <c r="E72" s="131" t="str">
        <f>IF('Dépenses forfaitaire'!E72="","",'Dépenses forfaitaire'!E72)</f>
        <v/>
      </c>
      <c r="F72" s="131" t="str">
        <f>IF('Dépenses forfaitaire'!F72="","",'Dépenses forfaitaire'!F72)</f>
        <v/>
      </c>
      <c r="G72" s="131"/>
      <c r="H72" s="131" t="str">
        <f>IF('Dépenses forfaitaire'!H72="","",'Dépenses forfaitaire'!H72)</f>
        <v/>
      </c>
      <c r="I72" s="131" t="str">
        <f>IF('Dépenses forfaitaire'!I72="","",'Dépenses forfaitaire'!I72)</f>
        <v/>
      </c>
      <c r="J72" s="293" t="str">
        <f>IF('Dépenses forfaitaire'!K72="","",'Dépenses forfaitaire'!K72)</f>
        <v/>
      </c>
      <c r="K72" s="293" t="str">
        <f>IF('Dépenses forfaitaire'!L72="","",'Dépenses forfaitaire'!L72)</f>
        <v/>
      </c>
      <c r="L72" s="293" t="str">
        <f>IF('Dépenses forfaitaire'!J72="","",'Dépenses forfaitaire'!J72)</f>
        <v/>
      </c>
      <c r="M72" s="131" t="str">
        <f>IF($H72="","",IF($C72=Listes!$B$32,IF('DP_Instruction Forfaitaires'!$E72&lt;Listes!$B$53,('DP_Instruction Forfaitaires'!$E72*(VLOOKUP('DP_Instruction Forfaitaires'!$D72,Listes!$A$54:$E$60,2,FALSE))),IF('DP_Instruction Forfaitaires'!$E72&gt;Listes!$E$53,('DP_Instruction Forfaitaires'!$E72*(VLOOKUP('DP_Instruction Forfaitaires'!$D72,Listes!$A$54:$E$60,5,FALSE))),('DP_Instruction Forfaitaires'!$E72*(VLOOKUP('DP_Instruction Forfaitaires'!$D72,Listes!$A$54:$E$60,3,FALSE))+(VLOOKUP('DP_Instruction Forfaitaires'!$D72,Listes!$A$54:$E$60,4,FALSE)))))))</f>
        <v/>
      </c>
      <c r="N72" s="131" t="str">
        <f>IF($H72="","",IF($C72=Listes!$B$31,IF('DP_Instruction Forfaitaires'!$E72&lt;Listes!$B$42,('DP_Instruction Forfaitaires'!$E72*(VLOOKUP('DP_Instruction Forfaitaires'!$D72,Listes!$A$43:$E$49,2,FALSE))),IF('DP_Instruction Forfaitaires'!$E72&gt;Listes!$D$42,('DP_Instruction Forfaitaires'!$E72*(VLOOKUP('DP_Instruction Forfaitaires'!$D72,Listes!$A$43:$E$49,5,FALSE))),('DP_Instruction Forfaitaires'!$E72*(VLOOKUP('DP_Instruction Forfaitaires'!$D72,Listes!$A$43:$E$49,3,FALSE))+(VLOOKUP('DP_Instruction Forfaitaires'!$D72,Listes!$A$43:$E$49,4,FALSE)))))))</f>
        <v/>
      </c>
      <c r="O72" s="183" t="str">
        <f>IF($H72="","",IF($C72=Listes!$B$34,Listes!$I$31,IF($C72=Listes!$B$35,(VLOOKUP('DP_Instruction Forfaitaires'!$F72,Listes!$E$31:$F$36,2,FALSE)),IF($C72=Listes!$B$33,IF('DP_Instruction Forfaitaires'!$E72&lt;Listes!$A$64,'DP_Instruction Forfaitaires'!$E72*Listes!$A$65,IF('DP_Instruction Forfaitaires'!$E72&gt;Listes!$D$64,'DP_Instruction Forfaitaires'!$E72*Listes!$D$65,(('DP_Instruction Forfaitaires'!$E72*Listes!$B$65)+Listes!$C$65)))))))</f>
        <v/>
      </c>
      <c r="P72" s="144" t="str">
        <f>IF('Dépenses forfaitaire'!P72="","",'Dépenses forfaitaire'!P72)</f>
        <v/>
      </c>
      <c r="Q72" s="343"/>
      <c r="R72" s="295" t="str">
        <f t="shared" ref="R72:R135" si="4">IF(Q72="","",IF(Q72="KO","",J72))</f>
        <v/>
      </c>
      <c r="S72" s="295" t="str">
        <f t="shared" ref="S72:S135" si="5">IF(Q72="","",IF(Q72="KO","",K72))</f>
        <v/>
      </c>
      <c r="T72" s="193" t="str">
        <f t="shared" ref="T72:T135" si="6">IF($I72="","",($O72+$N72+$M72)*$I72)</f>
        <v/>
      </c>
      <c r="U72" s="191"/>
      <c r="V72" s="209"/>
      <c r="W72" s="195" t="str">
        <f>IF(AND(OR(Q72="KO",T72&lt;&gt;""),OR(R72="",S72="",T72="")),Listes!$A$74,IF(AND(T72="",Q72&lt;&gt;""),Listes!$A$75,IF(AND(P72&lt;T72,V72=""),Listes!$A$76,IF(AND(R72&gt;S72),Listes!$A$77,IF(AND(P72&lt;&gt;"",P72&gt;T72,U72=""),Listes!$A$78,IF(AND(X72="",OR(Q72&lt;&gt;"",R72&lt;&gt;"",S72&lt;&gt;"")),Listes!$A$79,""))))))</f>
        <v/>
      </c>
      <c r="X72" s="196"/>
      <c r="Y72" s="31">
        <f t="shared" ref="Y72:Y135" si="7">IF(AND(B72&lt;&gt;"",X72&lt;&gt;"Oui"),1,0)</f>
        <v>0</v>
      </c>
    </row>
    <row r="73" spans="1:25" ht="20.100000000000001" customHeight="1" x14ac:dyDescent="0.25">
      <c r="A73" s="134">
        <v>67</v>
      </c>
      <c r="B73" s="131" t="str">
        <f>IF('Dépenses forfaitaire'!B73="","",'Dépenses forfaitaire'!B73)</f>
        <v/>
      </c>
      <c r="C73" s="131" t="str">
        <f>IF('Dépenses forfaitaire'!C73="","",'Dépenses forfaitaire'!C73)</f>
        <v/>
      </c>
      <c r="D73" s="131" t="str">
        <f>IF('Dépenses forfaitaire'!D73="","",'Dépenses forfaitaire'!D73)</f>
        <v/>
      </c>
      <c r="E73" s="131" t="str">
        <f>IF('Dépenses forfaitaire'!E73="","",'Dépenses forfaitaire'!E73)</f>
        <v/>
      </c>
      <c r="F73" s="131" t="str">
        <f>IF('Dépenses forfaitaire'!F73="","",'Dépenses forfaitaire'!F73)</f>
        <v/>
      </c>
      <c r="G73" s="131"/>
      <c r="H73" s="131" t="str">
        <f>IF('Dépenses forfaitaire'!H73="","",'Dépenses forfaitaire'!H73)</f>
        <v/>
      </c>
      <c r="I73" s="131" t="str">
        <f>IF('Dépenses forfaitaire'!I73="","",'Dépenses forfaitaire'!I73)</f>
        <v/>
      </c>
      <c r="J73" s="293" t="str">
        <f>IF('Dépenses forfaitaire'!K73="","",'Dépenses forfaitaire'!K73)</f>
        <v/>
      </c>
      <c r="K73" s="293" t="str">
        <f>IF('Dépenses forfaitaire'!L73="","",'Dépenses forfaitaire'!L73)</f>
        <v/>
      </c>
      <c r="L73" s="293" t="str">
        <f>IF('Dépenses forfaitaire'!J73="","",'Dépenses forfaitaire'!J73)</f>
        <v/>
      </c>
      <c r="M73" s="131" t="str">
        <f>IF($H73="","",IF($C73=Listes!$B$32,IF('DP_Instruction Forfaitaires'!$E73&lt;Listes!$B$53,('DP_Instruction Forfaitaires'!$E73*(VLOOKUP('DP_Instruction Forfaitaires'!$D73,Listes!$A$54:$E$60,2,FALSE))),IF('DP_Instruction Forfaitaires'!$E73&gt;Listes!$E$53,('DP_Instruction Forfaitaires'!$E73*(VLOOKUP('DP_Instruction Forfaitaires'!$D73,Listes!$A$54:$E$60,5,FALSE))),('DP_Instruction Forfaitaires'!$E73*(VLOOKUP('DP_Instruction Forfaitaires'!$D73,Listes!$A$54:$E$60,3,FALSE))+(VLOOKUP('DP_Instruction Forfaitaires'!$D73,Listes!$A$54:$E$60,4,FALSE)))))))</f>
        <v/>
      </c>
      <c r="N73" s="131" t="str">
        <f>IF($H73="","",IF($C73=Listes!$B$31,IF('DP_Instruction Forfaitaires'!$E73&lt;Listes!$B$42,('DP_Instruction Forfaitaires'!$E73*(VLOOKUP('DP_Instruction Forfaitaires'!$D73,Listes!$A$43:$E$49,2,FALSE))),IF('DP_Instruction Forfaitaires'!$E73&gt;Listes!$D$42,('DP_Instruction Forfaitaires'!$E73*(VLOOKUP('DP_Instruction Forfaitaires'!$D73,Listes!$A$43:$E$49,5,FALSE))),('DP_Instruction Forfaitaires'!$E73*(VLOOKUP('DP_Instruction Forfaitaires'!$D73,Listes!$A$43:$E$49,3,FALSE))+(VLOOKUP('DP_Instruction Forfaitaires'!$D73,Listes!$A$43:$E$49,4,FALSE)))))))</f>
        <v/>
      </c>
      <c r="O73" s="183" t="str">
        <f>IF($H73="","",IF($C73=Listes!$B$34,Listes!$I$31,IF($C73=Listes!$B$35,(VLOOKUP('DP_Instruction Forfaitaires'!$F73,Listes!$E$31:$F$36,2,FALSE)),IF($C73=Listes!$B$33,IF('DP_Instruction Forfaitaires'!$E73&lt;Listes!$A$64,'DP_Instruction Forfaitaires'!$E73*Listes!$A$65,IF('DP_Instruction Forfaitaires'!$E73&gt;Listes!$D$64,'DP_Instruction Forfaitaires'!$E73*Listes!$D$65,(('DP_Instruction Forfaitaires'!$E73*Listes!$B$65)+Listes!$C$65)))))))</f>
        <v/>
      </c>
      <c r="P73" s="144" t="str">
        <f>IF('Dépenses forfaitaire'!P73="","",'Dépenses forfaitaire'!P73)</f>
        <v/>
      </c>
      <c r="Q73" s="343"/>
      <c r="R73" s="295" t="str">
        <f t="shared" si="4"/>
        <v/>
      </c>
      <c r="S73" s="295" t="str">
        <f t="shared" si="5"/>
        <v/>
      </c>
      <c r="T73" s="193" t="str">
        <f t="shared" si="6"/>
        <v/>
      </c>
      <c r="U73" s="191"/>
      <c r="V73" s="209"/>
      <c r="W73" s="195" t="str">
        <f>IF(AND(OR(Q73="KO",T73&lt;&gt;""),OR(R73="",S73="",T73="")),Listes!$A$74,IF(AND(T73="",Q73&lt;&gt;""),Listes!$A$75,IF(AND(P73&lt;T73,V73=""),Listes!$A$76,IF(AND(R73&gt;S73),Listes!$A$77,IF(AND(P73&lt;&gt;"",P73&gt;T73,U73=""),Listes!$A$78,IF(AND(X73="",OR(Q73&lt;&gt;"",R73&lt;&gt;"",S73&lt;&gt;"")),Listes!$A$79,""))))))</f>
        <v/>
      </c>
      <c r="X73" s="196"/>
      <c r="Y73" s="31">
        <f t="shared" si="7"/>
        <v>0</v>
      </c>
    </row>
    <row r="74" spans="1:25" ht="20.100000000000001" customHeight="1" x14ac:dyDescent="0.25">
      <c r="A74" s="134">
        <v>68</v>
      </c>
      <c r="B74" s="131" t="str">
        <f>IF('Dépenses forfaitaire'!B74="","",'Dépenses forfaitaire'!B74)</f>
        <v/>
      </c>
      <c r="C74" s="131" t="str">
        <f>IF('Dépenses forfaitaire'!C74="","",'Dépenses forfaitaire'!C74)</f>
        <v/>
      </c>
      <c r="D74" s="131" t="str">
        <f>IF('Dépenses forfaitaire'!D74="","",'Dépenses forfaitaire'!D74)</f>
        <v/>
      </c>
      <c r="E74" s="131" t="str">
        <f>IF('Dépenses forfaitaire'!E74="","",'Dépenses forfaitaire'!E74)</f>
        <v/>
      </c>
      <c r="F74" s="131" t="str">
        <f>IF('Dépenses forfaitaire'!F74="","",'Dépenses forfaitaire'!F74)</f>
        <v/>
      </c>
      <c r="G74" s="131"/>
      <c r="H74" s="131" t="str">
        <f>IF('Dépenses forfaitaire'!H74="","",'Dépenses forfaitaire'!H74)</f>
        <v/>
      </c>
      <c r="I74" s="131" t="str">
        <f>IF('Dépenses forfaitaire'!I74="","",'Dépenses forfaitaire'!I74)</f>
        <v/>
      </c>
      <c r="J74" s="293" t="str">
        <f>IF('Dépenses forfaitaire'!K74="","",'Dépenses forfaitaire'!K74)</f>
        <v/>
      </c>
      <c r="K74" s="293" t="str">
        <f>IF('Dépenses forfaitaire'!L74="","",'Dépenses forfaitaire'!L74)</f>
        <v/>
      </c>
      <c r="L74" s="293" t="str">
        <f>IF('Dépenses forfaitaire'!J74="","",'Dépenses forfaitaire'!J74)</f>
        <v/>
      </c>
      <c r="M74" s="131" t="str">
        <f>IF($H74="","",IF($C74=Listes!$B$32,IF('DP_Instruction Forfaitaires'!$E74&lt;Listes!$B$53,('DP_Instruction Forfaitaires'!$E74*(VLOOKUP('DP_Instruction Forfaitaires'!$D74,Listes!$A$54:$E$60,2,FALSE))),IF('DP_Instruction Forfaitaires'!$E74&gt;Listes!$E$53,('DP_Instruction Forfaitaires'!$E74*(VLOOKUP('DP_Instruction Forfaitaires'!$D74,Listes!$A$54:$E$60,5,FALSE))),('DP_Instruction Forfaitaires'!$E74*(VLOOKUP('DP_Instruction Forfaitaires'!$D74,Listes!$A$54:$E$60,3,FALSE))+(VLOOKUP('DP_Instruction Forfaitaires'!$D74,Listes!$A$54:$E$60,4,FALSE)))))))</f>
        <v/>
      </c>
      <c r="N74" s="131" t="str">
        <f>IF($H74="","",IF($C74=Listes!$B$31,IF('DP_Instruction Forfaitaires'!$E74&lt;Listes!$B$42,('DP_Instruction Forfaitaires'!$E74*(VLOOKUP('DP_Instruction Forfaitaires'!$D74,Listes!$A$43:$E$49,2,FALSE))),IF('DP_Instruction Forfaitaires'!$E74&gt;Listes!$D$42,('DP_Instruction Forfaitaires'!$E74*(VLOOKUP('DP_Instruction Forfaitaires'!$D74,Listes!$A$43:$E$49,5,FALSE))),('DP_Instruction Forfaitaires'!$E74*(VLOOKUP('DP_Instruction Forfaitaires'!$D74,Listes!$A$43:$E$49,3,FALSE))+(VLOOKUP('DP_Instruction Forfaitaires'!$D74,Listes!$A$43:$E$49,4,FALSE)))))))</f>
        <v/>
      </c>
      <c r="O74" s="183" t="str">
        <f>IF($H74="","",IF($C74=Listes!$B$34,Listes!$I$31,IF($C74=Listes!$B$35,(VLOOKUP('DP_Instruction Forfaitaires'!$F74,Listes!$E$31:$F$36,2,FALSE)),IF($C74=Listes!$B$33,IF('DP_Instruction Forfaitaires'!$E74&lt;Listes!$A$64,'DP_Instruction Forfaitaires'!$E74*Listes!$A$65,IF('DP_Instruction Forfaitaires'!$E74&gt;Listes!$D$64,'DP_Instruction Forfaitaires'!$E74*Listes!$D$65,(('DP_Instruction Forfaitaires'!$E74*Listes!$B$65)+Listes!$C$65)))))))</f>
        <v/>
      </c>
      <c r="P74" s="144" t="str">
        <f>IF('Dépenses forfaitaire'!P74="","",'Dépenses forfaitaire'!P74)</f>
        <v/>
      </c>
      <c r="Q74" s="343"/>
      <c r="R74" s="295" t="str">
        <f t="shared" si="4"/>
        <v/>
      </c>
      <c r="S74" s="295" t="str">
        <f t="shared" si="5"/>
        <v/>
      </c>
      <c r="T74" s="193" t="str">
        <f t="shared" si="6"/>
        <v/>
      </c>
      <c r="U74" s="191"/>
      <c r="V74" s="209"/>
      <c r="W74" s="195" t="str">
        <f>IF(AND(OR(Q74="KO",T74&lt;&gt;""),OR(R74="",S74="",T74="")),Listes!$A$74,IF(AND(T74="",Q74&lt;&gt;""),Listes!$A$75,IF(AND(P74&lt;T74,V74=""),Listes!$A$76,IF(AND(R74&gt;S74),Listes!$A$77,IF(AND(P74&lt;&gt;"",P74&gt;T74,U74=""),Listes!$A$78,IF(AND(X74="",OR(Q74&lt;&gt;"",R74&lt;&gt;"",S74&lt;&gt;"")),Listes!$A$79,""))))))</f>
        <v/>
      </c>
      <c r="X74" s="196"/>
      <c r="Y74" s="31">
        <f t="shared" si="7"/>
        <v>0</v>
      </c>
    </row>
    <row r="75" spans="1:25" ht="20.100000000000001" customHeight="1" x14ac:dyDescent="0.25">
      <c r="A75" s="134">
        <v>69</v>
      </c>
      <c r="B75" s="131" t="str">
        <f>IF('Dépenses forfaitaire'!B75="","",'Dépenses forfaitaire'!B75)</f>
        <v/>
      </c>
      <c r="C75" s="131" t="str">
        <f>IF('Dépenses forfaitaire'!C75="","",'Dépenses forfaitaire'!C75)</f>
        <v/>
      </c>
      <c r="D75" s="131" t="str">
        <f>IF('Dépenses forfaitaire'!D75="","",'Dépenses forfaitaire'!D75)</f>
        <v/>
      </c>
      <c r="E75" s="131" t="str">
        <f>IF('Dépenses forfaitaire'!E75="","",'Dépenses forfaitaire'!E75)</f>
        <v/>
      </c>
      <c r="F75" s="131" t="str">
        <f>IF('Dépenses forfaitaire'!F75="","",'Dépenses forfaitaire'!F75)</f>
        <v/>
      </c>
      <c r="G75" s="131"/>
      <c r="H75" s="131" t="str">
        <f>IF('Dépenses forfaitaire'!H75="","",'Dépenses forfaitaire'!H75)</f>
        <v/>
      </c>
      <c r="I75" s="131" t="str">
        <f>IF('Dépenses forfaitaire'!I75="","",'Dépenses forfaitaire'!I75)</f>
        <v/>
      </c>
      <c r="J75" s="293" t="str">
        <f>IF('Dépenses forfaitaire'!K75="","",'Dépenses forfaitaire'!K75)</f>
        <v/>
      </c>
      <c r="K75" s="293" t="str">
        <f>IF('Dépenses forfaitaire'!L75="","",'Dépenses forfaitaire'!L75)</f>
        <v/>
      </c>
      <c r="L75" s="293" t="str">
        <f>IF('Dépenses forfaitaire'!J75="","",'Dépenses forfaitaire'!J75)</f>
        <v/>
      </c>
      <c r="M75" s="131" t="str">
        <f>IF($H75="","",IF($C75=Listes!$B$32,IF('DP_Instruction Forfaitaires'!$E75&lt;Listes!$B$53,('DP_Instruction Forfaitaires'!$E75*(VLOOKUP('DP_Instruction Forfaitaires'!$D75,Listes!$A$54:$E$60,2,FALSE))),IF('DP_Instruction Forfaitaires'!$E75&gt;Listes!$E$53,('DP_Instruction Forfaitaires'!$E75*(VLOOKUP('DP_Instruction Forfaitaires'!$D75,Listes!$A$54:$E$60,5,FALSE))),('DP_Instruction Forfaitaires'!$E75*(VLOOKUP('DP_Instruction Forfaitaires'!$D75,Listes!$A$54:$E$60,3,FALSE))+(VLOOKUP('DP_Instruction Forfaitaires'!$D75,Listes!$A$54:$E$60,4,FALSE)))))))</f>
        <v/>
      </c>
      <c r="N75" s="131" t="str">
        <f>IF($H75="","",IF($C75=Listes!$B$31,IF('DP_Instruction Forfaitaires'!$E75&lt;Listes!$B$42,('DP_Instruction Forfaitaires'!$E75*(VLOOKUP('DP_Instruction Forfaitaires'!$D75,Listes!$A$43:$E$49,2,FALSE))),IF('DP_Instruction Forfaitaires'!$E75&gt;Listes!$D$42,('DP_Instruction Forfaitaires'!$E75*(VLOOKUP('DP_Instruction Forfaitaires'!$D75,Listes!$A$43:$E$49,5,FALSE))),('DP_Instruction Forfaitaires'!$E75*(VLOOKUP('DP_Instruction Forfaitaires'!$D75,Listes!$A$43:$E$49,3,FALSE))+(VLOOKUP('DP_Instruction Forfaitaires'!$D75,Listes!$A$43:$E$49,4,FALSE)))))))</f>
        <v/>
      </c>
      <c r="O75" s="183" t="str">
        <f>IF($H75="","",IF($C75=Listes!$B$34,Listes!$I$31,IF($C75=Listes!$B$35,(VLOOKUP('DP_Instruction Forfaitaires'!$F75,Listes!$E$31:$F$36,2,FALSE)),IF($C75=Listes!$B$33,IF('DP_Instruction Forfaitaires'!$E75&lt;Listes!$A$64,'DP_Instruction Forfaitaires'!$E75*Listes!$A$65,IF('DP_Instruction Forfaitaires'!$E75&gt;Listes!$D$64,'DP_Instruction Forfaitaires'!$E75*Listes!$D$65,(('DP_Instruction Forfaitaires'!$E75*Listes!$B$65)+Listes!$C$65)))))))</f>
        <v/>
      </c>
      <c r="P75" s="144" t="str">
        <f>IF('Dépenses forfaitaire'!P75="","",'Dépenses forfaitaire'!P75)</f>
        <v/>
      </c>
      <c r="Q75" s="343"/>
      <c r="R75" s="295" t="str">
        <f t="shared" si="4"/>
        <v/>
      </c>
      <c r="S75" s="295" t="str">
        <f t="shared" si="5"/>
        <v/>
      </c>
      <c r="T75" s="193" t="str">
        <f t="shared" si="6"/>
        <v/>
      </c>
      <c r="U75" s="191"/>
      <c r="V75" s="209"/>
      <c r="W75" s="195" t="str">
        <f>IF(AND(OR(Q75="KO",T75&lt;&gt;""),OR(R75="",S75="",T75="")),Listes!$A$74,IF(AND(T75="",Q75&lt;&gt;""),Listes!$A$75,IF(AND(P75&lt;T75,V75=""),Listes!$A$76,IF(AND(R75&gt;S75),Listes!$A$77,IF(AND(P75&lt;&gt;"",P75&gt;T75,U75=""),Listes!$A$78,IF(AND(X75="",OR(Q75&lt;&gt;"",R75&lt;&gt;"",S75&lt;&gt;"")),Listes!$A$79,""))))))</f>
        <v/>
      </c>
      <c r="X75" s="196"/>
      <c r="Y75" s="31">
        <f t="shared" si="7"/>
        <v>0</v>
      </c>
    </row>
    <row r="76" spans="1:25" ht="20.100000000000001" customHeight="1" x14ac:dyDescent="0.25">
      <c r="A76" s="134">
        <v>70</v>
      </c>
      <c r="B76" s="131" t="str">
        <f>IF('Dépenses forfaitaire'!B76="","",'Dépenses forfaitaire'!B76)</f>
        <v/>
      </c>
      <c r="C76" s="131" t="str">
        <f>IF('Dépenses forfaitaire'!C76="","",'Dépenses forfaitaire'!C76)</f>
        <v/>
      </c>
      <c r="D76" s="131" t="str">
        <f>IF('Dépenses forfaitaire'!D76="","",'Dépenses forfaitaire'!D76)</f>
        <v/>
      </c>
      <c r="E76" s="131" t="str">
        <f>IF('Dépenses forfaitaire'!E76="","",'Dépenses forfaitaire'!E76)</f>
        <v/>
      </c>
      <c r="F76" s="131" t="str">
        <f>IF('Dépenses forfaitaire'!F76="","",'Dépenses forfaitaire'!F76)</f>
        <v/>
      </c>
      <c r="G76" s="131"/>
      <c r="H76" s="131" t="str">
        <f>IF('Dépenses forfaitaire'!H76="","",'Dépenses forfaitaire'!H76)</f>
        <v/>
      </c>
      <c r="I76" s="131" t="str">
        <f>IF('Dépenses forfaitaire'!I76="","",'Dépenses forfaitaire'!I76)</f>
        <v/>
      </c>
      <c r="J76" s="293" t="str">
        <f>IF('Dépenses forfaitaire'!K76="","",'Dépenses forfaitaire'!K76)</f>
        <v/>
      </c>
      <c r="K76" s="293" t="str">
        <f>IF('Dépenses forfaitaire'!L76="","",'Dépenses forfaitaire'!L76)</f>
        <v/>
      </c>
      <c r="L76" s="293" t="str">
        <f>IF('Dépenses forfaitaire'!J76="","",'Dépenses forfaitaire'!J76)</f>
        <v/>
      </c>
      <c r="M76" s="131" t="str">
        <f>IF($H76="","",IF($C76=Listes!$B$32,IF('DP_Instruction Forfaitaires'!$E76&lt;Listes!$B$53,('DP_Instruction Forfaitaires'!$E76*(VLOOKUP('DP_Instruction Forfaitaires'!$D76,Listes!$A$54:$E$60,2,FALSE))),IF('DP_Instruction Forfaitaires'!$E76&gt;Listes!$E$53,('DP_Instruction Forfaitaires'!$E76*(VLOOKUP('DP_Instruction Forfaitaires'!$D76,Listes!$A$54:$E$60,5,FALSE))),('DP_Instruction Forfaitaires'!$E76*(VLOOKUP('DP_Instruction Forfaitaires'!$D76,Listes!$A$54:$E$60,3,FALSE))+(VLOOKUP('DP_Instruction Forfaitaires'!$D76,Listes!$A$54:$E$60,4,FALSE)))))))</f>
        <v/>
      </c>
      <c r="N76" s="131" t="str">
        <f>IF($H76="","",IF($C76=Listes!$B$31,IF('DP_Instruction Forfaitaires'!$E76&lt;Listes!$B$42,('DP_Instruction Forfaitaires'!$E76*(VLOOKUP('DP_Instruction Forfaitaires'!$D76,Listes!$A$43:$E$49,2,FALSE))),IF('DP_Instruction Forfaitaires'!$E76&gt;Listes!$D$42,('DP_Instruction Forfaitaires'!$E76*(VLOOKUP('DP_Instruction Forfaitaires'!$D76,Listes!$A$43:$E$49,5,FALSE))),('DP_Instruction Forfaitaires'!$E76*(VLOOKUP('DP_Instruction Forfaitaires'!$D76,Listes!$A$43:$E$49,3,FALSE))+(VLOOKUP('DP_Instruction Forfaitaires'!$D76,Listes!$A$43:$E$49,4,FALSE)))))))</f>
        <v/>
      </c>
      <c r="O76" s="183" t="str">
        <f>IF($H76="","",IF($C76=Listes!$B$34,Listes!$I$31,IF($C76=Listes!$B$35,(VLOOKUP('DP_Instruction Forfaitaires'!$F76,Listes!$E$31:$F$36,2,FALSE)),IF($C76=Listes!$B$33,IF('DP_Instruction Forfaitaires'!$E76&lt;Listes!$A$64,'DP_Instruction Forfaitaires'!$E76*Listes!$A$65,IF('DP_Instruction Forfaitaires'!$E76&gt;Listes!$D$64,'DP_Instruction Forfaitaires'!$E76*Listes!$D$65,(('DP_Instruction Forfaitaires'!$E76*Listes!$B$65)+Listes!$C$65)))))))</f>
        <v/>
      </c>
      <c r="P76" s="144" t="str">
        <f>IF('Dépenses forfaitaire'!P76="","",'Dépenses forfaitaire'!P76)</f>
        <v/>
      </c>
      <c r="Q76" s="343"/>
      <c r="R76" s="295" t="str">
        <f t="shared" si="4"/>
        <v/>
      </c>
      <c r="S76" s="295" t="str">
        <f t="shared" si="5"/>
        <v/>
      </c>
      <c r="T76" s="193" t="str">
        <f t="shared" si="6"/>
        <v/>
      </c>
      <c r="U76" s="191"/>
      <c r="V76" s="209"/>
      <c r="W76" s="195" t="str">
        <f>IF(AND(OR(Q76="KO",T76&lt;&gt;""),OR(R76="",S76="",T76="")),Listes!$A$74,IF(AND(T76="",Q76&lt;&gt;""),Listes!$A$75,IF(AND(P76&lt;T76,V76=""),Listes!$A$76,IF(AND(R76&gt;S76),Listes!$A$77,IF(AND(P76&lt;&gt;"",P76&gt;T76,U76=""),Listes!$A$78,IF(AND(X76="",OR(Q76&lt;&gt;"",R76&lt;&gt;"",S76&lt;&gt;"")),Listes!$A$79,""))))))</f>
        <v/>
      </c>
      <c r="X76" s="196"/>
      <c r="Y76" s="31">
        <f t="shared" si="7"/>
        <v>0</v>
      </c>
    </row>
    <row r="77" spans="1:25" ht="20.100000000000001" customHeight="1" x14ac:dyDescent="0.25">
      <c r="A77" s="134">
        <v>71</v>
      </c>
      <c r="B77" s="131" t="str">
        <f>IF('Dépenses forfaitaire'!B77="","",'Dépenses forfaitaire'!B77)</f>
        <v/>
      </c>
      <c r="C77" s="131" t="str">
        <f>IF('Dépenses forfaitaire'!C77="","",'Dépenses forfaitaire'!C77)</f>
        <v/>
      </c>
      <c r="D77" s="131" t="str">
        <f>IF('Dépenses forfaitaire'!D77="","",'Dépenses forfaitaire'!D77)</f>
        <v/>
      </c>
      <c r="E77" s="131" t="str">
        <f>IF('Dépenses forfaitaire'!E77="","",'Dépenses forfaitaire'!E77)</f>
        <v/>
      </c>
      <c r="F77" s="131" t="str">
        <f>IF('Dépenses forfaitaire'!F77="","",'Dépenses forfaitaire'!F77)</f>
        <v/>
      </c>
      <c r="G77" s="131"/>
      <c r="H77" s="131" t="str">
        <f>IF('Dépenses forfaitaire'!H77="","",'Dépenses forfaitaire'!H77)</f>
        <v/>
      </c>
      <c r="I77" s="131" t="str">
        <f>IF('Dépenses forfaitaire'!I77="","",'Dépenses forfaitaire'!I77)</f>
        <v/>
      </c>
      <c r="J77" s="293" t="str">
        <f>IF('Dépenses forfaitaire'!K77="","",'Dépenses forfaitaire'!K77)</f>
        <v/>
      </c>
      <c r="K77" s="293" t="str">
        <f>IF('Dépenses forfaitaire'!L77="","",'Dépenses forfaitaire'!L77)</f>
        <v/>
      </c>
      <c r="L77" s="293" t="str">
        <f>IF('Dépenses forfaitaire'!J77="","",'Dépenses forfaitaire'!J77)</f>
        <v/>
      </c>
      <c r="M77" s="131" t="str">
        <f>IF($H77="","",IF($C77=Listes!$B$32,IF('DP_Instruction Forfaitaires'!$E77&lt;Listes!$B$53,('DP_Instruction Forfaitaires'!$E77*(VLOOKUP('DP_Instruction Forfaitaires'!$D77,Listes!$A$54:$E$60,2,FALSE))),IF('DP_Instruction Forfaitaires'!$E77&gt;Listes!$E$53,('DP_Instruction Forfaitaires'!$E77*(VLOOKUP('DP_Instruction Forfaitaires'!$D77,Listes!$A$54:$E$60,5,FALSE))),('DP_Instruction Forfaitaires'!$E77*(VLOOKUP('DP_Instruction Forfaitaires'!$D77,Listes!$A$54:$E$60,3,FALSE))+(VLOOKUP('DP_Instruction Forfaitaires'!$D77,Listes!$A$54:$E$60,4,FALSE)))))))</f>
        <v/>
      </c>
      <c r="N77" s="131" t="str">
        <f>IF($H77="","",IF($C77=Listes!$B$31,IF('DP_Instruction Forfaitaires'!$E77&lt;Listes!$B$42,('DP_Instruction Forfaitaires'!$E77*(VLOOKUP('DP_Instruction Forfaitaires'!$D77,Listes!$A$43:$E$49,2,FALSE))),IF('DP_Instruction Forfaitaires'!$E77&gt;Listes!$D$42,('DP_Instruction Forfaitaires'!$E77*(VLOOKUP('DP_Instruction Forfaitaires'!$D77,Listes!$A$43:$E$49,5,FALSE))),('DP_Instruction Forfaitaires'!$E77*(VLOOKUP('DP_Instruction Forfaitaires'!$D77,Listes!$A$43:$E$49,3,FALSE))+(VLOOKUP('DP_Instruction Forfaitaires'!$D77,Listes!$A$43:$E$49,4,FALSE)))))))</f>
        <v/>
      </c>
      <c r="O77" s="183" t="str">
        <f>IF($H77="","",IF($C77=Listes!$B$34,Listes!$I$31,IF($C77=Listes!$B$35,(VLOOKUP('DP_Instruction Forfaitaires'!$F77,Listes!$E$31:$F$36,2,FALSE)),IF($C77=Listes!$B$33,IF('DP_Instruction Forfaitaires'!$E77&lt;Listes!$A$64,'DP_Instruction Forfaitaires'!$E77*Listes!$A$65,IF('DP_Instruction Forfaitaires'!$E77&gt;Listes!$D$64,'DP_Instruction Forfaitaires'!$E77*Listes!$D$65,(('DP_Instruction Forfaitaires'!$E77*Listes!$B$65)+Listes!$C$65)))))))</f>
        <v/>
      </c>
      <c r="P77" s="144" t="str">
        <f>IF('Dépenses forfaitaire'!P77="","",'Dépenses forfaitaire'!P77)</f>
        <v/>
      </c>
      <c r="Q77" s="343"/>
      <c r="R77" s="295" t="str">
        <f t="shared" si="4"/>
        <v/>
      </c>
      <c r="S77" s="295" t="str">
        <f t="shared" si="5"/>
        <v/>
      </c>
      <c r="T77" s="193" t="str">
        <f t="shared" si="6"/>
        <v/>
      </c>
      <c r="U77" s="191"/>
      <c r="V77" s="209"/>
      <c r="W77" s="195" t="str">
        <f>IF(AND(OR(Q77="KO",T77&lt;&gt;""),OR(R77="",S77="",T77="")),Listes!$A$74,IF(AND(T77="",Q77&lt;&gt;""),Listes!$A$75,IF(AND(P77&lt;T77,V77=""),Listes!$A$76,IF(AND(R77&gt;S77),Listes!$A$77,IF(AND(P77&lt;&gt;"",P77&gt;T77,U77=""),Listes!$A$78,IF(AND(X77="",OR(Q77&lt;&gt;"",R77&lt;&gt;"",S77&lt;&gt;"")),Listes!$A$79,""))))))</f>
        <v/>
      </c>
      <c r="X77" s="196"/>
      <c r="Y77" s="31">
        <f t="shared" si="7"/>
        <v>0</v>
      </c>
    </row>
    <row r="78" spans="1:25" ht="20.100000000000001" customHeight="1" x14ac:dyDescent="0.25">
      <c r="A78" s="134">
        <v>72</v>
      </c>
      <c r="B78" s="131" t="str">
        <f>IF('Dépenses forfaitaire'!B78="","",'Dépenses forfaitaire'!B78)</f>
        <v/>
      </c>
      <c r="C78" s="131" t="str">
        <f>IF('Dépenses forfaitaire'!C78="","",'Dépenses forfaitaire'!C78)</f>
        <v/>
      </c>
      <c r="D78" s="131" t="str">
        <f>IF('Dépenses forfaitaire'!D78="","",'Dépenses forfaitaire'!D78)</f>
        <v/>
      </c>
      <c r="E78" s="131" t="str">
        <f>IF('Dépenses forfaitaire'!E78="","",'Dépenses forfaitaire'!E78)</f>
        <v/>
      </c>
      <c r="F78" s="131" t="str">
        <f>IF('Dépenses forfaitaire'!F78="","",'Dépenses forfaitaire'!F78)</f>
        <v/>
      </c>
      <c r="G78" s="131"/>
      <c r="H78" s="131" t="str">
        <f>IF('Dépenses forfaitaire'!H78="","",'Dépenses forfaitaire'!H78)</f>
        <v/>
      </c>
      <c r="I78" s="131" t="str">
        <f>IF('Dépenses forfaitaire'!I78="","",'Dépenses forfaitaire'!I78)</f>
        <v/>
      </c>
      <c r="J78" s="293" t="str">
        <f>IF('Dépenses forfaitaire'!K78="","",'Dépenses forfaitaire'!K78)</f>
        <v/>
      </c>
      <c r="K78" s="293" t="str">
        <f>IF('Dépenses forfaitaire'!L78="","",'Dépenses forfaitaire'!L78)</f>
        <v/>
      </c>
      <c r="L78" s="293" t="str">
        <f>IF('Dépenses forfaitaire'!J78="","",'Dépenses forfaitaire'!J78)</f>
        <v/>
      </c>
      <c r="M78" s="131" t="str">
        <f>IF($H78="","",IF($C78=Listes!$B$32,IF('DP_Instruction Forfaitaires'!$E78&lt;Listes!$B$53,('DP_Instruction Forfaitaires'!$E78*(VLOOKUP('DP_Instruction Forfaitaires'!$D78,Listes!$A$54:$E$60,2,FALSE))),IF('DP_Instruction Forfaitaires'!$E78&gt;Listes!$E$53,('DP_Instruction Forfaitaires'!$E78*(VLOOKUP('DP_Instruction Forfaitaires'!$D78,Listes!$A$54:$E$60,5,FALSE))),('DP_Instruction Forfaitaires'!$E78*(VLOOKUP('DP_Instruction Forfaitaires'!$D78,Listes!$A$54:$E$60,3,FALSE))+(VLOOKUP('DP_Instruction Forfaitaires'!$D78,Listes!$A$54:$E$60,4,FALSE)))))))</f>
        <v/>
      </c>
      <c r="N78" s="131" t="str">
        <f>IF($H78="","",IF($C78=Listes!$B$31,IF('DP_Instruction Forfaitaires'!$E78&lt;Listes!$B$42,('DP_Instruction Forfaitaires'!$E78*(VLOOKUP('DP_Instruction Forfaitaires'!$D78,Listes!$A$43:$E$49,2,FALSE))),IF('DP_Instruction Forfaitaires'!$E78&gt;Listes!$D$42,('DP_Instruction Forfaitaires'!$E78*(VLOOKUP('DP_Instruction Forfaitaires'!$D78,Listes!$A$43:$E$49,5,FALSE))),('DP_Instruction Forfaitaires'!$E78*(VLOOKUP('DP_Instruction Forfaitaires'!$D78,Listes!$A$43:$E$49,3,FALSE))+(VLOOKUP('DP_Instruction Forfaitaires'!$D78,Listes!$A$43:$E$49,4,FALSE)))))))</f>
        <v/>
      </c>
      <c r="O78" s="183" t="str">
        <f>IF($H78="","",IF($C78=Listes!$B$34,Listes!$I$31,IF($C78=Listes!$B$35,(VLOOKUP('DP_Instruction Forfaitaires'!$F78,Listes!$E$31:$F$36,2,FALSE)),IF($C78=Listes!$B$33,IF('DP_Instruction Forfaitaires'!$E78&lt;Listes!$A$64,'DP_Instruction Forfaitaires'!$E78*Listes!$A$65,IF('DP_Instruction Forfaitaires'!$E78&gt;Listes!$D$64,'DP_Instruction Forfaitaires'!$E78*Listes!$D$65,(('DP_Instruction Forfaitaires'!$E78*Listes!$B$65)+Listes!$C$65)))))))</f>
        <v/>
      </c>
      <c r="P78" s="144" t="str">
        <f>IF('Dépenses forfaitaire'!P78="","",'Dépenses forfaitaire'!P78)</f>
        <v/>
      </c>
      <c r="Q78" s="343"/>
      <c r="R78" s="295" t="str">
        <f t="shared" si="4"/>
        <v/>
      </c>
      <c r="S78" s="295" t="str">
        <f t="shared" si="5"/>
        <v/>
      </c>
      <c r="T78" s="193" t="str">
        <f t="shared" si="6"/>
        <v/>
      </c>
      <c r="U78" s="191"/>
      <c r="V78" s="209"/>
      <c r="W78" s="195" t="str">
        <f>IF(AND(OR(Q78="KO",T78&lt;&gt;""),OR(R78="",S78="",T78="")),Listes!$A$74,IF(AND(T78="",Q78&lt;&gt;""),Listes!$A$75,IF(AND(P78&lt;T78,V78=""),Listes!$A$76,IF(AND(R78&gt;S78),Listes!$A$77,IF(AND(P78&lt;&gt;"",P78&gt;T78,U78=""),Listes!$A$78,IF(AND(X78="",OR(Q78&lt;&gt;"",R78&lt;&gt;"",S78&lt;&gt;"")),Listes!$A$79,""))))))</f>
        <v/>
      </c>
      <c r="X78" s="196"/>
      <c r="Y78" s="31">
        <f t="shared" si="7"/>
        <v>0</v>
      </c>
    </row>
    <row r="79" spans="1:25" ht="20.100000000000001" customHeight="1" x14ac:dyDescent="0.25">
      <c r="A79" s="134">
        <v>73</v>
      </c>
      <c r="B79" s="131" t="str">
        <f>IF('Dépenses forfaitaire'!B79="","",'Dépenses forfaitaire'!B79)</f>
        <v/>
      </c>
      <c r="C79" s="131" t="str">
        <f>IF('Dépenses forfaitaire'!C79="","",'Dépenses forfaitaire'!C79)</f>
        <v/>
      </c>
      <c r="D79" s="131" t="str">
        <f>IF('Dépenses forfaitaire'!D79="","",'Dépenses forfaitaire'!D79)</f>
        <v/>
      </c>
      <c r="E79" s="131" t="str">
        <f>IF('Dépenses forfaitaire'!E79="","",'Dépenses forfaitaire'!E79)</f>
        <v/>
      </c>
      <c r="F79" s="131" t="str">
        <f>IF('Dépenses forfaitaire'!F79="","",'Dépenses forfaitaire'!F79)</f>
        <v/>
      </c>
      <c r="G79" s="131"/>
      <c r="H79" s="131" t="str">
        <f>IF('Dépenses forfaitaire'!H79="","",'Dépenses forfaitaire'!H79)</f>
        <v/>
      </c>
      <c r="I79" s="131" t="str">
        <f>IF('Dépenses forfaitaire'!I79="","",'Dépenses forfaitaire'!I79)</f>
        <v/>
      </c>
      <c r="J79" s="293" t="str">
        <f>IF('Dépenses forfaitaire'!K79="","",'Dépenses forfaitaire'!K79)</f>
        <v/>
      </c>
      <c r="K79" s="293" t="str">
        <f>IF('Dépenses forfaitaire'!L79="","",'Dépenses forfaitaire'!L79)</f>
        <v/>
      </c>
      <c r="L79" s="293" t="str">
        <f>IF('Dépenses forfaitaire'!J79="","",'Dépenses forfaitaire'!J79)</f>
        <v/>
      </c>
      <c r="M79" s="131" t="str">
        <f>IF($H79="","",IF($C79=Listes!$B$32,IF('DP_Instruction Forfaitaires'!$E79&lt;Listes!$B$53,('DP_Instruction Forfaitaires'!$E79*(VLOOKUP('DP_Instruction Forfaitaires'!$D79,Listes!$A$54:$E$60,2,FALSE))),IF('DP_Instruction Forfaitaires'!$E79&gt;Listes!$E$53,('DP_Instruction Forfaitaires'!$E79*(VLOOKUP('DP_Instruction Forfaitaires'!$D79,Listes!$A$54:$E$60,5,FALSE))),('DP_Instruction Forfaitaires'!$E79*(VLOOKUP('DP_Instruction Forfaitaires'!$D79,Listes!$A$54:$E$60,3,FALSE))+(VLOOKUP('DP_Instruction Forfaitaires'!$D79,Listes!$A$54:$E$60,4,FALSE)))))))</f>
        <v/>
      </c>
      <c r="N79" s="131" t="str">
        <f>IF($H79="","",IF($C79=Listes!$B$31,IF('DP_Instruction Forfaitaires'!$E79&lt;Listes!$B$42,('DP_Instruction Forfaitaires'!$E79*(VLOOKUP('DP_Instruction Forfaitaires'!$D79,Listes!$A$43:$E$49,2,FALSE))),IF('DP_Instruction Forfaitaires'!$E79&gt;Listes!$D$42,('DP_Instruction Forfaitaires'!$E79*(VLOOKUP('DP_Instruction Forfaitaires'!$D79,Listes!$A$43:$E$49,5,FALSE))),('DP_Instruction Forfaitaires'!$E79*(VLOOKUP('DP_Instruction Forfaitaires'!$D79,Listes!$A$43:$E$49,3,FALSE))+(VLOOKUP('DP_Instruction Forfaitaires'!$D79,Listes!$A$43:$E$49,4,FALSE)))))))</f>
        <v/>
      </c>
      <c r="O79" s="183" t="str">
        <f>IF($H79="","",IF($C79=Listes!$B$34,Listes!$I$31,IF($C79=Listes!$B$35,(VLOOKUP('DP_Instruction Forfaitaires'!$F79,Listes!$E$31:$F$36,2,FALSE)),IF($C79=Listes!$B$33,IF('DP_Instruction Forfaitaires'!$E79&lt;Listes!$A$64,'DP_Instruction Forfaitaires'!$E79*Listes!$A$65,IF('DP_Instruction Forfaitaires'!$E79&gt;Listes!$D$64,'DP_Instruction Forfaitaires'!$E79*Listes!$D$65,(('DP_Instruction Forfaitaires'!$E79*Listes!$B$65)+Listes!$C$65)))))))</f>
        <v/>
      </c>
      <c r="P79" s="144" t="str">
        <f>IF('Dépenses forfaitaire'!P79="","",'Dépenses forfaitaire'!P79)</f>
        <v/>
      </c>
      <c r="Q79" s="343"/>
      <c r="R79" s="295" t="str">
        <f t="shared" si="4"/>
        <v/>
      </c>
      <c r="S79" s="295" t="str">
        <f t="shared" si="5"/>
        <v/>
      </c>
      <c r="T79" s="193" t="str">
        <f t="shared" si="6"/>
        <v/>
      </c>
      <c r="U79" s="191"/>
      <c r="V79" s="209"/>
      <c r="W79" s="195" t="str">
        <f>IF(AND(OR(Q79="KO",T79&lt;&gt;""),OR(R79="",S79="",T79="")),Listes!$A$74,IF(AND(T79="",Q79&lt;&gt;""),Listes!$A$75,IF(AND(P79&lt;T79,V79=""),Listes!$A$76,IF(AND(R79&gt;S79),Listes!$A$77,IF(AND(P79&lt;&gt;"",P79&gt;T79,U79=""),Listes!$A$78,IF(AND(X79="",OR(Q79&lt;&gt;"",R79&lt;&gt;"",S79&lt;&gt;"")),Listes!$A$79,""))))))</f>
        <v/>
      </c>
      <c r="X79" s="196"/>
      <c r="Y79" s="31">
        <f t="shared" si="7"/>
        <v>0</v>
      </c>
    </row>
    <row r="80" spans="1:25" ht="20.100000000000001" customHeight="1" x14ac:dyDescent="0.25">
      <c r="A80" s="134">
        <v>74</v>
      </c>
      <c r="B80" s="131" t="str">
        <f>IF('Dépenses forfaitaire'!B80="","",'Dépenses forfaitaire'!B80)</f>
        <v/>
      </c>
      <c r="C80" s="131" t="str">
        <f>IF('Dépenses forfaitaire'!C80="","",'Dépenses forfaitaire'!C80)</f>
        <v/>
      </c>
      <c r="D80" s="131" t="str">
        <f>IF('Dépenses forfaitaire'!D80="","",'Dépenses forfaitaire'!D80)</f>
        <v/>
      </c>
      <c r="E80" s="131" t="str">
        <f>IF('Dépenses forfaitaire'!E80="","",'Dépenses forfaitaire'!E80)</f>
        <v/>
      </c>
      <c r="F80" s="131" t="str">
        <f>IF('Dépenses forfaitaire'!F80="","",'Dépenses forfaitaire'!F80)</f>
        <v/>
      </c>
      <c r="G80" s="131"/>
      <c r="H80" s="131" t="str">
        <f>IF('Dépenses forfaitaire'!H80="","",'Dépenses forfaitaire'!H80)</f>
        <v/>
      </c>
      <c r="I80" s="131" t="str">
        <f>IF('Dépenses forfaitaire'!I80="","",'Dépenses forfaitaire'!I80)</f>
        <v/>
      </c>
      <c r="J80" s="293" t="str">
        <f>IF('Dépenses forfaitaire'!K80="","",'Dépenses forfaitaire'!K80)</f>
        <v/>
      </c>
      <c r="K80" s="293" t="str">
        <f>IF('Dépenses forfaitaire'!L80="","",'Dépenses forfaitaire'!L80)</f>
        <v/>
      </c>
      <c r="L80" s="293" t="str">
        <f>IF('Dépenses forfaitaire'!J80="","",'Dépenses forfaitaire'!J80)</f>
        <v/>
      </c>
      <c r="M80" s="131" t="str">
        <f>IF($H80="","",IF($C80=Listes!$B$32,IF('DP_Instruction Forfaitaires'!$E80&lt;Listes!$B$53,('DP_Instruction Forfaitaires'!$E80*(VLOOKUP('DP_Instruction Forfaitaires'!$D80,Listes!$A$54:$E$60,2,FALSE))),IF('DP_Instruction Forfaitaires'!$E80&gt;Listes!$E$53,('DP_Instruction Forfaitaires'!$E80*(VLOOKUP('DP_Instruction Forfaitaires'!$D80,Listes!$A$54:$E$60,5,FALSE))),('DP_Instruction Forfaitaires'!$E80*(VLOOKUP('DP_Instruction Forfaitaires'!$D80,Listes!$A$54:$E$60,3,FALSE))+(VLOOKUP('DP_Instruction Forfaitaires'!$D80,Listes!$A$54:$E$60,4,FALSE)))))))</f>
        <v/>
      </c>
      <c r="N80" s="131" t="str">
        <f>IF($H80="","",IF($C80=Listes!$B$31,IF('DP_Instruction Forfaitaires'!$E80&lt;Listes!$B$42,('DP_Instruction Forfaitaires'!$E80*(VLOOKUP('DP_Instruction Forfaitaires'!$D80,Listes!$A$43:$E$49,2,FALSE))),IF('DP_Instruction Forfaitaires'!$E80&gt;Listes!$D$42,('DP_Instruction Forfaitaires'!$E80*(VLOOKUP('DP_Instruction Forfaitaires'!$D80,Listes!$A$43:$E$49,5,FALSE))),('DP_Instruction Forfaitaires'!$E80*(VLOOKUP('DP_Instruction Forfaitaires'!$D80,Listes!$A$43:$E$49,3,FALSE))+(VLOOKUP('DP_Instruction Forfaitaires'!$D80,Listes!$A$43:$E$49,4,FALSE)))))))</f>
        <v/>
      </c>
      <c r="O80" s="183" t="str">
        <f>IF($H80="","",IF($C80=Listes!$B$34,Listes!$I$31,IF($C80=Listes!$B$35,(VLOOKUP('DP_Instruction Forfaitaires'!$F80,Listes!$E$31:$F$36,2,FALSE)),IF($C80=Listes!$B$33,IF('DP_Instruction Forfaitaires'!$E80&lt;Listes!$A$64,'DP_Instruction Forfaitaires'!$E80*Listes!$A$65,IF('DP_Instruction Forfaitaires'!$E80&gt;Listes!$D$64,'DP_Instruction Forfaitaires'!$E80*Listes!$D$65,(('DP_Instruction Forfaitaires'!$E80*Listes!$B$65)+Listes!$C$65)))))))</f>
        <v/>
      </c>
      <c r="P80" s="144" t="str">
        <f>IF('Dépenses forfaitaire'!P80="","",'Dépenses forfaitaire'!P80)</f>
        <v/>
      </c>
      <c r="Q80" s="343"/>
      <c r="R80" s="295" t="str">
        <f t="shared" si="4"/>
        <v/>
      </c>
      <c r="S80" s="295" t="str">
        <f t="shared" si="5"/>
        <v/>
      </c>
      <c r="T80" s="193" t="str">
        <f t="shared" si="6"/>
        <v/>
      </c>
      <c r="U80" s="191"/>
      <c r="V80" s="209"/>
      <c r="W80" s="195" t="str">
        <f>IF(AND(OR(Q80="KO",T80&lt;&gt;""),OR(R80="",S80="",T80="")),Listes!$A$74,IF(AND(T80="",Q80&lt;&gt;""),Listes!$A$75,IF(AND(P80&lt;T80,V80=""),Listes!$A$76,IF(AND(R80&gt;S80),Listes!$A$77,IF(AND(P80&lt;&gt;"",P80&gt;T80,U80=""),Listes!$A$78,IF(AND(X80="",OR(Q80&lt;&gt;"",R80&lt;&gt;"",S80&lt;&gt;"")),Listes!$A$79,""))))))</f>
        <v/>
      </c>
      <c r="X80" s="196"/>
      <c r="Y80" s="31">
        <f t="shared" si="7"/>
        <v>0</v>
      </c>
    </row>
    <row r="81" spans="1:25" ht="20.100000000000001" customHeight="1" x14ac:dyDescent="0.25">
      <c r="A81" s="134">
        <v>75</v>
      </c>
      <c r="B81" s="131" t="str">
        <f>IF('Dépenses forfaitaire'!B81="","",'Dépenses forfaitaire'!B81)</f>
        <v/>
      </c>
      <c r="C81" s="131" t="str">
        <f>IF('Dépenses forfaitaire'!C81="","",'Dépenses forfaitaire'!C81)</f>
        <v/>
      </c>
      <c r="D81" s="131" t="str">
        <f>IF('Dépenses forfaitaire'!D81="","",'Dépenses forfaitaire'!D81)</f>
        <v/>
      </c>
      <c r="E81" s="131" t="str">
        <f>IF('Dépenses forfaitaire'!E81="","",'Dépenses forfaitaire'!E81)</f>
        <v/>
      </c>
      <c r="F81" s="131" t="str">
        <f>IF('Dépenses forfaitaire'!F81="","",'Dépenses forfaitaire'!F81)</f>
        <v/>
      </c>
      <c r="G81" s="131"/>
      <c r="H81" s="131" t="str">
        <f>IF('Dépenses forfaitaire'!H81="","",'Dépenses forfaitaire'!H81)</f>
        <v/>
      </c>
      <c r="I81" s="131" t="str">
        <f>IF('Dépenses forfaitaire'!I81="","",'Dépenses forfaitaire'!I81)</f>
        <v/>
      </c>
      <c r="J81" s="293" t="str">
        <f>IF('Dépenses forfaitaire'!K81="","",'Dépenses forfaitaire'!K81)</f>
        <v/>
      </c>
      <c r="K81" s="293" t="str">
        <f>IF('Dépenses forfaitaire'!L81="","",'Dépenses forfaitaire'!L81)</f>
        <v/>
      </c>
      <c r="L81" s="293" t="str">
        <f>IF('Dépenses forfaitaire'!J81="","",'Dépenses forfaitaire'!J81)</f>
        <v/>
      </c>
      <c r="M81" s="131" t="str">
        <f>IF($H81="","",IF($C81=Listes!$B$32,IF('DP_Instruction Forfaitaires'!$E81&lt;Listes!$B$53,('DP_Instruction Forfaitaires'!$E81*(VLOOKUP('DP_Instruction Forfaitaires'!$D81,Listes!$A$54:$E$60,2,FALSE))),IF('DP_Instruction Forfaitaires'!$E81&gt;Listes!$E$53,('DP_Instruction Forfaitaires'!$E81*(VLOOKUP('DP_Instruction Forfaitaires'!$D81,Listes!$A$54:$E$60,5,FALSE))),('DP_Instruction Forfaitaires'!$E81*(VLOOKUP('DP_Instruction Forfaitaires'!$D81,Listes!$A$54:$E$60,3,FALSE))+(VLOOKUP('DP_Instruction Forfaitaires'!$D81,Listes!$A$54:$E$60,4,FALSE)))))))</f>
        <v/>
      </c>
      <c r="N81" s="131" t="str">
        <f>IF($H81="","",IF($C81=Listes!$B$31,IF('DP_Instruction Forfaitaires'!$E81&lt;Listes!$B$42,('DP_Instruction Forfaitaires'!$E81*(VLOOKUP('DP_Instruction Forfaitaires'!$D81,Listes!$A$43:$E$49,2,FALSE))),IF('DP_Instruction Forfaitaires'!$E81&gt;Listes!$D$42,('DP_Instruction Forfaitaires'!$E81*(VLOOKUP('DP_Instruction Forfaitaires'!$D81,Listes!$A$43:$E$49,5,FALSE))),('DP_Instruction Forfaitaires'!$E81*(VLOOKUP('DP_Instruction Forfaitaires'!$D81,Listes!$A$43:$E$49,3,FALSE))+(VLOOKUP('DP_Instruction Forfaitaires'!$D81,Listes!$A$43:$E$49,4,FALSE)))))))</f>
        <v/>
      </c>
      <c r="O81" s="183" t="str">
        <f>IF($H81="","",IF($C81=Listes!$B$34,Listes!$I$31,IF($C81=Listes!$B$35,(VLOOKUP('DP_Instruction Forfaitaires'!$F81,Listes!$E$31:$F$36,2,FALSE)),IF($C81=Listes!$B$33,IF('DP_Instruction Forfaitaires'!$E81&lt;Listes!$A$64,'DP_Instruction Forfaitaires'!$E81*Listes!$A$65,IF('DP_Instruction Forfaitaires'!$E81&gt;Listes!$D$64,'DP_Instruction Forfaitaires'!$E81*Listes!$D$65,(('DP_Instruction Forfaitaires'!$E81*Listes!$B$65)+Listes!$C$65)))))))</f>
        <v/>
      </c>
      <c r="P81" s="144" t="str">
        <f>IF('Dépenses forfaitaire'!P81="","",'Dépenses forfaitaire'!P81)</f>
        <v/>
      </c>
      <c r="Q81" s="343"/>
      <c r="R81" s="295" t="str">
        <f t="shared" si="4"/>
        <v/>
      </c>
      <c r="S81" s="295" t="str">
        <f t="shared" si="5"/>
        <v/>
      </c>
      <c r="T81" s="193" t="str">
        <f t="shared" si="6"/>
        <v/>
      </c>
      <c r="U81" s="191"/>
      <c r="V81" s="209"/>
      <c r="W81" s="195" t="str">
        <f>IF(AND(OR(Q81="KO",T81&lt;&gt;""),OR(R81="",S81="",T81="")),Listes!$A$74,IF(AND(T81="",Q81&lt;&gt;""),Listes!$A$75,IF(AND(P81&lt;T81,V81=""),Listes!$A$76,IF(AND(R81&gt;S81),Listes!$A$77,IF(AND(P81&lt;&gt;"",P81&gt;T81,U81=""),Listes!$A$78,IF(AND(X81="",OR(Q81&lt;&gt;"",R81&lt;&gt;"",S81&lt;&gt;"")),Listes!$A$79,""))))))</f>
        <v/>
      </c>
      <c r="X81" s="196"/>
      <c r="Y81" s="31">
        <f t="shared" si="7"/>
        <v>0</v>
      </c>
    </row>
    <row r="82" spans="1:25" ht="20.100000000000001" customHeight="1" x14ac:dyDescent="0.25">
      <c r="A82" s="134">
        <v>76</v>
      </c>
      <c r="B82" s="131" t="str">
        <f>IF('Dépenses forfaitaire'!B82="","",'Dépenses forfaitaire'!B82)</f>
        <v/>
      </c>
      <c r="C82" s="131" t="str">
        <f>IF('Dépenses forfaitaire'!C82="","",'Dépenses forfaitaire'!C82)</f>
        <v/>
      </c>
      <c r="D82" s="131" t="str">
        <f>IF('Dépenses forfaitaire'!D82="","",'Dépenses forfaitaire'!D82)</f>
        <v/>
      </c>
      <c r="E82" s="131" t="str">
        <f>IF('Dépenses forfaitaire'!E82="","",'Dépenses forfaitaire'!E82)</f>
        <v/>
      </c>
      <c r="F82" s="131" t="str">
        <f>IF('Dépenses forfaitaire'!F82="","",'Dépenses forfaitaire'!F82)</f>
        <v/>
      </c>
      <c r="G82" s="131"/>
      <c r="H82" s="131" t="str">
        <f>IF('Dépenses forfaitaire'!H82="","",'Dépenses forfaitaire'!H82)</f>
        <v/>
      </c>
      <c r="I82" s="131" t="str">
        <f>IF('Dépenses forfaitaire'!I82="","",'Dépenses forfaitaire'!I82)</f>
        <v/>
      </c>
      <c r="J82" s="293" t="str">
        <f>IF('Dépenses forfaitaire'!K82="","",'Dépenses forfaitaire'!K82)</f>
        <v/>
      </c>
      <c r="K82" s="293" t="str">
        <f>IF('Dépenses forfaitaire'!L82="","",'Dépenses forfaitaire'!L82)</f>
        <v/>
      </c>
      <c r="L82" s="293" t="str">
        <f>IF('Dépenses forfaitaire'!J82="","",'Dépenses forfaitaire'!J82)</f>
        <v/>
      </c>
      <c r="M82" s="131" t="str">
        <f>IF($H82="","",IF($C82=Listes!$B$32,IF('DP_Instruction Forfaitaires'!$E82&lt;Listes!$B$53,('DP_Instruction Forfaitaires'!$E82*(VLOOKUP('DP_Instruction Forfaitaires'!$D82,Listes!$A$54:$E$60,2,FALSE))),IF('DP_Instruction Forfaitaires'!$E82&gt;Listes!$E$53,('DP_Instruction Forfaitaires'!$E82*(VLOOKUP('DP_Instruction Forfaitaires'!$D82,Listes!$A$54:$E$60,5,FALSE))),('DP_Instruction Forfaitaires'!$E82*(VLOOKUP('DP_Instruction Forfaitaires'!$D82,Listes!$A$54:$E$60,3,FALSE))+(VLOOKUP('DP_Instruction Forfaitaires'!$D82,Listes!$A$54:$E$60,4,FALSE)))))))</f>
        <v/>
      </c>
      <c r="N82" s="131" t="str">
        <f>IF($H82="","",IF($C82=Listes!$B$31,IF('DP_Instruction Forfaitaires'!$E82&lt;Listes!$B$42,('DP_Instruction Forfaitaires'!$E82*(VLOOKUP('DP_Instruction Forfaitaires'!$D82,Listes!$A$43:$E$49,2,FALSE))),IF('DP_Instruction Forfaitaires'!$E82&gt;Listes!$D$42,('DP_Instruction Forfaitaires'!$E82*(VLOOKUP('DP_Instruction Forfaitaires'!$D82,Listes!$A$43:$E$49,5,FALSE))),('DP_Instruction Forfaitaires'!$E82*(VLOOKUP('DP_Instruction Forfaitaires'!$D82,Listes!$A$43:$E$49,3,FALSE))+(VLOOKUP('DP_Instruction Forfaitaires'!$D82,Listes!$A$43:$E$49,4,FALSE)))))))</f>
        <v/>
      </c>
      <c r="O82" s="183" t="str">
        <f>IF($H82="","",IF($C82=Listes!$B$34,Listes!$I$31,IF($C82=Listes!$B$35,(VLOOKUP('DP_Instruction Forfaitaires'!$F82,Listes!$E$31:$F$36,2,FALSE)),IF($C82=Listes!$B$33,IF('DP_Instruction Forfaitaires'!$E82&lt;Listes!$A$64,'DP_Instruction Forfaitaires'!$E82*Listes!$A$65,IF('DP_Instruction Forfaitaires'!$E82&gt;Listes!$D$64,'DP_Instruction Forfaitaires'!$E82*Listes!$D$65,(('DP_Instruction Forfaitaires'!$E82*Listes!$B$65)+Listes!$C$65)))))))</f>
        <v/>
      </c>
      <c r="P82" s="144" t="str">
        <f>IF('Dépenses forfaitaire'!P82="","",'Dépenses forfaitaire'!P82)</f>
        <v/>
      </c>
      <c r="Q82" s="343"/>
      <c r="R82" s="295" t="str">
        <f t="shared" si="4"/>
        <v/>
      </c>
      <c r="S82" s="295" t="str">
        <f t="shared" si="5"/>
        <v/>
      </c>
      <c r="T82" s="193" t="str">
        <f t="shared" si="6"/>
        <v/>
      </c>
      <c r="U82" s="191"/>
      <c r="V82" s="209"/>
      <c r="W82" s="195" t="str">
        <f>IF(AND(OR(Q82="KO",T82&lt;&gt;""),OR(R82="",S82="",T82="")),Listes!$A$74,IF(AND(T82="",Q82&lt;&gt;""),Listes!$A$75,IF(AND(P82&lt;T82,V82=""),Listes!$A$76,IF(AND(R82&gt;S82),Listes!$A$77,IF(AND(P82&lt;&gt;"",P82&gt;T82,U82=""),Listes!$A$78,IF(AND(X82="",OR(Q82&lt;&gt;"",R82&lt;&gt;"",S82&lt;&gt;"")),Listes!$A$79,""))))))</f>
        <v/>
      </c>
      <c r="X82" s="196"/>
      <c r="Y82" s="31">
        <f t="shared" si="7"/>
        <v>0</v>
      </c>
    </row>
    <row r="83" spans="1:25" ht="20.100000000000001" customHeight="1" x14ac:dyDescent="0.25">
      <c r="A83" s="134">
        <v>77</v>
      </c>
      <c r="B83" s="131" t="str">
        <f>IF('Dépenses forfaitaire'!B83="","",'Dépenses forfaitaire'!B83)</f>
        <v/>
      </c>
      <c r="C83" s="131" t="str">
        <f>IF('Dépenses forfaitaire'!C83="","",'Dépenses forfaitaire'!C83)</f>
        <v/>
      </c>
      <c r="D83" s="131" t="str">
        <f>IF('Dépenses forfaitaire'!D83="","",'Dépenses forfaitaire'!D83)</f>
        <v/>
      </c>
      <c r="E83" s="131" t="str">
        <f>IF('Dépenses forfaitaire'!E83="","",'Dépenses forfaitaire'!E83)</f>
        <v/>
      </c>
      <c r="F83" s="131" t="str">
        <f>IF('Dépenses forfaitaire'!F83="","",'Dépenses forfaitaire'!F83)</f>
        <v/>
      </c>
      <c r="G83" s="131"/>
      <c r="H83" s="131" t="str">
        <f>IF('Dépenses forfaitaire'!H83="","",'Dépenses forfaitaire'!H83)</f>
        <v/>
      </c>
      <c r="I83" s="131" t="str">
        <f>IF('Dépenses forfaitaire'!I83="","",'Dépenses forfaitaire'!I83)</f>
        <v/>
      </c>
      <c r="J83" s="293" t="str">
        <f>IF('Dépenses forfaitaire'!K83="","",'Dépenses forfaitaire'!K83)</f>
        <v/>
      </c>
      <c r="K83" s="293" t="str">
        <f>IF('Dépenses forfaitaire'!L83="","",'Dépenses forfaitaire'!L83)</f>
        <v/>
      </c>
      <c r="L83" s="293" t="str">
        <f>IF('Dépenses forfaitaire'!J83="","",'Dépenses forfaitaire'!J83)</f>
        <v/>
      </c>
      <c r="M83" s="131" t="str">
        <f>IF($H83="","",IF($C83=Listes!$B$32,IF('DP_Instruction Forfaitaires'!$E83&lt;Listes!$B$53,('DP_Instruction Forfaitaires'!$E83*(VLOOKUP('DP_Instruction Forfaitaires'!$D83,Listes!$A$54:$E$60,2,FALSE))),IF('DP_Instruction Forfaitaires'!$E83&gt;Listes!$E$53,('DP_Instruction Forfaitaires'!$E83*(VLOOKUP('DP_Instruction Forfaitaires'!$D83,Listes!$A$54:$E$60,5,FALSE))),('DP_Instruction Forfaitaires'!$E83*(VLOOKUP('DP_Instruction Forfaitaires'!$D83,Listes!$A$54:$E$60,3,FALSE))+(VLOOKUP('DP_Instruction Forfaitaires'!$D83,Listes!$A$54:$E$60,4,FALSE)))))))</f>
        <v/>
      </c>
      <c r="N83" s="131" t="str">
        <f>IF($H83="","",IF($C83=Listes!$B$31,IF('DP_Instruction Forfaitaires'!$E83&lt;Listes!$B$42,('DP_Instruction Forfaitaires'!$E83*(VLOOKUP('DP_Instruction Forfaitaires'!$D83,Listes!$A$43:$E$49,2,FALSE))),IF('DP_Instruction Forfaitaires'!$E83&gt;Listes!$D$42,('DP_Instruction Forfaitaires'!$E83*(VLOOKUP('DP_Instruction Forfaitaires'!$D83,Listes!$A$43:$E$49,5,FALSE))),('DP_Instruction Forfaitaires'!$E83*(VLOOKUP('DP_Instruction Forfaitaires'!$D83,Listes!$A$43:$E$49,3,FALSE))+(VLOOKUP('DP_Instruction Forfaitaires'!$D83,Listes!$A$43:$E$49,4,FALSE)))))))</f>
        <v/>
      </c>
      <c r="O83" s="183" t="str">
        <f>IF($H83="","",IF($C83=Listes!$B$34,Listes!$I$31,IF($C83=Listes!$B$35,(VLOOKUP('DP_Instruction Forfaitaires'!$F83,Listes!$E$31:$F$36,2,FALSE)),IF($C83=Listes!$B$33,IF('DP_Instruction Forfaitaires'!$E83&lt;Listes!$A$64,'DP_Instruction Forfaitaires'!$E83*Listes!$A$65,IF('DP_Instruction Forfaitaires'!$E83&gt;Listes!$D$64,'DP_Instruction Forfaitaires'!$E83*Listes!$D$65,(('DP_Instruction Forfaitaires'!$E83*Listes!$B$65)+Listes!$C$65)))))))</f>
        <v/>
      </c>
      <c r="P83" s="144" t="str">
        <f>IF('Dépenses forfaitaire'!P83="","",'Dépenses forfaitaire'!P83)</f>
        <v/>
      </c>
      <c r="Q83" s="343"/>
      <c r="R83" s="295" t="str">
        <f t="shared" si="4"/>
        <v/>
      </c>
      <c r="S83" s="295" t="str">
        <f t="shared" si="5"/>
        <v/>
      </c>
      <c r="T83" s="193" t="str">
        <f t="shared" si="6"/>
        <v/>
      </c>
      <c r="U83" s="191"/>
      <c r="V83" s="209"/>
      <c r="W83" s="195" t="str">
        <f>IF(AND(OR(Q83="KO",T83&lt;&gt;""),OR(R83="",S83="",T83="")),Listes!$A$74,IF(AND(T83="",Q83&lt;&gt;""),Listes!$A$75,IF(AND(P83&lt;T83,V83=""),Listes!$A$76,IF(AND(R83&gt;S83),Listes!$A$77,IF(AND(P83&lt;&gt;"",P83&gt;T83,U83=""),Listes!$A$78,IF(AND(X83="",OR(Q83&lt;&gt;"",R83&lt;&gt;"",S83&lt;&gt;"")),Listes!$A$79,""))))))</f>
        <v/>
      </c>
      <c r="X83" s="196"/>
      <c r="Y83" s="31">
        <f t="shared" si="7"/>
        <v>0</v>
      </c>
    </row>
    <row r="84" spans="1:25" ht="20.100000000000001" customHeight="1" x14ac:dyDescent="0.25">
      <c r="A84" s="134">
        <v>78</v>
      </c>
      <c r="B84" s="131" t="str">
        <f>IF('Dépenses forfaitaire'!B84="","",'Dépenses forfaitaire'!B84)</f>
        <v/>
      </c>
      <c r="C84" s="131" t="str">
        <f>IF('Dépenses forfaitaire'!C84="","",'Dépenses forfaitaire'!C84)</f>
        <v/>
      </c>
      <c r="D84" s="131" t="str">
        <f>IF('Dépenses forfaitaire'!D84="","",'Dépenses forfaitaire'!D84)</f>
        <v/>
      </c>
      <c r="E84" s="131" t="str">
        <f>IF('Dépenses forfaitaire'!E84="","",'Dépenses forfaitaire'!E84)</f>
        <v/>
      </c>
      <c r="F84" s="131" t="str">
        <f>IF('Dépenses forfaitaire'!F84="","",'Dépenses forfaitaire'!F84)</f>
        <v/>
      </c>
      <c r="G84" s="131"/>
      <c r="H84" s="131" t="str">
        <f>IF('Dépenses forfaitaire'!H84="","",'Dépenses forfaitaire'!H84)</f>
        <v/>
      </c>
      <c r="I84" s="131" t="str">
        <f>IF('Dépenses forfaitaire'!I84="","",'Dépenses forfaitaire'!I84)</f>
        <v/>
      </c>
      <c r="J84" s="293" t="str">
        <f>IF('Dépenses forfaitaire'!K84="","",'Dépenses forfaitaire'!K84)</f>
        <v/>
      </c>
      <c r="K84" s="293" t="str">
        <f>IF('Dépenses forfaitaire'!L84="","",'Dépenses forfaitaire'!L84)</f>
        <v/>
      </c>
      <c r="L84" s="293" t="str">
        <f>IF('Dépenses forfaitaire'!J84="","",'Dépenses forfaitaire'!J84)</f>
        <v/>
      </c>
      <c r="M84" s="131" t="str">
        <f>IF($H84="","",IF($C84=Listes!$B$32,IF('DP_Instruction Forfaitaires'!$E84&lt;Listes!$B$53,('DP_Instruction Forfaitaires'!$E84*(VLOOKUP('DP_Instruction Forfaitaires'!$D84,Listes!$A$54:$E$60,2,FALSE))),IF('DP_Instruction Forfaitaires'!$E84&gt;Listes!$E$53,('DP_Instruction Forfaitaires'!$E84*(VLOOKUP('DP_Instruction Forfaitaires'!$D84,Listes!$A$54:$E$60,5,FALSE))),('DP_Instruction Forfaitaires'!$E84*(VLOOKUP('DP_Instruction Forfaitaires'!$D84,Listes!$A$54:$E$60,3,FALSE))+(VLOOKUP('DP_Instruction Forfaitaires'!$D84,Listes!$A$54:$E$60,4,FALSE)))))))</f>
        <v/>
      </c>
      <c r="N84" s="131" t="str">
        <f>IF($H84="","",IF($C84=Listes!$B$31,IF('DP_Instruction Forfaitaires'!$E84&lt;Listes!$B$42,('DP_Instruction Forfaitaires'!$E84*(VLOOKUP('DP_Instruction Forfaitaires'!$D84,Listes!$A$43:$E$49,2,FALSE))),IF('DP_Instruction Forfaitaires'!$E84&gt;Listes!$D$42,('DP_Instruction Forfaitaires'!$E84*(VLOOKUP('DP_Instruction Forfaitaires'!$D84,Listes!$A$43:$E$49,5,FALSE))),('DP_Instruction Forfaitaires'!$E84*(VLOOKUP('DP_Instruction Forfaitaires'!$D84,Listes!$A$43:$E$49,3,FALSE))+(VLOOKUP('DP_Instruction Forfaitaires'!$D84,Listes!$A$43:$E$49,4,FALSE)))))))</f>
        <v/>
      </c>
      <c r="O84" s="183" t="str">
        <f>IF($H84="","",IF($C84=Listes!$B$34,Listes!$I$31,IF($C84=Listes!$B$35,(VLOOKUP('DP_Instruction Forfaitaires'!$F84,Listes!$E$31:$F$36,2,FALSE)),IF($C84=Listes!$B$33,IF('DP_Instruction Forfaitaires'!$E84&lt;Listes!$A$64,'DP_Instruction Forfaitaires'!$E84*Listes!$A$65,IF('DP_Instruction Forfaitaires'!$E84&gt;Listes!$D$64,'DP_Instruction Forfaitaires'!$E84*Listes!$D$65,(('DP_Instruction Forfaitaires'!$E84*Listes!$B$65)+Listes!$C$65)))))))</f>
        <v/>
      </c>
      <c r="P84" s="144" t="str">
        <f>IF('Dépenses forfaitaire'!P84="","",'Dépenses forfaitaire'!P84)</f>
        <v/>
      </c>
      <c r="Q84" s="343"/>
      <c r="R84" s="295" t="str">
        <f t="shared" si="4"/>
        <v/>
      </c>
      <c r="S84" s="295" t="str">
        <f t="shared" si="5"/>
        <v/>
      </c>
      <c r="T84" s="193" t="str">
        <f t="shared" si="6"/>
        <v/>
      </c>
      <c r="U84" s="191"/>
      <c r="V84" s="209"/>
      <c r="W84" s="195" t="str">
        <f>IF(AND(OR(Q84="KO",T84&lt;&gt;""),OR(R84="",S84="",T84="")),Listes!$A$74,IF(AND(T84="",Q84&lt;&gt;""),Listes!$A$75,IF(AND(P84&lt;T84,V84=""),Listes!$A$76,IF(AND(R84&gt;S84),Listes!$A$77,IF(AND(P84&lt;&gt;"",P84&gt;T84,U84=""),Listes!$A$78,IF(AND(X84="",OR(Q84&lt;&gt;"",R84&lt;&gt;"",S84&lt;&gt;"")),Listes!$A$79,""))))))</f>
        <v/>
      </c>
      <c r="X84" s="196"/>
      <c r="Y84" s="31">
        <f t="shared" si="7"/>
        <v>0</v>
      </c>
    </row>
    <row r="85" spans="1:25" ht="20.100000000000001" customHeight="1" x14ac:dyDescent="0.25">
      <c r="A85" s="134">
        <v>79</v>
      </c>
      <c r="B85" s="131" t="str">
        <f>IF('Dépenses forfaitaire'!B85="","",'Dépenses forfaitaire'!B85)</f>
        <v/>
      </c>
      <c r="C85" s="131" t="str">
        <f>IF('Dépenses forfaitaire'!C85="","",'Dépenses forfaitaire'!C85)</f>
        <v/>
      </c>
      <c r="D85" s="131" t="str">
        <f>IF('Dépenses forfaitaire'!D85="","",'Dépenses forfaitaire'!D85)</f>
        <v/>
      </c>
      <c r="E85" s="131" t="str">
        <f>IF('Dépenses forfaitaire'!E85="","",'Dépenses forfaitaire'!E85)</f>
        <v/>
      </c>
      <c r="F85" s="131" t="str">
        <f>IF('Dépenses forfaitaire'!F85="","",'Dépenses forfaitaire'!F85)</f>
        <v/>
      </c>
      <c r="G85" s="131"/>
      <c r="H85" s="131" t="str">
        <f>IF('Dépenses forfaitaire'!H85="","",'Dépenses forfaitaire'!H85)</f>
        <v/>
      </c>
      <c r="I85" s="131" t="str">
        <f>IF('Dépenses forfaitaire'!I85="","",'Dépenses forfaitaire'!I85)</f>
        <v/>
      </c>
      <c r="J85" s="293" t="str">
        <f>IF('Dépenses forfaitaire'!K85="","",'Dépenses forfaitaire'!K85)</f>
        <v/>
      </c>
      <c r="K85" s="293" t="str">
        <f>IF('Dépenses forfaitaire'!L85="","",'Dépenses forfaitaire'!L85)</f>
        <v/>
      </c>
      <c r="L85" s="293" t="str">
        <f>IF('Dépenses forfaitaire'!J85="","",'Dépenses forfaitaire'!J85)</f>
        <v/>
      </c>
      <c r="M85" s="131" t="str">
        <f>IF($H85="","",IF($C85=Listes!$B$32,IF('DP_Instruction Forfaitaires'!$E85&lt;Listes!$B$53,('DP_Instruction Forfaitaires'!$E85*(VLOOKUP('DP_Instruction Forfaitaires'!$D85,Listes!$A$54:$E$60,2,FALSE))),IF('DP_Instruction Forfaitaires'!$E85&gt;Listes!$E$53,('DP_Instruction Forfaitaires'!$E85*(VLOOKUP('DP_Instruction Forfaitaires'!$D85,Listes!$A$54:$E$60,5,FALSE))),('DP_Instruction Forfaitaires'!$E85*(VLOOKUP('DP_Instruction Forfaitaires'!$D85,Listes!$A$54:$E$60,3,FALSE))+(VLOOKUP('DP_Instruction Forfaitaires'!$D85,Listes!$A$54:$E$60,4,FALSE)))))))</f>
        <v/>
      </c>
      <c r="N85" s="131" t="str">
        <f>IF($H85="","",IF($C85=Listes!$B$31,IF('DP_Instruction Forfaitaires'!$E85&lt;Listes!$B$42,('DP_Instruction Forfaitaires'!$E85*(VLOOKUP('DP_Instruction Forfaitaires'!$D85,Listes!$A$43:$E$49,2,FALSE))),IF('DP_Instruction Forfaitaires'!$E85&gt;Listes!$D$42,('DP_Instruction Forfaitaires'!$E85*(VLOOKUP('DP_Instruction Forfaitaires'!$D85,Listes!$A$43:$E$49,5,FALSE))),('DP_Instruction Forfaitaires'!$E85*(VLOOKUP('DP_Instruction Forfaitaires'!$D85,Listes!$A$43:$E$49,3,FALSE))+(VLOOKUP('DP_Instruction Forfaitaires'!$D85,Listes!$A$43:$E$49,4,FALSE)))))))</f>
        <v/>
      </c>
      <c r="O85" s="183" t="str">
        <f>IF($H85="","",IF($C85=Listes!$B$34,Listes!$I$31,IF($C85=Listes!$B$35,(VLOOKUP('DP_Instruction Forfaitaires'!$F85,Listes!$E$31:$F$36,2,FALSE)),IF($C85=Listes!$B$33,IF('DP_Instruction Forfaitaires'!$E85&lt;Listes!$A$64,'DP_Instruction Forfaitaires'!$E85*Listes!$A$65,IF('DP_Instruction Forfaitaires'!$E85&gt;Listes!$D$64,'DP_Instruction Forfaitaires'!$E85*Listes!$D$65,(('DP_Instruction Forfaitaires'!$E85*Listes!$B$65)+Listes!$C$65)))))))</f>
        <v/>
      </c>
      <c r="P85" s="144" t="str">
        <f>IF('Dépenses forfaitaire'!P85="","",'Dépenses forfaitaire'!P85)</f>
        <v/>
      </c>
      <c r="Q85" s="343"/>
      <c r="R85" s="295" t="str">
        <f t="shared" si="4"/>
        <v/>
      </c>
      <c r="S85" s="295" t="str">
        <f t="shared" si="5"/>
        <v/>
      </c>
      <c r="T85" s="193" t="str">
        <f t="shared" si="6"/>
        <v/>
      </c>
      <c r="U85" s="191"/>
      <c r="V85" s="209"/>
      <c r="W85" s="195" t="str">
        <f>IF(AND(OR(Q85="KO",T85&lt;&gt;""),OR(R85="",S85="",T85="")),Listes!$A$74,IF(AND(T85="",Q85&lt;&gt;""),Listes!$A$75,IF(AND(P85&lt;T85,V85=""),Listes!$A$76,IF(AND(R85&gt;S85),Listes!$A$77,IF(AND(P85&lt;&gt;"",P85&gt;T85,U85=""),Listes!$A$78,IF(AND(X85="",OR(Q85&lt;&gt;"",R85&lt;&gt;"",S85&lt;&gt;"")),Listes!$A$79,""))))))</f>
        <v/>
      </c>
      <c r="X85" s="196"/>
      <c r="Y85" s="31">
        <f t="shared" si="7"/>
        <v>0</v>
      </c>
    </row>
    <row r="86" spans="1:25" ht="20.100000000000001" customHeight="1" x14ac:dyDescent="0.25">
      <c r="A86" s="134">
        <v>80</v>
      </c>
      <c r="B86" s="131" t="str">
        <f>IF('Dépenses forfaitaire'!B86="","",'Dépenses forfaitaire'!B86)</f>
        <v/>
      </c>
      <c r="C86" s="131" t="str">
        <f>IF('Dépenses forfaitaire'!C86="","",'Dépenses forfaitaire'!C86)</f>
        <v/>
      </c>
      <c r="D86" s="131" t="str">
        <f>IF('Dépenses forfaitaire'!D86="","",'Dépenses forfaitaire'!D86)</f>
        <v/>
      </c>
      <c r="E86" s="131" t="str">
        <f>IF('Dépenses forfaitaire'!E86="","",'Dépenses forfaitaire'!E86)</f>
        <v/>
      </c>
      <c r="F86" s="131" t="str">
        <f>IF('Dépenses forfaitaire'!F86="","",'Dépenses forfaitaire'!F86)</f>
        <v/>
      </c>
      <c r="G86" s="131"/>
      <c r="H86" s="131" t="str">
        <f>IF('Dépenses forfaitaire'!H86="","",'Dépenses forfaitaire'!H86)</f>
        <v/>
      </c>
      <c r="I86" s="131" t="str">
        <f>IF('Dépenses forfaitaire'!I86="","",'Dépenses forfaitaire'!I86)</f>
        <v/>
      </c>
      <c r="J86" s="293" t="str">
        <f>IF('Dépenses forfaitaire'!K86="","",'Dépenses forfaitaire'!K86)</f>
        <v/>
      </c>
      <c r="K86" s="293" t="str">
        <f>IF('Dépenses forfaitaire'!L86="","",'Dépenses forfaitaire'!L86)</f>
        <v/>
      </c>
      <c r="L86" s="293" t="str">
        <f>IF('Dépenses forfaitaire'!J86="","",'Dépenses forfaitaire'!J86)</f>
        <v/>
      </c>
      <c r="M86" s="131" t="str">
        <f>IF($H86="","",IF($C86=Listes!$B$32,IF('DP_Instruction Forfaitaires'!$E86&lt;Listes!$B$53,('DP_Instruction Forfaitaires'!$E86*(VLOOKUP('DP_Instruction Forfaitaires'!$D86,Listes!$A$54:$E$60,2,FALSE))),IF('DP_Instruction Forfaitaires'!$E86&gt;Listes!$E$53,('DP_Instruction Forfaitaires'!$E86*(VLOOKUP('DP_Instruction Forfaitaires'!$D86,Listes!$A$54:$E$60,5,FALSE))),('DP_Instruction Forfaitaires'!$E86*(VLOOKUP('DP_Instruction Forfaitaires'!$D86,Listes!$A$54:$E$60,3,FALSE))+(VLOOKUP('DP_Instruction Forfaitaires'!$D86,Listes!$A$54:$E$60,4,FALSE)))))))</f>
        <v/>
      </c>
      <c r="N86" s="131" t="str">
        <f>IF($H86="","",IF($C86=Listes!$B$31,IF('DP_Instruction Forfaitaires'!$E86&lt;Listes!$B$42,('DP_Instruction Forfaitaires'!$E86*(VLOOKUP('DP_Instruction Forfaitaires'!$D86,Listes!$A$43:$E$49,2,FALSE))),IF('DP_Instruction Forfaitaires'!$E86&gt;Listes!$D$42,('DP_Instruction Forfaitaires'!$E86*(VLOOKUP('DP_Instruction Forfaitaires'!$D86,Listes!$A$43:$E$49,5,FALSE))),('DP_Instruction Forfaitaires'!$E86*(VLOOKUP('DP_Instruction Forfaitaires'!$D86,Listes!$A$43:$E$49,3,FALSE))+(VLOOKUP('DP_Instruction Forfaitaires'!$D86,Listes!$A$43:$E$49,4,FALSE)))))))</f>
        <v/>
      </c>
      <c r="O86" s="183" t="str">
        <f>IF($H86="","",IF($C86=Listes!$B$34,Listes!$I$31,IF($C86=Listes!$B$35,(VLOOKUP('DP_Instruction Forfaitaires'!$F86,Listes!$E$31:$F$36,2,FALSE)),IF($C86=Listes!$B$33,IF('DP_Instruction Forfaitaires'!$E86&lt;Listes!$A$64,'DP_Instruction Forfaitaires'!$E86*Listes!$A$65,IF('DP_Instruction Forfaitaires'!$E86&gt;Listes!$D$64,'DP_Instruction Forfaitaires'!$E86*Listes!$D$65,(('DP_Instruction Forfaitaires'!$E86*Listes!$B$65)+Listes!$C$65)))))))</f>
        <v/>
      </c>
      <c r="P86" s="144" t="str">
        <f>IF('Dépenses forfaitaire'!P86="","",'Dépenses forfaitaire'!P86)</f>
        <v/>
      </c>
      <c r="Q86" s="343"/>
      <c r="R86" s="295" t="str">
        <f t="shared" si="4"/>
        <v/>
      </c>
      <c r="S86" s="295" t="str">
        <f t="shared" si="5"/>
        <v/>
      </c>
      <c r="T86" s="193" t="str">
        <f t="shared" si="6"/>
        <v/>
      </c>
      <c r="U86" s="191"/>
      <c r="V86" s="209"/>
      <c r="W86" s="195" t="str">
        <f>IF(AND(OR(Q86="KO",T86&lt;&gt;""),OR(R86="",S86="",T86="")),Listes!$A$74,IF(AND(T86="",Q86&lt;&gt;""),Listes!$A$75,IF(AND(P86&lt;T86,V86=""),Listes!$A$76,IF(AND(R86&gt;S86),Listes!$A$77,IF(AND(P86&lt;&gt;"",P86&gt;T86,U86=""),Listes!$A$78,IF(AND(X86="",OR(Q86&lt;&gt;"",R86&lt;&gt;"",S86&lt;&gt;"")),Listes!$A$79,""))))))</f>
        <v/>
      </c>
      <c r="X86" s="196"/>
      <c r="Y86" s="31">
        <f t="shared" si="7"/>
        <v>0</v>
      </c>
    </row>
    <row r="87" spans="1:25" ht="20.100000000000001" customHeight="1" x14ac:dyDescent="0.25">
      <c r="A87" s="134">
        <v>81</v>
      </c>
      <c r="B87" s="131" t="str">
        <f>IF('Dépenses forfaitaire'!B87="","",'Dépenses forfaitaire'!B87)</f>
        <v/>
      </c>
      <c r="C87" s="131" t="str">
        <f>IF('Dépenses forfaitaire'!C87="","",'Dépenses forfaitaire'!C87)</f>
        <v/>
      </c>
      <c r="D87" s="131" t="str">
        <f>IF('Dépenses forfaitaire'!D87="","",'Dépenses forfaitaire'!D87)</f>
        <v/>
      </c>
      <c r="E87" s="131" t="str">
        <f>IF('Dépenses forfaitaire'!E87="","",'Dépenses forfaitaire'!E87)</f>
        <v/>
      </c>
      <c r="F87" s="131" t="str">
        <f>IF('Dépenses forfaitaire'!F87="","",'Dépenses forfaitaire'!F87)</f>
        <v/>
      </c>
      <c r="G87" s="131"/>
      <c r="H87" s="131" t="str">
        <f>IF('Dépenses forfaitaire'!H87="","",'Dépenses forfaitaire'!H87)</f>
        <v/>
      </c>
      <c r="I87" s="131" t="str">
        <f>IF('Dépenses forfaitaire'!I87="","",'Dépenses forfaitaire'!I87)</f>
        <v/>
      </c>
      <c r="J87" s="293" t="str">
        <f>IF('Dépenses forfaitaire'!K87="","",'Dépenses forfaitaire'!K87)</f>
        <v/>
      </c>
      <c r="K87" s="293" t="str">
        <f>IF('Dépenses forfaitaire'!L87="","",'Dépenses forfaitaire'!L87)</f>
        <v/>
      </c>
      <c r="L87" s="293" t="str">
        <f>IF('Dépenses forfaitaire'!J87="","",'Dépenses forfaitaire'!J87)</f>
        <v/>
      </c>
      <c r="M87" s="131" t="str">
        <f>IF($H87="","",IF($C87=Listes!$B$32,IF('DP_Instruction Forfaitaires'!$E87&lt;Listes!$B$53,('DP_Instruction Forfaitaires'!$E87*(VLOOKUP('DP_Instruction Forfaitaires'!$D87,Listes!$A$54:$E$60,2,FALSE))),IF('DP_Instruction Forfaitaires'!$E87&gt;Listes!$E$53,('DP_Instruction Forfaitaires'!$E87*(VLOOKUP('DP_Instruction Forfaitaires'!$D87,Listes!$A$54:$E$60,5,FALSE))),('DP_Instruction Forfaitaires'!$E87*(VLOOKUP('DP_Instruction Forfaitaires'!$D87,Listes!$A$54:$E$60,3,FALSE))+(VLOOKUP('DP_Instruction Forfaitaires'!$D87,Listes!$A$54:$E$60,4,FALSE)))))))</f>
        <v/>
      </c>
      <c r="N87" s="131" t="str">
        <f>IF($H87="","",IF($C87=Listes!$B$31,IF('DP_Instruction Forfaitaires'!$E87&lt;Listes!$B$42,('DP_Instruction Forfaitaires'!$E87*(VLOOKUP('DP_Instruction Forfaitaires'!$D87,Listes!$A$43:$E$49,2,FALSE))),IF('DP_Instruction Forfaitaires'!$E87&gt;Listes!$D$42,('DP_Instruction Forfaitaires'!$E87*(VLOOKUP('DP_Instruction Forfaitaires'!$D87,Listes!$A$43:$E$49,5,FALSE))),('DP_Instruction Forfaitaires'!$E87*(VLOOKUP('DP_Instruction Forfaitaires'!$D87,Listes!$A$43:$E$49,3,FALSE))+(VLOOKUP('DP_Instruction Forfaitaires'!$D87,Listes!$A$43:$E$49,4,FALSE)))))))</f>
        <v/>
      </c>
      <c r="O87" s="183" t="str">
        <f>IF($H87="","",IF($C87=Listes!$B$34,Listes!$I$31,IF($C87=Listes!$B$35,(VLOOKUP('DP_Instruction Forfaitaires'!$F87,Listes!$E$31:$F$36,2,FALSE)),IF($C87=Listes!$B$33,IF('DP_Instruction Forfaitaires'!$E87&lt;Listes!$A$64,'DP_Instruction Forfaitaires'!$E87*Listes!$A$65,IF('DP_Instruction Forfaitaires'!$E87&gt;Listes!$D$64,'DP_Instruction Forfaitaires'!$E87*Listes!$D$65,(('DP_Instruction Forfaitaires'!$E87*Listes!$B$65)+Listes!$C$65)))))))</f>
        <v/>
      </c>
      <c r="P87" s="144" t="str">
        <f>IF('Dépenses forfaitaire'!P87="","",'Dépenses forfaitaire'!P87)</f>
        <v/>
      </c>
      <c r="Q87" s="343"/>
      <c r="R87" s="295" t="str">
        <f t="shared" si="4"/>
        <v/>
      </c>
      <c r="S87" s="295" t="str">
        <f t="shared" si="5"/>
        <v/>
      </c>
      <c r="T87" s="193" t="str">
        <f t="shared" si="6"/>
        <v/>
      </c>
      <c r="U87" s="191"/>
      <c r="V87" s="209"/>
      <c r="W87" s="195" t="str">
        <f>IF(AND(OR(Q87="KO",T87&lt;&gt;""),OR(R87="",S87="",T87="")),Listes!$A$74,IF(AND(T87="",Q87&lt;&gt;""),Listes!$A$75,IF(AND(P87&lt;T87,V87=""),Listes!$A$76,IF(AND(R87&gt;S87),Listes!$A$77,IF(AND(P87&lt;&gt;"",P87&gt;T87,U87=""),Listes!$A$78,IF(AND(X87="",OR(Q87&lt;&gt;"",R87&lt;&gt;"",S87&lt;&gt;"")),Listes!$A$79,""))))))</f>
        <v/>
      </c>
      <c r="X87" s="196"/>
      <c r="Y87" s="31">
        <f t="shared" si="7"/>
        <v>0</v>
      </c>
    </row>
    <row r="88" spans="1:25" ht="20.100000000000001" customHeight="1" x14ac:dyDescent="0.25">
      <c r="A88" s="134">
        <v>82</v>
      </c>
      <c r="B88" s="131" t="str">
        <f>IF('Dépenses forfaitaire'!B88="","",'Dépenses forfaitaire'!B88)</f>
        <v/>
      </c>
      <c r="C88" s="131" t="str">
        <f>IF('Dépenses forfaitaire'!C88="","",'Dépenses forfaitaire'!C88)</f>
        <v/>
      </c>
      <c r="D88" s="131" t="str">
        <f>IF('Dépenses forfaitaire'!D88="","",'Dépenses forfaitaire'!D88)</f>
        <v/>
      </c>
      <c r="E88" s="131" t="str">
        <f>IF('Dépenses forfaitaire'!E88="","",'Dépenses forfaitaire'!E88)</f>
        <v/>
      </c>
      <c r="F88" s="131" t="str">
        <f>IF('Dépenses forfaitaire'!F88="","",'Dépenses forfaitaire'!F88)</f>
        <v/>
      </c>
      <c r="G88" s="131"/>
      <c r="H88" s="131" t="str">
        <f>IF('Dépenses forfaitaire'!H88="","",'Dépenses forfaitaire'!H88)</f>
        <v/>
      </c>
      <c r="I88" s="131" t="str">
        <f>IF('Dépenses forfaitaire'!I88="","",'Dépenses forfaitaire'!I88)</f>
        <v/>
      </c>
      <c r="J88" s="293" t="str">
        <f>IF('Dépenses forfaitaire'!K88="","",'Dépenses forfaitaire'!K88)</f>
        <v/>
      </c>
      <c r="K88" s="293" t="str">
        <f>IF('Dépenses forfaitaire'!L88="","",'Dépenses forfaitaire'!L88)</f>
        <v/>
      </c>
      <c r="L88" s="293" t="str">
        <f>IF('Dépenses forfaitaire'!J88="","",'Dépenses forfaitaire'!J88)</f>
        <v/>
      </c>
      <c r="M88" s="131" t="str">
        <f>IF($H88="","",IF($C88=Listes!$B$32,IF('DP_Instruction Forfaitaires'!$E88&lt;Listes!$B$53,('DP_Instruction Forfaitaires'!$E88*(VLOOKUP('DP_Instruction Forfaitaires'!$D88,Listes!$A$54:$E$60,2,FALSE))),IF('DP_Instruction Forfaitaires'!$E88&gt;Listes!$E$53,('DP_Instruction Forfaitaires'!$E88*(VLOOKUP('DP_Instruction Forfaitaires'!$D88,Listes!$A$54:$E$60,5,FALSE))),('DP_Instruction Forfaitaires'!$E88*(VLOOKUP('DP_Instruction Forfaitaires'!$D88,Listes!$A$54:$E$60,3,FALSE))+(VLOOKUP('DP_Instruction Forfaitaires'!$D88,Listes!$A$54:$E$60,4,FALSE)))))))</f>
        <v/>
      </c>
      <c r="N88" s="131" t="str">
        <f>IF($H88="","",IF($C88=Listes!$B$31,IF('DP_Instruction Forfaitaires'!$E88&lt;Listes!$B$42,('DP_Instruction Forfaitaires'!$E88*(VLOOKUP('DP_Instruction Forfaitaires'!$D88,Listes!$A$43:$E$49,2,FALSE))),IF('DP_Instruction Forfaitaires'!$E88&gt;Listes!$D$42,('DP_Instruction Forfaitaires'!$E88*(VLOOKUP('DP_Instruction Forfaitaires'!$D88,Listes!$A$43:$E$49,5,FALSE))),('DP_Instruction Forfaitaires'!$E88*(VLOOKUP('DP_Instruction Forfaitaires'!$D88,Listes!$A$43:$E$49,3,FALSE))+(VLOOKUP('DP_Instruction Forfaitaires'!$D88,Listes!$A$43:$E$49,4,FALSE)))))))</f>
        <v/>
      </c>
      <c r="O88" s="183" t="str">
        <f>IF($H88="","",IF($C88=Listes!$B$34,Listes!$I$31,IF($C88=Listes!$B$35,(VLOOKUP('DP_Instruction Forfaitaires'!$F88,Listes!$E$31:$F$36,2,FALSE)),IF($C88=Listes!$B$33,IF('DP_Instruction Forfaitaires'!$E88&lt;Listes!$A$64,'DP_Instruction Forfaitaires'!$E88*Listes!$A$65,IF('DP_Instruction Forfaitaires'!$E88&gt;Listes!$D$64,'DP_Instruction Forfaitaires'!$E88*Listes!$D$65,(('DP_Instruction Forfaitaires'!$E88*Listes!$B$65)+Listes!$C$65)))))))</f>
        <v/>
      </c>
      <c r="P88" s="144" t="str">
        <f>IF('Dépenses forfaitaire'!P88="","",'Dépenses forfaitaire'!P88)</f>
        <v/>
      </c>
      <c r="Q88" s="343"/>
      <c r="R88" s="295" t="str">
        <f t="shared" si="4"/>
        <v/>
      </c>
      <c r="S88" s="295" t="str">
        <f t="shared" si="5"/>
        <v/>
      </c>
      <c r="T88" s="193" t="str">
        <f t="shared" si="6"/>
        <v/>
      </c>
      <c r="U88" s="191"/>
      <c r="V88" s="209"/>
      <c r="W88" s="195" t="str">
        <f>IF(AND(OR(Q88="KO",T88&lt;&gt;""),OR(R88="",S88="",T88="")),Listes!$A$74,IF(AND(T88="",Q88&lt;&gt;""),Listes!$A$75,IF(AND(P88&lt;T88,V88=""),Listes!$A$76,IF(AND(R88&gt;S88),Listes!$A$77,IF(AND(P88&lt;&gt;"",P88&gt;T88,U88=""),Listes!$A$78,IF(AND(X88="",OR(Q88&lt;&gt;"",R88&lt;&gt;"",S88&lt;&gt;"")),Listes!$A$79,""))))))</f>
        <v/>
      </c>
      <c r="X88" s="196"/>
      <c r="Y88" s="31">
        <f t="shared" si="7"/>
        <v>0</v>
      </c>
    </row>
    <row r="89" spans="1:25" ht="20.100000000000001" customHeight="1" x14ac:dyDescent="0.25">
      <c r="A89" s="134">
        <v>83</v>
      </c>
      <c r="B89" s="131" t="str">
        <f>IF('Dépenses forfaitaire'!B89="","",'Dépenses forfaitaire'!B89)</f>
        <v/>
      </c>
      <c r="C89" s="131" t="str">
        <f>IF('Dépenses forfaitaire'!C89="","",'Dépenses forfaitaire'!C89)</f>
        <v/>
      </c>
      <c r="D89" s="131" t="str">
        <f>IF('Dépenses forfaitaire'!D89="","",'Dépenses forfaitaire'!D89)</f>
        <v/>
      </c>
      <c r="E89" s="131" t="str">
        <f>IF('Dépenses forfaitaire'!E89="","",'Dépenses forfaitaire'!E89)</f>
        <v/>
      </c>
      <c r="F89" s="131" t="str">
        <f>IF('Dépenses forfaitaire'!F89="","",'Dépenses forfaitaire'!F89)</f>
        <v/>
      </c>
      <c r="G89" s="131"/>
      <c r="H89" s="131" t="str">
        <f>IF('Dépenses forfaitaire'!H89="","",'Dépenses forfaitaire'!H89)</f>
        <v/>
      </c>
      <c r="I89" s="131" t="str">
        <f>IF('Dépenses forfaitaire'!I89="","",'Dépenses forfaitaire'!I89)</f>
        <v/>
      </c>
      <c r="J89" s="293" t="str">
        <f>IF('Dépenses forfaitaire'!K89="","",'Dépenses forfaitaire'!K89)</f>
        <v/>
      </c>
      <c r="K89" s="293" t="str">
        <f>IF('Dépenses forfaitaire'!L89="","",'Dépenses forfaitaire'!L89)</f>
        <v/>
      </c>
      <c r="L89" s="293" t="str">
        <f>IF('Dépenses forfaitaire'!J89="","",'Dépenses forfaitaire'!J89)</f>
        <v/>
      </c>
      <c r="M89" s="131" t="str">
        <f>IF($H89="","",IF($C89=Listes!$B$32,IF('DP_Instruction Forfaitaires'!$E89&lt;Listes!$B$53,('DP_Instruction Forfaitaires'!$E89*(VLOOKUP('DP_Instruction Forfaitaires'!$D89,Listes!$A$54:$E$60,2,FALSE))),IF('DP_Instruction Forfaitaires'!$E89&gt;Listes!$E$53,('DP_Instruction Forfaitaires'!$E89*(VLOOKUP('DP_Instruction Forfaitaires'!$D89,Listes!$A$54:$E$60,5,FALSE))),('DP_Instruction Forfaitaires'!$E89*(VLOOKUP('DP_Instruction Forfaitaires'!$D89,Listes!$A$54:$E$60,3,FALSE))+(VLOOKUP('DP_Instruction Forfaitaires'!$D89,Listes!$A$54:$E$60,4,FALSE)))))))</f>
        <v/>
      </c>
      <c r="N89" s="131" t="str">
        <f>IF($H89="","",IF($C89=Listes!$B$31,IF('DP_Instruction Forfaitaires'!$E89&lt;Listes!$B$42,('DP_Instruction Forfaitaires'!$E89*(VLOOKUP('DP_Instruction Forfaitaires'!$D89,Listes!$A$43:$E$49,2,FALSE))),IF('DP_Instruction Forfaitaires'!$E89&gt;Listes!$D$42,('DP_Instruction Forfaitaires'!$E89*(VLOOKUP('DP_Instruction Forfaitaires'!$D89,Listes!$A$43:$E$49,5,FALSE))),('DP_Instruction Forfaitaires'!$E89*(VLOOKUP('DP_Instruction Forfaitaires'!$D89,Listes!$A$43:$E$49,3,FALSE))+(VLOOKUP('DP_Instruction Forfaitaires'!$D89,Listes!$A$43:$E$49,4,FALSE)))))))</f>
        <v/>
      </c>
      <c r="O89" s="183" t="str">
        <f>IF($H89="","",IF($C89=Listes!$B$34,Listes!$I$31,IF($C89=Listes!$B$35,(VLOOKUP('DP_Instruction Forfaitaires'!$F89,Listes!$E$31:$F$36,2,FALSE)),IF($C89=Listes!$B$33,IF('DP_Instruction Forfaitaires'!$E89&lt;Listes!$A$64,'DP_Instruction Forfaitaires'!$E89*Listes!$A$65,IF('DP_Instruction Forfaitaires'!$E89&gt;Listes!$D$64,'DP_Instruction Forfaitaires'!$E89*Listes!$D$65,(('DP_Instruction Forfaitaires'!$E89*Listes!$B$65)+Listes!$C$65)))))))</f>
        <v/>
      </c>
      <c r="P89" s="144" t="str">
        <f>IF('Dépenses forfaitaire'!P89="","",'Dépenses forfaitaire'!P89)</f>
        <v/>
      </c>
      <c r="Q89" s="343"/>
      <c r="R89" s="295" t="str">
        <f t="shared" si="4"/>
        <v/>
      </c>
      <c r="S89" s="295" t="str">
        <f t="shared" si="5"/>
        <v/>
      </c>
      <c r="T89" s="193" t="str">
        <f t="shared" si="6"/>
        <v/>
      </c>
      <c r="U89" s="191"/>
      <c r="V89" s="209"/>
      <c r="W89" s="195" t="str">
        <f>IF(AND(OR(Q89="KO",T89&lt;&gt;""),OR(R89="",S89="",T89="")),Listes!$A$74,IF(AND(T89="",Q89&lt;&gt;""),Listes!$A$75,IF(AND(P89&lt;T89,V89=""),Listes!$A$76,IF(AND(R89&gt;S89),Listes!$A$77,IF(AND(P89&lt;&gt;"",P89&gt;T89,U89=""),Listes!$A$78,IF(AND(X89="",OR(Q89&lt;&gt;"",R89&lt;&gt;"",S89&lt;&gt;"")),Listes!$A$79,""))))))</f>
        <v/>
      </c>
      <c r="X89" s="196"/>
      <c r="Y89" s="31">
        <f t="shared" si="7"/>
        <v>0</v>
      </c>
    </row>
    <row r="90" spans="1:25" ht="20.100000000000001" customHeight="1" x14ac:dyDescent="0.25">
      <c r="A90" s="134">
        <v>84</v>
      </c>
      <c r="B90" s="131" t="str">
        <f>IF('Dépenses forfaitaire'!B90="","",'Dépenses forfaitaire'!B90)</f>
        <v/>
      </c>
      <c r="C90" s="131" t="str">
        <f>IF('Dépenses forfaitaire'!C90="","",'Dépenses forfaitaire'!C90)</f>
        <v/>
      </c>
      <c r="D90" s="131" t="str">
        <f>IF('Dépenses forfaitaire'!D90="","",'Dépenses forfaitaire'!D90)</f>
        <v/>
      </c>
      <c r="E90" s="131" t="str">
        <f>IF('Dépenses forfaitaire'!E90="","",'Dépenses forfaitaire'!E90)</f>
        <v/>
      </c>
      <c r="F90" s="131" t="str">
        <f>IF('Dépenses forfaitaire'!F90="","",'Dépenses forfaitaire'!F90)</f>
        <v/>
      </c>
      <c r="G90" s="131"/>
      <c r="H90" s="131" t="str">
        <f>IF('Dépenses forfaitaire'!H90="","",'Dépenses forfaitaire'!H90)</f>
        <v/>
      </c>
      <c r="I90" s="131" t="str">
        <f>IF('Dépenses forfaitaire'!I90="","",'Dépenses forfaitaire'!I90)</f>
        <v/>
      </c>
      <c r="J90" s="293" t="str">
        <f>IF('Dépenses forfaitaire'!K90="","",'Dépenses forfaitaire'!K90)</f>
        <v/>
      </c>
      <c r="K90" s="293" t="str">
        <f>IF('Dépenses forfaitaire'!L90="","",'Dépenses forfaitaire'!L90)</f>
        <v/>
      </c>
      <c r="L90" s="293" t="str">
        <f>IF('Dépenses forfaitaire'!J90="","",'Dépenses forfaitaire'!J90)</f>
        <v/>
      </c>
      <c r="M90" s="131" t="str">
        <f>IF($H90="","",IF($C90=Listes!$B$32,IF('DP_Instruction Forfaitaires'!$E90&lt;Listes!$B$53,('DP_Instruction Forfaitaires'!$E90*(VLOOKUP('DP_Instruction Forfaitaires'!$D90,Listes!$A$54:$E$60,2,FALSE))),IF('DP_Instruction Forfaitaires'!$E90&gt;Listes!$E$53,('DP_Instruction Forfaitaires'!$E90*(VLOOKUP('DP_Instruction Forfaitaires'!$D90,Listes!$A$54:$E$60,5,FALSE))),('DP_Instruction Forfaitaires'!$E90*(VLOOKUP('DP_Instruction Forfaitaires'!$D90,Listes!$A$54:$E$60,3,FALSE))+(VLOOKUP('DP_Instruction Forfaitaires'!$D90,Listes!$A$54:$E$60,4,FALSE)))))))</f>
        <v/>
      </c>
      <c r="N90" s="131" t="str">
        <f>IF($H90="","",IF($C90=Listes!$B$31,IF('DP_Instruction Forfaitaires'!$E90&lt;Listes!$B$42,('DP_Instruction Forfaitaires'!$E90*(VLOOKUP('DP_Instruction Forfaitaires'!$D90,Listes!$A$43:$E$49,2,FALSE))),IF('DP_Instruction Forfaitaires'!$E90&gt;Listes!$D$42,('DP_Instruction Forfaitaires'!$E90*(VLOOKUP('DP_Instruction Forfaitaires'!$D90,Listes!$A$43:$E$49,5,FALSE))),('DP_Instruction Forfaitaires'!$E90*(VLOOKUP('DP_Instruction Forfaitaires'!$D90,Listes!$A$43:$E$49,3,FALSE))+(VLOOKUP('DP_Instruction Forfaitaires'!$D90,Listes!$A$43:$E$49,4,FALSE)))))))</f>
        <v/>
      </c>
      <c r="O90" s="183" t="str">
        <f>IF($H90="","",IF($C90=Listes!$B$34,Listes!$I$31,IF($C90=Listes!$B$35,(VLOOKUP('DP_Instruction Forfaitaires'!$F90,Listes!$E$31:$F$36,2,FALSE)),IF($C90=Listes!$B$33,IF('DP_Instruction Forfaitaires'!$E90&lt;Listes!$A$64,'DP_Instruction Forfaitaires'!$E90*Listes!$A$65,IF('DP_Instruction Forfaitaires'!$E90&gt;Listes!$D$64,'DP_Instruction Forfaitaires'!$E90*Listes!$D$65,(('DP_Instruction Forfaitaires'!$E90*Listes!$B$65)+Listes!$C$65)))))))</f>
        <v/>
      </c>
      <c r="P90" s="144" t="str">
        <f>IF('Dépenses forfaitaire'!P90="","",'Dépenses forfaitaire'!P90)</f>
        <v/>
      </c>
      <c r="Q90" s="343"/>
      <c r="R90" s="295" t="str">
        <f t="shared" si="4"/>
        <v/>
      </c>
      <c r="S90" s="295" t="str">
        <f t="shared" si="5"/>
        <v/>
      </c>
      <c r="T90" s="193" t="str">
        <f t="shared" si="6"/>
        <v/>
      </c>
      <c r="U90" s="191"/>
      <c r="V90" s="209"/>
      <c r="W90" s="195" t="str">
        <f>IF(AND(OR(Q90="KO",T90&lt;&gt;""),OR(R90="",S90="",T90="")),Listes!$A$74,IF(AND(T90="",Q90&lt;&gt;""),Listes!$A$75,IF(AND(P90&lt;T90,V90=""),Listes!$A$76,IF(AND(R90&gt;S90),Listes!$A$77,IF(AND(P90&lt;&gt;"",P90&gt;T90,U90=""),Listes!$A$78,IF(AND(X90="",OR(Q90&lt;&gt;"",R90&lt;&gt;"",S90&lt;&gt;"")),Listes!$A$79,""))))))</f>
        <v/>
      </c>
      <c r="X90" s="196"/>
      <c r="Y90" s="31">
        <f t="shared" si="7"/>
        <v>0</v>
      </c>
    </row>
    <row r="91" spans="1:25" ht="20.100000000000001" customHeight="1" x14ac:dyDescent="0.25">
      <c r="A91" s="134">
        <v>85</v>
      </c>
      <c r="B91" s="131" t="str">
        <f>IF('Dépenses forfaitaire'!B91="","",'Dépenses forfaitaire'!B91)</f>
        <v/>
      </c>
      <c r="C91" s="131" t="str">
        <f>IF('Dépenses forfaitaire'!C91="","",'Dépenses forfaitaire'!C91)</f>
        <v/>
      </c>
      <c r="D91" s="131" t="str">
        <f>IF('Dépenses forfaitaire'!D91="","",'Dépenses forfaitaire'!D91)</f>
        <v/>
      </c>
      <c r="E91" s="131" t="str">
        <f>IF('Dépenses forfaitaire'!E91="","",'Dépenses forfaitaire'!E91)</f>
        <v/>
      </c>
      <c r="F91" s="131" t="str">
        <f>IF('Dépenses forfaitaire'!F91="","",'Dépenses forfaitaire'!F91)</f>
        <v/>
      </c>
      <c r="G91" s="131"/>
      <c r="H91" s="131" t="str">
        <f>IF('Dépenses forfaitaire'!H91="","",'Dépenses forfaitaire'!H91)</f>
        <v/>
      </c>
      <c r="I91" s="131" t="str">
        <f>IF('Dépenses forfaitaire'!I91="","",'Dépenses forfaitaire'!I91)</f>
        <v/>
      </c>
      <c r="J91" s="293" t="str">
        <f>IF('Dépenses forfaitaire'!K91="","",'Dépenses forfaitaire'!K91)</f>
        <v/>
      </c>
      <c r="K91" s="293" t="str">
        <f>IF('Dépenses forfaitaire'!L91="","",'Dépenses forfaitaire'!L91)</f>
        <v/>
      </c>
      <c r="L91" s="293" t="str">
        <f>IF('Dépenses forfaitaire'!J91="","",'Dépenses forfaitaire'!J91)</f>
        <v/>
      </c>
      <c r="M91" s="131" t="str">
        <f>IF($H91="","",IF($C91=Listes!$B$32,IF('DP_Instruction Forfaitaires'!$E91&lt;Listes!$B$53,('DP_Instruction Forfaitaires'!$E91*(VLOOKUP('DP_Instruction Forfaitaires'!$D91,Listes!$A$54:$E$60,2,FALSE))),IF('DP_Instruction Forfaitaires'!$E91&gt;Listes!$E$53,('DP_Instruction Forfaitaires'!$E91*(VLOOKUP('DP_Instruction Forfaitaires'!$D91,Listes!$A$54:$E$60,5,FALSE))),('DP_Instruction Forfaitaires'!$E91*(VLOOKUP('DP_Instruction Forfaitaires'!$D91,Listes!$A$54:$E$60,3,FALSE))+(VLOOKUP('DP_Instruction Forfaitaires'!$D91,Listes!$A$54:$E$60,4,FALSE)))))))</f>
        <v/>
      </c>
      <c r="N91" s="131" t="str">
        <f>IF($H91="","",IF($C91=Listes!$B$31,IF('DP_Instruction Forfaitaires'!$E91&lt;Listes!$B$42,('DP_Instruction Forfaitaires'!$E91*(VLOOKUP('DP_Instruction Forfaitaires'!$D91,Listes!$A$43:$E$49,2,FALSE))),IF('DP_Instruction Forfaitaires'!$E91&gt;Listes!$D$42,('DP_Instruction Forfaitaires'!$E91*(VLOOKUP('DP_Instruction Forfaitaires'!$D91,Listes!$A$43:$E$49,5,FALSE))),('DP_Instruction Forfaitaires'!$E91*(VLOOKUP('DP_Instruction Forfaitaires'!$D91,Listes!$A$43:$E$49,3,FALSE))+(VLOOKUP('DP_Instruction Forfaitaires'!$D91,Listes!$A$43:$E$49,4,FALSE)))))))</f>
        <v/>
      </c>
      <c r="O91" s="183" t="str">
        <f>IF($H91="","",IF($C91=Listes!$B$34,Listes!$I$31,IF($C91=Listes!$B$35,(VLOOKUP('DP_Instruction Forfaitaires'!$F91,Listes!$E$31:$F$36,2,FALSE)),IF($C91=Listes!$B$33,IF('DP_Instruction Forfaitaires'!$E91&lt;Listes!$A$64,'DP_Instruction Forfaitaires'!$E91*Listes!$A$65,IF('DP_Instruction Forfaitaires'!$E91&gt;Listes!$D$64,'DP_Instruction Forfaitaires'!$E91*Listes!$D$65,(('DP_Instruction Forfaitaires'!$E91*Listes!$B$65)+Listes!$C$65)))))))</f>
        <v/>
      </c>
      <c r="P91" s="144" t="str">
        <f>IF('Dépenses forfaitaire'!P91="","",'Dépenses forfaitaire'!P91)</f>
        <v/>
      </c>
      <c r="Q91" s="343"/>
      <c r="R91" s="295" t="str">
        <f t="shared" si="4"/>
        <v/>
      </c>
      <c r="S91" s="295" t="str">
        <f t="shared" si="5"/>
        <v/>
      </c>
      <c r="T91" s="193" t="str">
        <f t="shared" si="6"/>
        <v/>
      </c>
      <c r="U91" s="191"/>
      <c r="V91" s="209"/>
      <c r="W91" s="195" t="str">
        <f>IF(AND(OR(Q91="KO",T91&lt;&gt;""),OR(R91="",S91="",T91="")),Listes!$A$74,IF(AND(T91="",Q91&lt;&gt;""),Listes!$A$75,IF(AND(P91&lt;T91,V91=""),Listes!$A$76,IF(AND(R91&gt;S91),Listes!$A$77,IF(AND(P91&lt;&gt;"",P91&gt;T91,U91=""),Listes!$A$78,IF(AND(X91="",OR(Q91&lt;&gt;"",R91&lt;&gt;"",S91&lt;&gt;"")),Listes!$A$79,""))))))</f>
        <v/>
      </c>
      <c r="X91" s="196"/>
      <c r="Y91" s="31">
        <f t="shared" si="7"/>
        <v>0</v>
      </c>
    </row>
    <row r="92" spans="1:25" ht="20.100000000000001" customHeight="1" x14ac:dyDescent="0.25">
      <c r="A92" s="134">
        <v>86</v>
      </c>
      <c r="B92" s="131" t="str">
        <f>IF('Dépenses forfaitaire'!B92="","",'Dépenses forfaitaire'!B92)</f>
        <v/>
      </c>
      <c r="C92" s="131" t="str">
        <f>IF('Dépenses forfaitaire'!C92="","",'Dépenses forfaitaire'!C92)</f>
        <v/>
      </c>
      <c r="D92" s="131" t="str">
        <f>IF('Dépenses forfaitaire'!D92="","",'Dépenses forfaitaire'!D92)</f>
        <v/>
      </c>
      <c r="E92" s="131" t="str">
        <f>IF('Dépenses forfaitaire'!E92="","",'Dépenses forfaitaire'!E92)</f>
        <v/>
      </c>
      <c r="F92" s="131" t="str">
        <f>IF('Dépenses forfaitaire'!F92="","",'Dépenses forfaitaire'!F92)</f>
        <v/>
      </c>
      <c r="G92" s="131"/>
      <c r="H92" s="131" t="str">
        <f>IF('Dépenses forfaitaire'!H92="","",'Dépenses forfaitaire'!H92)</f>
        <v/>
      </c>
      <c r="I92" s="131" t="str">
        <f>IF('Dépenses forfaitaire'!I92="","",'Dépenses forfaitaire'!I92)</f>
        <v/>
      </c>
      <c r="J92" s="293" t="str">
        <f>IF('Dépenses forfaitaire'!K92="","",'Dépenses forfaitaire'!K92)</f>
        <v/>
      </c>
      <c r="K92" s="293" t="str">
        <f>IF('Dépenses forfaitaire'!L92="","",'Dépenses forfaitaire'!L92)</f>
        <v/>
      </c>
      <c r="L92" s="293" t="str">
        <f>IF('Dépenses forfaitaire'!J92="","",'Dépenses forfaitaire'!J92)</f>
        <v/>
      </c>
      <c r="M92" s="131" t="str">
        <f>IF($H92="","",IF($C92=Listes!$B$32,IF('DP_Instruction Forfaitaires'!$E92&lt;Listes!$B$53,('DP_Instruction Forfaitaires'!$E92*(VLOOKUP('DP_Instruction Forfaitaires'!$D92,Listes!$A$54:$E$60,2,FALSE))),IF('DP_Instruction Forfaitaires'!$E92&gt;Listes!$E$53,('DP_Instruction Forfaitaires'!$E92*(VLOOKUP('DP_Instruction Forfaitaires'!$D92,Listes!$A$54:$E$60,5,FALSE))),('DP_Instruction Forfaitaires'!$E92*(VLOOKUP('DP_Instruction Forfaitaires'!$D92,Listes!$A$54:$E$60,3,FALSE))+(VLOOKUP('DP_Instruction Forfaitaires'!$D92,Listes!$A$54:$E$60,4,FALSE)))))))</f>
        <v/>
      </c>
      <c r="N92" s="131" t="str">
        <f>IF($H92="","",IF($C92=Listes!$B$31,IF('DP_Instruction Forfaitaires'!$E92&lt;Listes!$B$42,('DP_Instruction Forfaitaires'!$E92*(VLOOKUP('DP_Instruction Forfaitaires'!$D92,Listes!$A$43:$E$49,2,FALSE))),IF('DP_Instruction Forfaitaires'!$E92&gt;Listes!$D$42,('DP_Instruction Forfaitaires'!$E92*(VLOOKUP('DP_Instruction Forfaitaires'!$D92,Listes!$A$43:$E$49,5,FALSE))),('DP_Instruction Forfaitaires'!$E92*(VLOOKUP('DP_Instruction Forfaitaires'!$D92,Listes!$A$43:$E$49,3,FALSE))+(VLOOKUP('DP_Instruction Forfaitaires'!$D92,Listes!$A$43:$E$49,4,FALSE)))))))</f>
        <v/>
      </c>
      <c r="O92" s="183" t="str">
        <f>IF($H92="","",IF($C92=Listes!$B$34,Listes!$I$31,IF($C92=Listes!$B$35,(VLOOKUP('DP_Instruction Forfaitaires'!$F92,Listes!$E$31:$F$36,2,FALSE)),IF($C92=Listes!$B$33,IF('DP_Instruction Forfaitaires'!$E92&lt;Listes!$A$64,'DP_Instruction Forfaitaires'!$E92*Listes!$A$65,IF('DP_Instruction Forfaitaires'!$E92&gt;Listes!$D$64,'DP_Instruction Forfaitaires'!$E92*Listes!$D$65,(('DP_Instruction Forfaitaires'!$E92*Listes!$B$65)+Listes!$C$65)))))))</f>
        <v/>
      </c>
      <c r="P92" s="144" t="str">
        <f>IF('Dépenses forfaitaire'!P92="","",'Dépenses forfaitaire'!P92)</f>
        <v/>
      </c>
      <c r="Q92" s="343"/>
      <c r="R92" s="295" t="str">
        <f t="shared" si="4"/>
        <v/>
      </c>
      <c r="S92" s="295" t="str">
        <f t="shared" si="5"/>
        <v/>
      </c>
      <c r="T92" s="193" t="str">
        <f t="shared" si="6"/>
        <v/>
      </c>
      <c r="U92" s="191"/>
      <c r="V92" s="209"/>
      <c r="W92" s="195" t="str">
        <f>IF(AND(OR(Q92="KO",T92&lt;&gt;""),OR(R92="",S92="",T92="")),Listes!$A$74,IF(AND(T92="",Q92&lt;&gt;""),Listes!$A$75,IF(AND(P92&lt;T92,V92=""),Listes!$A$76,IF(AND(R92&gt;S92),Listes!$A$77,IF(AND(P92&lt;&gt;"",P92&gt;T92,U92=""),Listes!$A$78,IF(AND(X92="",OR(Q92&lt;&gt;"",R92&lt;&gt;"",S92&lt;&gt;"")),Listes!$A$79,""))))))</f>
        <v/>
      </c>
      <c r="X92" s="196"/>
      <c r="Y92" s="31">
        <f t="shared" si="7"/>
        <v>0</v>
      </c>
    </row>
    <row r="93" spans="1:25" ht="20.100000000000001" customHeight="1" x14ac:dyDescent="0.25">
      <c r="A93" s="134">
        <v>87</v>
      </c>
      <c r="B93" s="131" t="str">
        <f>IF('Dépenses forfaitaire'!B93="","",'Dépenses forfaitaire'!B93)</f>
        <v/>
      </c>
      <c r="C93" s="131" t="str">
        <f>IF('Dépenses forfaitaire'!C93="","",'Dépenses forfaitaire'!C93)</f>
        <v/>
      </c>
      <c r="D93" s="131" t="str">
        <f>IF('Dépenses forfaitaire'!D93="","",'Dépenses forfaitaire'!D93)</f>
        <v/>
      </c>
      <c r="E93" s="131" t="str">
        <f>IF('Dépenses forfaitaire'!E93="","",'Dépenses forfaitaire'!E93)</f>
        <v/>
      </c>
      <c r="F93" s="131" t="str">
        <f>IF('Dépenses forfaitaire'!F93="","",'Dépenses forfaitaire'!F93)</f>
        <v/>
      </c>
      <c r="G93" s="131"/>
      <c r="H93" s="131" t="str">
        <f>IF('Dépenses forfaitaire'!H93="","",'Dépenses forfaitaire'!H93)</f>
        <v/>
      </c>
      <c r="I93" s="131" t="str">
        <f>IF('Dépenses forfaitaire'!I93="","",'Dépenses forfaitaire'!I93)</f>
        <v/>
      </c>
      <c r="J93" s="293" t="str">
        <f>IF('Dépenses forfaitaire'!K93="","",'Dépenses forfaitaire'!K93)</f>
        <v/>
      </c>
      <c r="K93" s="293" t="str">
        <f>IF('Dépenses forfaitaire'!L93="","",'Dépenses forfaitaire'!L93)</f>
        <v/>
      </c>
      <c r="L93" s="293" t="str">
        <f>IF('Dépenses forfaitaire'!J93="","",'Dépenses forfaitaire'!J93)</f>
        <v/>
      </c>
      <c r="M93" s="131" t="str">
        <f>IF($H93="","",IF($C93=Listes!$B$32,IF('DP_Instruction Forfaitaires'!$E93&lt;Listes!$B$53,('DP_Instruction Forfaitaires'!$E93*(VLOOKUP('DP_Instruction Forfaitaires'!$D93,Listes!$A$54:$E$60,2,FALSE))),IF('DP_Instruction Forfaitaires'!$E93&gt;Listes!$E$53,('DP_Instruction Forfaitaires'!$E93*(VLOOKUP('DP_Instruction Forfaitaires'!$D93,Listes!$A$54:$E$60,5,FALSE))),('DP_Instruction Forfaitaires'!$E93*(VLOOKUP('DP_Instruction Forfaitaires'!$D93,Listes!$A$54:$E$60,3,FALSE))+(VLOOKUP('DP_Instruction Forfaitaires'!$D93,Listes!$A$54:$E$60,4,FALSE)))))))</f>
        <v/>
      </c>
      <c r="N93" s="131" t="str">
        <f>IF($H93="","",IF($C93=Listes!$B$31,IF('DP_Instruction Forfaitaires'!$E93&lt;Listes!$B$42,('DP_Instruction Forfaitaires'!$E93*(VLOOKUP('DP_Instruction Forfaitaires'!$D93,Listes!$A$43:$E$49,2,FALSE))),IF('DP_Instruction Forfaitaires'!$E93&gt;Listes!$D$42,('DP_Instruction Forfaitaires'!$E93*(VLOOKUP('DP_Instruction Forfaitaires'!$D93,Listes!$A$43:$E$49,5,FALSE))),('DP_Instruction Forfaitaires'!$E93*(VLOOKUP('DP_Instruction Forfaitaires'!$D93,Listes!$A$43:$E$49,3,FALSE))+(VLOOKUP('DP_Instruction Forfaitaires'!$D93,Listes!$A$43:$E$49,4,FALSE)))))))</f>
        <v/>
      </c>
      <c r="O93" s="183" t="str">
        <f>IF($H93="","",IF($C93=Listes!$B$34,Listes!$I$31,IF($C93=Listes!$B$35,(VLOOKUP('DP_Instruction Forfaitaires'!$F93,Listes!$E$31:$F$36,2,FALSE)),IF($C93=Listes!$B$33,IF('DP_Instruction Forfaitaires'!$E93&lt;Listes!$A$64,'DP_Instruction Forfaitaires'!$E93*Listes!$A$65,IF('DP_Instruction Forfaitaires'!$E93&gt;Listes!$D$64,'DP_Instruction Forfaitaires'!$E93*Listes!$D$65,(('DP_Instruction Forfaitaires'!$E93*Listes!$B$65)+Listes!$C$65)))))))</f>
        <v/>
      </c>
      <c r="P93" s="144" t="str">
        <f>IF('Dépenses forfaitaire'!P93="","",'Dépenses forfaitaire'!P93)</f>
        <v/>
      </c>
      <c r="Q93" s="343"/>
      <c r="R93" s="295" t="str">
        <f t="shared" si="4"/>
        <v/>
      </c>
      <c r="S93" s="295" t="str">
        <f t="shared" si="5"/>
        <v/>
      </c>
      <c r="T93" s="193" t="str">
        <f t="shared" si="6"/>
        <v/>
      </c>
      <c r="U93" s="191"/>
      <c r="V93" s="209"/>
      <c r="W93" s="195" t="str">
        <f>IF(AND(OR(Q93="KO",T93&lt;&gt;""),OR(R93="",S93="",T93="")),Listes!$A$74,IF(AND(T93="",Q93&lt;&gt;""),Listes!$A$75,IF(AND(P93&lt;T93,V93=""),Listes!$A$76,IF(AND(R93&gt;S93),Listes!$A$77,IF(AND(P93&lt;&gt;"",P93&gt;T93,U93=""),Listes!$A$78,IF(AND(X93="",OR(Q93&lt;&gt;"",R93&lt;&gt;"",S93&lt;&gt;"")),Listes!$A$79,""))))))</f>
        <v/>
      </c>
      <c r="X93" s="196"/>
      <c r="Y93" s="31">
        <f t="shared" si="7"/>
        <v>0</v>
      </c>
    </row>
    <row r="94" spans="1:25" ht="20.100000000000001" customHeight="1" x14ac:dyDescent="0.25">
      <c r="A94" s="134">
        <v>88</v>
      </c>
      <c r="B94" s="131" t="str">
        <f>IF('Dépenses forfaitaire'!B94="","",'Dépenses forfaitaire'!B94)</f>
        <v/>
      </c>
      <c r="C94" s="131" t="str">
        <f>IF('Dépenses forfaitaire'!C94="","",'Dépenses forfaitaire'!C94)</f>
        <v/>
      </c>
      <c r="D94" s="131" t="str">
        <f>IF('Dépenses forfaitaire'!D94="","",'Dépenses forfaitaire'!D94)</f>
        <v/>
      </c>
      <c r="E94" s="131" t="str">
        <f>IF('Dépenses forfaitaire'!E94="","",'Dépenses forfaitaire'!E94)</f>
        <v/>
      </c>
      <c r="F94" s="131" t="str">
        <f>IF('Dépenses forfaitaire'!F94="","",'Dépenses forfaitaire'!F94)</f>
        <v/>
      </c>
      <c r="G94" s="131"/>
      <c r="H94" s="131" t="str">
        <f>IF('Dépenses forfaitaire'!H94="","",'Dépenses forfaitaire'!H94)</f>
        <v/>
      </c>
      <c r="I94" s="131" t="str">
        <f>IF('Dépenses forfaitaire'!I94="","",'Dépenses forfaitaire'!I94)</f>
        <v/>
      </c>
      <c r="J94" s="293" t="str">
        <f>IF('Dépenses forfaitaire'!K94="","",'Dépenses forfaitaire'!K94)</f>
        <v/>
      </c>
      <c r="K94" s="293" t="str">
        <f>IF('Dépenses forfaitaire'!L94="","",'Dépenses forfaitaire'!L94)</f>
        <v/>
      </c>
      <c r="L94" s="293" t="str">
        <f>IF('Dépenses forfaitaire'!J94="","",'Dépenses forfaitaire'!J94)</f>
        <v/>
      </c>
      <c r="M94" s="131" t="str">
        <f>IF($H94="","",IF($C94=Listes!$B$32,IF('DP_Instruction Forfaitaires'!$E94&lt;Listes!$B$53,('DP_Instruction Forfaitaires'!$E94*(VLOOKUP('DP_Instruction Forfaitaires'!$D94,Listes!$A$54:$E$60,2,FALSE))),IF('DP_Instruction Forfaitaires'!$E94&gt;Listes!$E$53,('DP_Instruction Forfaitaires'!$E94*(VLOOKUP('DP_Instruction Forfaitaires'!$D94,Listes!$A$54:$E$60,5,FALSE))),('DP_Instruction Forfaitaires'!$E94*(VLOOKUP('DP_Instruction Forfaitaires'!$D94,Listes!$A$54:$E$60,3,FALSE))+(VLOOKUP('DP_Instruction Forfaitaires'!$D94,Listes!$A$54:$E$60,4,FALSE)))))))</f>
        <v/>
      </c>
      <c r="N94" s="131" t="str">
        <f>IF($H94="","",IF($C94=Listes!$B$31,IF('DP_Instruction Forfaitaires'!$E94&lt;Listes!$B$42,('DP_Instruction Forfaitaires'!$E94*(VLOOKUP('DP_Instruction Forfaitaires'!$D94,Listes!$A$43:$E$49,2,FALSE))),IF('DP_Instruction Forfaitaires'!$E94&gt;Listes!$D$42,('DP_Instruction Forfaitaires'!$E94*(VLOOKUP('DP_Instruction Forfaitaires'!$D94,Listes!$A$43:$E$49,5,FALSE))),('DP_Instruction Forfaitaires'!$E94*(VLOOKUP('DP_Instruction Forfaitaires'!$D94,Listes!$A$43:$E$49,3,FALSE))+(VLOOKUP('DP_Instruction Forfaitaires'!$D94,Listes!$A$43:$E$49,4,FALSE)))))))</f>
        <v/>
      </c>
      <c r="O94" s="183" t="str">
        <f>IF($H94="","",IF($C94=Listes!$B$34,Listes!$I$31,IF($C94=Listes!$B$35,(VLOOKUP('DP_Instruction Forfaitaires'!$F94,Listes!$E$31:$F$36,2,FALSE)),IF($C94=Listes!$B$33,IF('DP_Instruction Forfaitaires'!$E94&lt;Listes!$A$64,'DP_Instruction Forfaitaires'!$E94*Listes!$A$65,IF('DP_Instruction Forfaitaires'!$E94&gt;Listes!$D$64,'DP_Instruction Forfaitaires'!$E94*Listes!$D$65,(('DP_Instruction Forfaitaires'!$E94*Listes!$B$65)+Listes!$C$65)))))))</f>
        <v/>
      </c>
      <c r="P94" s="144" t="str">
        <f>IF('Dépenses forfaitaire'!P94="","",'Dépenses forfaitaire'!P94)</f>
        <v/>
      </c>
      <c r="Q94" s="343"/>
      <c r="R94" s="295" t="str">
        <f t="shared" si="4"/>
        <v/>
      </c>
      <c r="S94" s="295" t="str">
        <f t="shared" si="5"/>
        <v/>
      </c>
      <c r="T94" s="193" t="str">
        <f t="shared" si="6"/>
        <v/>
      </c>
      <c r="U94" s="191"/>
      <c r="V94" s="209"/>
      <c r="W94" s="195" t="str">
        <f>IF(AND(OR(Q94="KO",T94&lt;&gt;""),OR(R94="",S94="",T94="")),Listes!$A$74,IF(AND(T94="",Q94&lt;&gt;""),Listes!$A$75,IF(AND(P94&lt;T94,V94=""),Listes!$A$76,IF(AND(R94&gt;S94),Listes!$A$77,IF(AND(P94&lt;&gt;"",P94&gt;T94,U94=""),Listes!$A$78,IF(AND(X94="",OR(Q94&lt;&gt;"",R94&lt;&gt;"",S94&lt;&gt;"")),Listes!$A$79,""))))))</f>
        <v/>
      </c>
      <c r="X94" s="196"/>
      <c r="Y94" s="31">
        <f t="shared" si="7"/>
        <v>0</v>
      </c>
    </row>
    <row r="95" spans="1:25" ht="20.100000000000001" customHeight="1" x14ac:dyDescent="0.25">
      <c r="A95" s="134">
        <v>89</v>
      </c>
      <c r="B95" s="131" t="str">
        <f>IF('Dépenses forfaitaire'!B95="","",'Dépenses forfaitaire'!B95)</f>
        <v/>
      </c>
      <c r="C95" s="131" t="str">
        <f>IF('Dépenses forfaitaire'!C95="","",'Dépenses forfaitaire'!C95)</f>
        <v/>
      </c>
      <c r="D95" s="131" t="str">
        <f>IF('Dépenses forfaitaire'!D95="","",'Dépenses forfaitaire'!D95)</f>
        <v/>
      </c>
      <c r="E95" s="131" t="str">
        <f>IF('Dépenses forfaitaire'!E95="","",'Dépenses forfaitaire'!E95)</f>
        <v/>
      </c>
      <c r="F95" s="131" t="str">
        <f>IF('Dépenses forfaitaire'!F95="","",'Dépenses forfaitaire'!F95)</f>
        <v/>
      </c>
      <c r="G95" s="131"/>
      <c r="H95" s="131" t="str">
        <f>IF('Dépenses forfaitaire'!H95="","",'Dépenses forfaitaire'!H95)</f>
        <v/>
      </c>
      <c r="I95" s="131" t="str">
        <f>IF('Dépenses forfaitaire'!I95="","",'Dépenses forfaitaire'!I95)</f>
        <v/>
      </c>
      <c r="J95" s="293" t="str">
        <f>IF('Dépenses forfaitaire'!K95="","",'Dépenses forfaitaire'!K95)</f>
        <v/>
      </c>
      <c r="K95" s="293" t="str">
        <f>IF('Dépenses forfaitaire'!L95="","",'Dépenses forfaitaire'!L95)</f>
        <v/>
      </c>
      <c r="L95" s="293" t="str">
        <f>IF('Dépenses forfaitaire'!J95="","",'Dépenses forfaitaire'!J95)</f>
        <v/>
      </c>
      <c r="M95" s="131" t="str">
        <f>IF($H95="","",IF($C95=Listes!$B$32,IF('DP_Instruction Forfaitaires'!$E95&lt;Listes!$B$53,('DP_Instruction Forfaitaires'!$E95*(VLOOKUP('DP_Instruction Forfaitaires'!$D95,Listes!$A$54:$E$60,2,FALSE))),IF('DP_Instruction Forfaitaires'!$E95&gt;Listes!$E$53,('DP_Instruction Forfaitaires'!$E95*(VLOOKUP('DP_Instruction Forfaitaires'!$D95,Listes!$A$54:$E$60,5,FALSE))),('DP_Instruction Forfaitaires'!$E95*(VLOOKUP('DP_Instruction Forfaitaires'!$D95,Listes!$A$54:$E$60,3,FALSE))+(VLOOKUP('DP_Instruction Forfaitaires'!$D95,Listes!$A$54:$E$60,4,FALSE)))))))</f>
        <v/>
      </c>
      <c r="N95" s="131" t="str">
        <f>IF($H95="","",IF($C95=Listes!$B$31,IF('DP_Instruction Forfaitaires'!$E95&lt;Listes!$B$42,('DP_Instruction Forfaitaires'!$E95*(VLOOKUP('DP_Instruction Forfaitaires'!$D95,Listes!$A$43:$E$49,2,FALSE))),IF('DP_Instruction Forfaitaires'!$E95&gt;Listes!$D$42,('DP_Instruction Forfaitaires'!$E95*(VLOOKUP('DP_Instruction Forfaitaires'!$D95,Listes!$A$43:$E$49,5,FALSE))),('DP_Instruction Forfaitaires'!$E95*(VLOOKUP('DP_Instruction Forfaitaires'!$D95,Listes!$A$43:$E$49,3,FALSE))+(VLOOKUP('DP_Instruction Forfaitaires'!$D95,Listes!$A$43:$E$49,4,FALSE)))))))</f>
        <v/>
      </c>
      <c r="O95" s="183" t="str">
        <f>IF($H95="","",IF($C95=Listes!$B$34,Listes!$I$31,IF($C95=Listes!$B$35,(VLOOKUP('DP_Instruction Forfaitaires'!$F95,Listes!$E$31:$F$36,2,FALSE)),IF($C95=Listes!$B$33,IF('DP_Instruction Forfaitaires'!$E95&lt;Listes!$A$64,'DP_Instruction Forfaitaires'!$E95*Listes!$A$65,IF('DP_Instruction Forfaitaires'!$E95&gt;Listes!$D$64,'DP_Instruction Forfaitaires'!$E95*Listes!$D$65,(('DP_Instruction Forfaitaires'!$E95*Listes!$B$65)+Listes!$C$65)))))))</f>
        <v/>
      </c>
      <c r="P95" s="144" t="str">
        <f>IF('Dépenses forfaitaire'!P95="","",'Dépenses forfaitaire'!P95)</f>
        <v/>
      </c>
      <c r="Q95" s="343"/>
      <c r="R95" s="295" t="str">
        <f t="shared" si="4"/>
        <v/>
      </c>
      <c r="S95" s="295" t="str">
        <f t="shared" si="5"/>
        <v/>
      </c>
      <c r="T95" s="193" t="str">
        <f t="shared" si="6"/>
        <v/>
      </c>
      <c r="U95" s="191"/>
      <c r="V95" s="209"/>
      <c r="W95" s="195" t="str">
        <f>IF(AND(OR(Q95="KO",T95&lt;&gt;""),OR(R95="",S95="",T95="")),Listes!$A$74,IF(AND(T95="",Q95&lt;&gt;""),Listes!$A$75,IF(AND(P95&lt;T95,V95=""),Listes!$A$76,IF(AND(R95&gt;S95),Listes!$A$77,IF(AND(P95&lt;&gt;"",P95&gt;T95,U95=""),Listes!$A$78,IF(AND(X95="",OR(Q95&lt;&gt;"",R95&lt;&gt;"",S95&lt;&gt;"")),Listes!$A$79,""))))))</f>
        <v/>
      </c>
      <c r="X95" s="196"/>
      <c r="Y95" s="31">
        <f t="shared" si="7"/>
        <v>0</v>
      </c>
    </row>
    <row r="96" spans="1:25" ht="20.100000000000001" customHeight="1" x14ac:dyDescent="0.25">
      <c r="A96" s="134">
        <v>90</v>
      </c>
      <c r="B96" s="131" t="str">
        <f>IF('Dépenses forfaitaire'!B96="","",'Dépenses forfaitaire'!B96)</f>
        <v/>
      </c>
      <c r="C96" s="131" t="str">
        <f>IF('Dépenses forfaitaire'!C96="","",'Dépenses forfaitaire'!C96)</f>
        <v/>
      </c>
      <c r="D96" s="131" t="str">
        <f>IF('Dépenses forfaitaire'!D96="","",'Dépenses forfaitaire'!D96)</f>
        <v/>
      </c>
      <c r="E96" s="131" t="str">
        <f>IF('Dépenses forfaitaire'!E96="","",'Dépenses forfaitaire'!E96)</f>
        <v/>
      </c>
      <c r="F96" s="131" t="str">
        <f>IF('Dépenses forfaitaire'!F96="","",'Dépenses forfaitaire'!F96)</f>
        <v/>
      </c>
      <c r="G96" s="131"/>
      <c r="H96" s="131" t="str">
        <f>IF('Dépenses forfaitaire'!H96="","",'Dépenses forfaitaire'!H96)</f>
        <v/>
      </c>
      <c r="I96" s="131" t="str">
        <f>IF('Dépenses forfaitaire'!I96="","",'Dépenses forfaitaire'!I96)</f>
        <v/>
      </c>
      <c r="J96" s="293" t="str">
        <f>IF('Dépenses forfaitaire'!K96="","",'Dépenses forfaitaire'!K96)</f>
        <v/>
      </c>
      <c r="K96" s="293" t="str">
        <f>IF('Dépenses forfaitaire'!L96="","",'Dépenses forfaitaire'!L96)</f>
        <v/>
      </c>
      <c r="L96" s="293" t="str">
        <f>IF('Dépenses forfaitaire'!J96="","",'Dépenses forfaitaire'!J96)</f>
        <v/>
      </c>
      <c r="M96" s="131" t="str">
        <f>IF($H96="","",IF($C96=Listes!$B$32,IF('DP_Instruction Forfaitaires'!$E96&lt;Listes!$B$53,('DP_Instruction Forfaitaires'!$E96*(VLOOKUP('DP_Instruction Forfaitaires'!$D96,Listes!$A$54:$E$60,2,FALSE))),IF('DP_Instruction Forfaitaires'!$E96&gt;Listes!$E$53,('DP_Instruction Forfaitaires'!$E96*(VLOOKUP('DP_Instruction Forfaitaires'!$D96,Listes!$A$54:$E$60,5,FALSE))),('DP_Instruction Forfaitaires'!$E96*(VLOOKUP('DP_Instruction Forfaitaires'!$D96,Listes!$A$54:$E$60,3,FALSE))+(VLOOKUP('DP_Instruction Forfaitaires'!$D96,Listes!$A$54:$E$60,4,FALSE)))))))</f>
        <v/>
      </c>
      <c r="N96" s="131" t="str">
        <f>IF($H96="","",IF($C96=Listes!$B$31,IF('DP_Instruction Forfaitaires'!$E96&lt;Listes!$B$42,('DP_Instruction Forfaitaires'!$E96*(VLOOKUP('DP_Instruction Forfaitaires'!$D96,Listes!$A$43:$E$49,2,FALSE))),IF('DP_Instruction Forfaitaires'!$E96&gt;Listes!$D$42,('DP_Instruction Forfaitaires'!$E96*(VLOOKUP('DP_Instruction Forfaitaires'!$D96,Listes!$A$43:$E$49,5,FALSE))),('DP_Instruction Forfaitaires'!$E96*(VLOOKUP('DP_Instruction Forfaitaires'!$D96,Listes!$A$43:$E$49,3,FALSE))+(VLOOKUP('DP_Instruction Forfaitaires'!$D96,Listes!$A$43:$E$49,4,FALSE)))))))</f>
        <v/>
      </c>
      <c r="O96" s="183" t="str">
        <f>IF($H96="","",IF($C96=Listes!$B$34,Listes!$I$31,IF($C96=Listes!$B$35,(VLOOKUP('DP_Instruction Forfaitaires'!$F96,Listes!$E$31:$F$36,2,FALSE)),IF($C96=Listes!$B$33,IF('DP_Instruction Forfaitaires'!$E96&lt;Listes!$A$64,'DP_Instruction Forfaitaires'!$E96*Listes!$A$65,IF('DP_Instruction Forfaitaires'!$E96&gt;Listes!$D$64,'DP_Instruction Forfaitaires'!$E96*Listes!$D$65,(('DP_Instruction Forfaitaires'!$E96*Listes!$B$65)+Listes!$C$65)))))))</f>
        <v/>
      </c>
      <c r="P96" s="144" t="str">
        <f>IF('Dépenses forfaitaire'!P96="","",'Dépenses forfaitaire'!P96)</f>
        <v/>
      </c>
      <c r="Q96" s="343"/>
      <c r="R96" s="295" t="str">
        <f t="shared" si="4"/>
        <v/>
      </c>
      <c r="S96" s="295" t="str">
        <f t="shared" si="5"/>
        <v/>
      </c>
      <c r="T96" s="193" t="str">
        <f t="shared" si="6"/>
        <v/>
      </c>
      <c r="U96" s="191"/>
      <c r="V96" s="209"/>
      <c r="W96" s="195" t="str">
        <f>IF(AND(OR(Q96="KO",T96&lt;&gt;""),OR(R96="",S96="",T96="")),Listes!$A$74,IF(AND(T96="",Q96&lt;&gt;""),Listes!$A$75,IF(AND(P96&lt;T96,V96=""),Listes!$A$76,IF(AND(R96&gt;S96),Listes!$A$77,IF(AND(P96&lt;&gt;"",P96&gt;T96,U96=""),Listes!$A$78,IF(AND(X96="",OR(Q96&lt;&gt;"",R96&lt;&gt;"",S96&lt;&gt;"")),Listes!$A$79,""))))))</f>
        <v/>
      </c>
      <c r="X96" s="196"/>
      <c r="Y96" s="31">
        <f t="shared" si="7"/>
        <v>0</v>
      </c>
    </row>
    <row r="97" spans="1:25" ht="20.100000000000001" customHeight="1" x14ac:dyDescent="0.25">
      <c r="A97" s="134">
        <v>91</v>
      </c>
      <c r="B97" s="131" t="str">
        <f>IF('Dépenses forfaitaire'!B97="","",'Dépenses forfaitaire'!B97)</f>
        <v/>
      </c>
      <c r="C97" s="131" t="str">
        <f>IF('Dépenses forfaitaire'!C97="","",'Dépenses forfaitaire'!C97)</f>
        <v/>
      </c>
      <c r="D97" s="131" t="str">
        <f>IF('Dépenses forfaitaire'!D97="","",'Dépenses forfaitaire'!D97)</f>
        <v/>
      </c>
      <c r="E97" s="131" t="str">
        <f>IF('Dépenses forfaitaire'!E97="","",'Dépenses forfaitaire'!E97)</f>
        <v/>
      </c>
      <c r="F97" s="131" t="str">
        <f>IF('Dépenses forfaitaire'!F97="","",'Dépenses forfaitaire'!F97)</f>
        <v/>
      </c>
      <c r="G97" s="131"/>
      <c r="H97" s="131" t="str">
        <f>IF('Dépenses forfaitaire'!H97="","",'Dépenses forfaitaire'!H97)</f>
        <v/>
      </c>
      <c r="I97" s="131" t="str">
        <f>IF('Dépenses forfaitaire'!I97="","",'Dépenses forfaitaire'!I97)</f>
        <v/>
      </c>
      <c r="J97" s="293" t="str">
        <f>IF('Dépenses forfaitaire'!K97="","",'Dépenses forfaitaire'!K97)</f>
        <v/>
      </c>
      <c r="K97" s="293" t="str">
        <f>IF('Dépenses forfaitaire'!L97="","",'Dépenses forfaitaire'!L97)</f>
        <v/>
      </c>
      <c r="L97" s="293" t="str">
        <f>IF('Dépenses forfaitaire'!J97="","",'Dépenses forfaitaire'!J97)</f>
        <v/>
      </c>
      <c r="M97" s="131" t="str">
        <f>IF($H97="","",IF($C97=Listes!$B$32,IF('DP_Instruction Forfaitaires'!$E97&lt;Listes!$B$53,('DP_Instruction Forfaitaires'!$E97*(VLOOKUP('DP_Instruction Forfaitaires'!$D97,Listes!$A$54:$E$60,2,FALSE))),IF('DP_Instruction Forfaitaires'!$E97&gt;Listes!$E$53,('DP_Instruction Forfaitaires'!$E97*(VLOOKUP('DP_Instruction Forfaitaires'!$D97,Listes!$A$54:$E$60,5,FALSE))),('DP_Instruction Forfaitaires'!$E97*(VLOOKUP('DP_Instruction Forfaitaires'!$D97,Listes!$A$54:$E$60,3,FALSE))+(VLOOKUP('DP_Instruction Forfaitaires'!$D97,Listes!$A$54:$E$60,4,FALSE)))))))</f>
        <v/>
      </c>
      <c r="N97" s="131" t="str">
        <f>IF($H97="","",IF($C97=Listes!$B$31,IF('DP_Instruction Forfaitaires'!$E97&lt;Listes!$B$42,('DP_Instruction Forfaitaires'!$E97*(VLOOKUP('DP_Instruction Forfaitaires'!$D97,Listes!$A$43:$E$49,2,FALSE))),IF('DP_Instruction Forfaitaires'!$E97&gt;Listes!$D$42,('DP_Instruction Forfaitaires'!$E97*(VLOOKUP('DP_Instruction Forfaitaires'!$D97,Listes!$A$43:$E$49,5,FALSE))),('DP_Instruction Forfaitaires'!$E97*(VLOOKUP('DP_Instruction Forfaitaires'!$D97,Listes!$A$43:$E$49,3,FALSE))+(VLOOKUP('DP_Instruction Forfaitaires'!$D97,Listes!$A$43:$E$49,4,FALSE)))))))</f>
        <v/>
      </c>
      <c r="O97" s="183" t="str">
        <f>IF($H97="","",IF($C97=Listes!$B$34,Listes!$I$31,IF($C97=Listes!$B$35,(VLOOKUP('DP_Instruction Forfaitaires'!$F97,Listes!$E$31:$F$36,2,FALSE)),IF($C97=Listes!$B$33,IF('DP_Instruction Forfaitaires'!$E97&lt;Listes!$A$64,'DP_Instruction Forfaitaires'!$E97*Listes!$A$65,IF('DP_Instruction Forfaitaires'!$E97&gt;Listes!$D$64,'DP_Instruction Forfaitaires'!$E97*Listes!$D$65,(('DP_Instruction Forfaitaires'!$E97*Listes!$B$65)+Listes!$C$65)))))))</f>
        <v/>
      </c>
      <c r="P97" s="144" t="str">
        <f>IF('Dépenses forfaitaire'!P97="","",'Dépenses forfaitaire'!P97)</f>
        <v/>
      </c>
      <c r="Q97" s="343"/>
      <c r="R97" s="295" t="str">
        <f t="shared" si="4"/>
        <v/>
      </c>
      <c r="S97" s="295" t="str">
        <f t="shared" si="5"/>
        <v/>
      </c>
      <c r="T97" s="193" t="str">
        <f t="shared" si="6"/>
        <v/>
      </c>
      <c r="U97" s="191"/>
      <c r="V97" s="209"/>
      <c r="W97" s="195" t="str">
        <f>IF(AND(OR(Q97="KO",T97&lt;&gt;""),OR(R97="",S97="",T97="")),Listes!$A$74,IF(AND(T97="",Q97&lt;&gt;""),Listes!$A$75,IF(AND(P97&lt;T97,V97=""),Listes!$A$76,IF(AND(R97&gt;S97),Listes!$A$77,IF(AND(P97&lt;&gt;"",P97&gt;T97,U97=""),Listes!$A$78,IF(AND(X97="",OR(Q97&lt;&gt;"",R97&lt;&gt;"",S97&lt;&gt;"")),Listes!$A$79,""))))))</f>
        <v/>
      </c>
      <c r="X97" s="196"/>
      <c r="Y97" s="31">
        <f t="shared" si="7"/>
        <v>0</v>
      </c>
    </row>
    <row r="98" spans="1:25" ht="20.100000000000001" customHeight="1" x14ac:dyDescent="0.25">
      <c r="A98" s="134">
        <v>92</v>
      </c>
      <c r="B98" s="131" t="str">
        <f>IF('Dépenses forfaitaire'!B98="","",'Dépenses forfaitaire'!B98)</f>
        <v/>
      </c>
      <c r="C98" s="131" t="str">
        <f>IF('Dépenses forfaitaire'!C98="","",'Dépenses forfaitaire'!C98)</f>
        <v/>
      </c>
      <c r="D98" s="131" t="str">
        <f>IF('Dépenses forfaitaire'!D98="","",'Dépenses forfaitaire'!D98)</f>
        <v/>
      </c>
      <c r="E98" s="131" t="str">
        <f>IF('Dépenses forfaitaire'!E98="","",'Dépenses forfaitaire'!E98)</f>
        <v/>
      </c>
      <c r="F98" s="131" t="str">
        <f>IF('Dépenses forfaitaire'!F98="","",'Dépenses forfaitaire'!F98)</f>
        <v/>
      </c>
      <c r="G98" s="131"/>
      <c r="H98" s="131" t="str">
        <f>IF('Dépenses forfaitaire'!H98="","",'Dépenses forfaitaire'!H98)</f>
        <v/>
      </c>
      <c r="I98" s="131" t="str">
        <f>IF('Dépenses forfaitaire'!I98="","",'Dépenses forfaitaire'!I98)</f>
        <v/>
      </c>
      <c r="J98" s="293" t="str">
        <f>IF('Dépenses forfaitaire'!K98="","",'Dépenses forfaitaire'!K98)</f>
        <v/>
      </c>
      <c r="K98" s="293" t="str">
        <f>IF('Dépenses forfaitaire'!L98="","",'Dépenses forfaitaire'!L98)</f>
        <v/>
      </c>
      <c r="L98" s="293" t="str">
        <f>IF('Dépenses forfaitaire'!J98="","",'Dépenses forfaitaire'!J98)</f>
        <v/>
      </c>
      <c r="M98" s="131" t="str">
        <f>IF($H98="","",IF($C98=Listes!$B$32,IF('DP_Instruction Forfaitaires'!$E98&lt;Listes!$B$53,('DP_Instruction Forfaitaires'!$E98*(VLOOKUP('DP_Instruction Forfaitaires'!$D98,Listes!$A$54:$E$60,2,FALSE))),IF('DP_Instruction Forfaitaires'!$E98&gt;Listes!$E$53,('DP_Instruction Forfaitaires'!$E98*(VLOOKUP('DP_Instruction Forfaitaires'!$D98,Listes!$A$54:$E$60,5,FALSE))),('DP_Instruction Forfaitaires'!$E98*(VLOOKUP('DP_Instruction Forfaitaires'!$D98,Listes!$A$54:$E$60,3,FALSE))+(VLOOKUP('DP_Instruction Forfaitaires'!$D98,Listes!$A$54:$E$60,4,FALSE)))))))</f>
        <v/>
      </c>
      <c r="N98" s="131" t="str">
        <f>IF($H98="","",IF($C98=Listes!$B$31,IF('DP_Instruction Forfaitaires'!$E98&lt;Listes!$B$42,('DP_Instruction Forfaitaires'!$E98*(VLOOKUP('DP_Instruction Forfaitaires'!$D98,Listes!$A$43:$E$49,2,FALSE))),IF('DP_Instruction Forfaitaires'!$E98&gt;Listes!$D$42,('DP_Instruction Forfaitaires'!$E98*(VLOOKUP('DP_Instruction Forfaitaires'!$D98,Listes!$A$43:$E$49,5,FALSE))),('DP_Instruction Forfaitaires'!$E98*(VLOOKUP('DP_Instruction Forfaitaires'!$D98,Listes!$A$43:$E$49,3,FALSE))+(VLOOKUP('DP_Instruction Forfaitaires'!$D98,Listes!$A$43:$E$49,4,FALSE)))))))</f>
        <v/>
      </c>
      <c r="O98" s="183" t="str">
        <f>IF($H98="","",IF($C98=Listes!$B$34,Listes!$I$31,IF($C98=Listes!$B$35,(VLOOKUP('DP_Instruction Forfaitaires'!$F98,Listes!$E$31:$F$36,2,FALSE)),IF($C98=Listes!$B$33,IF('DP_Instruction Forfaitaires'!$E98&lt;Listes!$A$64,'DP_Instruction Forfaitaires'!$E98*Listes!$A$65,IF('DP_Instruction Forfaitaires'!$E98&gt;Listes!$D$64,'DP_Instruction Forfaitaires'!$E98*Listes!$D$65,(('DP_Instruction Forfaitaires'!$E98*Listes!$B$65)+Listes!$C$65)))))))</f>
        <v/>
      </c>
      <c r="P98" s="144" t="str">
        <f>IF('Dépenses forfaitaire'!P98="","",'Dépenses forfaitaire'!P98)</f>
        <v/>
      </c>
      <c r="Q98" s="343"/>
      <c r="R98" s="295" t="str">
        <f t="shared" si="4"/>
        <v/>
      </c>
      <c r="S98" s="295" t="str">
        <f t="shared" si="5"/>
        <v/>
      </c>
      <c r="T98" s="193" t="str">
        <f t="shared" si="6"/>
        <v/>
      </c>
      <c r="U98" s="191"/>
      <c r="V98" s="209"/>
      <c r="W98" s="195" t="str">
        <f>IF(AND(OR(Q98="KO",T98&lt;&gt;""),OR(R98="",S98="",T98="")),Listes!$A$74,IF(AND(T98="",Q98&lt;&gt;""),Listes!$A$75,IF(AND(P98&lt;T98,V98=""),Listes!$A$76,IF(AND(R98&gt;S98),Listes!$A$77,IF(AND(P98&lt;&gt;"",P98&gt;T98,U98=""),Listes!$A$78,IF(AND(X98="",OR(Q98&lt;&gt;"",R98&lt;&gt;"",S98&lt;&gt;"")),Listes!$A$79,""))))))</f>
        <v/>
      </c>
      <c r="X98" s="196"/>
      <c r="Y98" s="31">
        <f t="shared" si="7"/>
        <v>0</v>
      </c>
    </row>
    <row r="99" spans="1:25" ht="20.100000000000001" customHeight="1" x14ac:dyDescent="0.25">
      <c r="A99" s="134">
        <v>93</v>
      </c>
      <c r="B99" s="131" t="str">
        <f>IF('Dépenses forfaitaire'!B99="","",'Dépenses forfaitaire'!B99)</f>
        <v/>
      </c>
      <c r="C99" s="131" t="str">
        <f>IF('Dépenses forfaitaire'!C99="","",'Dépenses forfaitaire'!C99)</f>
        <v/>
      </c>
      <c r="D99" s="131" t="str">
        <f>IF('Dépenses forfaitaire'!D99="","",'Dépenses forfaitaire'!D99)</f>
        <v/>
      </c>
      <c r="E99" s="131" t="str">
        <f>IF('Dépenses forfaitaire'!E99="","",'Dépenses forfaitaire'!E99)</f>
        <v/>
      </c>
      <c r="F99" s="131" t="str">
        <f>IF('Dépenses forfaitaire'!F99="","",'Dépenses forfaitaire'!F99)</f>
        <v/>
      </c>
      <c r="G99" s="131"/>
      <c r="H99" s="131" t="str">
        <f>IF('Dépenses forfaitaire'!H99="","",'Dépenses forfaitaire'!H99)</f>
        <v/>
      </c>
      <c r="I99" s="131" t="str">
        <f>IF('Dépenses forfaitaire'!I99="","",'Dépenses forfaitaire'!I99)</f>
        <v/>
      </c>
      <c r="J99" s="293" t="str">
        <f>IF('Dépenses forfaitaire'!K99="","",'Dépenses forfaitaire'!K99)</f>
        <v/>
      </c>
      <c r="K99" s="293" t="str">
        <f>IF('Dépenses forfaitaire'!L99="","",'Dépenses forfaitaire'!L99)</f>
        <v/>
      </c>
      <c r="L99" s="293" t="str">
        <f>IF('Dépenses forfaitaire'!J99="","",'Dépenses forfaitaire'!J99)</f>
        <v/>
      </c>
      <c r="M99" s="131" t="str">
        <f>IF($H99="","",IF($C99=Listes!$B$32,IF('DP_Instruction Forfaitaires'!$E99&lt;Listes!$B$53,('DP_Instruction Forfaitaires'!$E99*(VLOOKUP('DP_Instruction Forfaitaires'!$D99,Listes!$A$54:$E$60,2,FALSE))),IF('DP_Instruction Forfaitaires'!$E99&gt;Listes!$E$53,('DP_Instruction Forfaitaires'!$E99*(VLOOKUP('DP_Instruction Forfaitaires'!$D99,Listes!$A$54:$E$60,5,FALSE))),('DP_Instruction Forfaitaires'!$E99*(VLOOKUP('DP_Instruction Forfaitaires'!$D99,Listes!$A$54:$E$60,3,FALSE))+(VLOOKUP('DP_Instruction Forfaitaires'!$D99,Listes!$A$54:$E$60,4,FALSE)))))))</f>
        <v/>
      </c>
      <c r="N99" s="131" t="str">
        <f>IF($H99="","",IF($C99=Listes!$B$31,IF('DP_Instruction Forfaitaires'!$E99&lt;Listes!$B$42,('DP_Instruction Forfaitaires'!$E99*(VLOOKUP('DP_Instruction Forfaitaires'!$D99,Listes!$A$43:$E$49,2,FALSE))),IF('DP_Instruction Forfaitaires'!$E99&gt;Listes!$D$42,('DP_Instruction Forfaitaires'!$E99*(VLOOKUP('DP_Instruction Forfaitaires'!$D99,Listes!$A$43:$E$49,5,FALSE))),('DP_Instruction Forfaitaires'!$E99*(VLOOKUP('DP_Instruction Forfaitaires'!$D99,Listes!$A$43:$E$49,3,FALSE))+(VLOOKUP('DP_Instruction Forfaitaires'!$D99,Listes!$A$43:$E$49,4,FALSE)))))))</f>
        <v/>
      </c>
      <c r="O99" s="183" t="str">
        <f>IF($H99="","",IF($C99=Listes!$B$34,Listes!$I$31,IF($C99=Listes!$B$35,(VLOOKUP('DP_Instruction Forfaitaires'!$F99,Listes!$E$31:$F$36,2,FALSE)),IF($C99=Listes!$B$33,IF('DP_Instruction Forfaitaires'!$E99&lt;Listes!$A$64,'DP_Instruction Forfaitaires'!$E99*Listes!$A$65,IF('DP_Instruction Forfaitaires'!$E99&gt;Listes!$D$64,'DP_Instruction Forfaitaires'!$E99*Listes!$D$65,(('DP_Instruction Forfaitaires'!$E99*Listes!$B$65)+Listes!$C$65)))))))</f>
        <v/>
      </c>
      <c r="P99" s="144" t="str">
        <f>IF('Dépenses forfaitaire'!P99="","",'Dépenses forfaitaire'!P99)</f>
        <v/>
      </c>
      <c r="Q99" s="343"/>
      <c r="R99" s="295" t="str">
        <f t="shared" si="4"/>
        <v/>
      </c>
      <c r="S99" s="295" t="str">
        <f t="shared" si="5"/>
        <v/>
      </c>
      <c r="T99" s="193" t="str">
        <f t="shared" si="6"/>
        <v/>
      </c>
      <c r="U99" s="191"/>
      <c r="V99" s="209"/>
      <c r="W99" s="195" t="str">
        <f>IF(AND(OR(Q99="KO",T99&lt;&gt;""),OR(R99="",S99="",T99="")),Listes!$A$74,IF(AND(T99="",Q99&lt;&gt;""),Listes!$A$75,IF(AND(P99&lt;T99,V99=""),Listes!$A$76,IF(AND(R99&gt;S99),Listes!$A$77,IF(AND(P99&lt;&gt;"",P99&gt;T99,U99=""),Listes!$A$78,IF(AND(X99="",OR(Q99&lt;&gt;"",R99&lt;&gt;"",S99&lt;&gt;"")),Listes!$A$79,""))))))</f>
        <v/>
      </c>
      <c r="X99" s="196"/>
      <c r="Y99" s="31">
        <f t="shared" si="7"/>
        <v>0</v>
      </c>
    </row>
    <row r="100" spans="1:25" ht="20.100000000000001" customHeight="1" x14ac:dyDescent="0.25">
      <c r="A100" s="134">
        <v>94</v>
      </c>
      <c r="B100" s="131" t="str">
        <f>IF('Dépenses forfaitaire'!B100="","",'Dépenses forfaitaire'!B100)</f>
        <v/>
      </c>
      <c r="C100" s="131" t="str">
        <f>IF('Dépenses forfaitaire'!C100="","",'Dépenses forfaitaire'!C100)</f>
        <v/>
      </c>
      <c r="D100" s="131" t="str">
        <f>IF('Dépenses forfaitaire'!D100="","",'Dépenses forfaitaire'!D100)</f>
        <v/>
      </c>
      <c r="E100" s="131" t="str">
        <f>IF('Dépenses forfaitaire'!E100="","",'Dépenses forfaitaire'!E100)</f>
        <v/>
      </c>
      <c r="F100" s="131" t="str">
        <f>IF('Dépenses forfaitaire'!F100="","",'Dépenses forfaitaire'!F100)</f>
        <v/>
      </c>
      <c r="G100" s="131"/>
      <c r="H100" s="131" t="str">
        <f>IF('Dépenses forfaitaire'!H100="","",'Dépenses forfaitaire'!H100)</f>
        <v/>
      </c>
      <c r="I100" s="131" t="str">
        <f>IF('Dépenses forfaitaire'!I100="","",'Dépenses forfaitaire'!I100)</f>
        <v/>
      </c>
      <c r="J100" s="293" t="str">
        <f>IF('Dépenses forfaitaire'!K100="","",'Dépenses forfaitaire'!K100)</f>
        <v/>
      </c>
      <c r="K100" s="293" t="str">
        <f>IF('Dépenses forfaitaire'!L100="","",'Dépenses forfaitaire'!L100)</f>
        <v/>
      </c>
      <c r="L100" s="293" t="str">
        <f>IF('Dépenses forfaitaire'!J100="","",'Dépenses forfaitaire'!J100)</f>
        <v/>
      </c>
      <c r="M100" s="131" t="str">
        <f>IF($H100="","",IF($C100=Listes!$B$32,IF('DP_Instruction Forfaitaires'!$E100&lt;Listes!$B$53,('DP_Instruction Forfaitaires'!$E100*(VLOOKUP('DP_Instruction Forfaitaires'!$D100,Listes!$A$54:$E$60,2,FALSE))),IF('DP_Instruction Forfaitaires'!$E100&gt;Listes!$E$53,('DP_Instruction Forfaitaires'!$E100*(VLOOKUP('DP_Instruction Forfaitaires'!$D100,Listes!$A$54:$E$60,5,FALSE))),('DP_Instruction Forfaitaires'!$E100*(VLOOKUP('DP_Instruction Forfaitaires'!$D100,Listes!$A$54:$E$60,3,FALSE))+(VLOOKUP('DP_Instruction Forfaitaires'!$D100,Listes!$A$54:$E$60,4,FALSE)))))))</f>
        <v/>
      </c>
      <c r="N100" s="131" t="str">
        <f>IF($H100="","",IF($C100=Listes!$B$31,IF('DP_Instruction Forfaitaires'!$E100&lt;Listes!$B$42,('DP_Instruction Forfaitaires'!$E100*(VLOOKUP('DP_Instruction Forfaitaires'!$D100,Listes!$A$43:$E$49,2,FALSE))),IF('DP_Instruction Forfaitaires'!$E100&gt;Listes!$D$42,('DP_Instruction Forfaitaires'!$E100*(VLOOKUP('DP_Instruction Forfaitaires'!$D100,Listes!$A$43:$E$49,5,FALSE))),('DP_Instruction Forfaitaires'!$E100*(VLOOKUP('DP_Instruction Forfaitaires'!$D100,Listes!$A$43:$E$49,3,FALSE))+(VLOOKUP('DP_Instruction Forfaitaires'!$D100,Listes!$A$43:$E$49,4,FALSE)))))))</f>
        <v/>
      </c>
      <c r="O100" s="183" t="str">
        <f>IF($H100="","",IF($C100=Listes!$B$34,Listes!$I$31,IF($C100=Listes!$B$35,(VLOOKUP('DP_Instruction Forfaitaires'!$F100,Listes!$E$31:$F$36,2,FALSE)),IF($C100=Listes!$B$33,IF('DP_Instruction Forfaitaires'!$E100&lt;Listes!$A$64,'DP_Instruction Forfaitaires'!$E100*Listes!$A$65,IF('DP_Instruction Forfaitaires'!$E100&gt;Listes!$D$64,'DP_Instruction Forfaitaires'!$E100*Listes!$D$65,(('DP_Instruction Forfaitaires'!$E100*Listes!$B$65)+Listes!$C$65)))))))</f>
        <v/>
      </c>
      <c r="P100" s="144" t="str">
        <f>IF('Dépenses forfaitaire'!P100="","",'Dépenses forfaitaire'!P100)</f>
        <v/>
      </c>
      <c r="Q100" s="343"/>
      <c r="R100" s="295" t="str">
        <f t="shared" si="4"/>
        <v/>
      </c>
      <c r="S100" s="295" t="str">
        <f t="shared" si="5"/>
        <v/>
      </c>
      <c r="T100" s="193" t="str">
        <f t="shared" si="6"/>
        <v/>
      </c>
      <c r="U100" s="191"/>
      <c r="V100" s="209"/>
      <c r="W100" s="195" t="str">
        <f>IF(AND(OR(Q100="KO",T100&lt;&gt;""),OR(R100="",S100="",T100="")),Listes!$A$74,IF(AND(T100="",Q100&lt;&gt;""),Listes!$A$75,IF(AND(P100&lt;T100,V100=""),Listes!$A$76,IF(AND(R100&gt;S100),Listes!$A$77,IF(AND(P100&lt;&gt;"",P100&gt;T100,U100=""),Listes!$A$78,IF(AND(X100="",OR(Q100&lt;&gt;"",R100&lt;&gt;"",S100&lt;&gt;"")),Listes!$A$79,""))))))</f>
        <v/>
      </c>
      <c r="X100" s="196"/>
      <c r="Y100" s="31">
        <f t="shared" si="7"/>
        <v>0</v>
      </c>
    </row>
    <row r="101" spans="1:25" ht="20.100000000000001" customHeight="1" x14ac:dyDescent="0.25">
      <c r="A101" s="134">
        <v>95</v>
      </c>
      <c r="B101" s="131" t="str">
        <f>IF('Dépenses forfaitaire'!B101="","",'Dépenses forfaitaire'!B101)</f>
        <v/>
      </c>
      <c r="C101" s="131" t="str">
        <f>IF('Dépenses forfaitaire'!C101="","",'Dépenses forfaitaire'!C101)</f>
        <v/>
      </c>
      <c r="D101" s="131" t="str">
        <f>IF('Dépenses forfaitaire'!D101="","",'Dépenses forfaitaire'!D101)</f>
        <v/>
      </c>
      <c r="E101" s="131" t="str">
        <f>IF('Dépenses forfaitaire'!E101="","",'Dépenses forfaitaire'!E101)</f>
        <v/>
      </c>
      <c r="F101" s="131" t="str">
        <f>IF('Dépenses forfaitaire'!F101="","",'Dépenses forfaitaire'!F101)</f>
        <v/>
      </c>
      <c r="G101" s="131"/>
      <c r="H101" s="131" t="str">
        <f>IF('Dépenses forfaitaire'!H101="","",'Dépenses forfaitaire'!H101)</f>
        <v/>
      </c>
      <c r="I101" s="131" t="str">
        <f>IF('Dépenses forfaitaire'!I101="","",'Dépenses forfaitaire'!I101)</f>
        <v/>
      </c>
      <c r="J101" s="293" t="str">
        <f>IF('Dépenses forfaitaire'!K101="","",'Dépenses forfaitaire'!K101)</f>
        <v/>
      </c>
      <c r="K101" s="293" t="str">
        <f>IF('Dépenses forfaitaire'!L101="","",'Dépenses forfaitaire'!L101)</f>
        <v/>
      </c>
      <c r="L101" s="293" t="str">
        <f>IF('Dépenses forfaitaire'!J101="","",'Dépenses forfaitaire'!J101)</f>
        <v/>
      </c>
      <c r="M101" s="131" t="str">
        <f>IF($H101="","",IF($C101=Listes!$B$32,IF('DP_Instruction Forfaitaires'!$E101&lt;Listes!$B$53,('DP_Instruction Forfaitaires'!$E101*(VLOOKUP('DP_Instruction Forfaitaires'!$D101,Listes!$A$54:$E$60,2,FALSE))),IF('DP_Instruction Forfaitaires'!$E101&gt;Listes!$E$53,('DP_Instruction Forfaitaires'!$E101*(VLOOKUP('DP_Instruction Forfaitaires'!$D101,Listes!$A$54:$E$60,5,FALSE))),('DP_Instruction Forfaitaires'!$E101*(VLOOKUP('DP_Instruction Forfaitaires'!$D101,Listes!$A$54:$E$60,3,FALSE))+(VLOOKUP('DP_Instruction Forfaitaires'!$D101,Listes!$A$54:$E$60,4,FALSE)))))))</f>
        <v/>
      </c>
      <c r="N101" s="131" t="str">
        <f>IF($H101="","",IF($C101=Listes!$B$31,IF('DP_Instruction Forfaitaires'!$E101&lt;Listes!$B$42,('DP_Instruction Forfaitaires'!$E101*(VLOOKUP('DP_Instruction Forfaitaires'!$D101,Listes!$A$43:$E$49,2,FALSE))),IF('DP_Instruction Forfaitaires'!$E101&gt;Listes!$D$42,('DP_Instruction Forfaitaires'!$E101*(VLOOKUP('DP_Instruction Forfaitaires'!$D101,Listes!$A$43:$E$49,5,FALSE))),('DP_Instruction Forfaitaires'!$E101*(VLOOKUP('DP_Instruction Forfaitaires'!$D101,Listes!$A$43:$E$49,3,FALSE))+(VLOOKUP('DP_Instruction Forfaitaires'!$D101,Listes!$A$43:$E$49,4,FALSE)))))))</f>
        <v/>
      </c>
      <c r="O101" s="183" t="str">
        <f>IF($H101="","",IF($C101=Listes!$B$34,Listes!$I$31,IF($C101=Listes!$B$35,(VLOOKUP('DP_Instruction Forfaitaires'!$F101,Listes!$E$31:$F$36,2,FALSE)),IF($C101=Listes!$B$33,IF('DP_Instruction Forfaitaires'!$E101&lt;Listes!$A$64,'DP_Instruction Forfaitaires'!$E101*Listes!$A$65,IF('DP_Instruction Forfaitaires'!$E101&gt;Listes!$D$64,'DP_Instruction Forfaitaires'!$E101*Listes!$D$65,(('DP_Instruction Forfaitaires'!$E101*Listes!$B$65)+Listes!$C$65)))))))</f>
        <v/>
      </c>
      <c r="P101" s="144" t="str">
        <f>IF('Dépenses forfaitaire'!P101="","",'Dépenses forfaitaire'!P101)</f>
        <v/>
      </c>
      <c r="Q101" s="343"/>
      <c r="R101" s="295" t="str">
        <f t="shared" si="4"/>
        <v/>
      </c>
      <c r="S101" s="295" t="str">
        <f t="shared" si="5"/>
        <v/>
      </c>
      <c r="T101" s="193" t="str">
        <f t="shared" si="6"/>
        <v/>
      </c>
      <c r="U101" s="191"/>
      <c r="V101" s="209"/>
      <c r="W101" s="195" t="str">
        <f>IF(AND(OR(Q101="KO",T101&lt;&gt;""),OR(R101="",S101="",T101="")),Listes!$A$74,IF(AND(T101="",Q101&lt;&gt;""),Listes!$A$75,IF(AND(P101&lt;T101,V101=""),Listes!$A$76,IF(AND(R101&gt;S101),Listes!$A$77,IF(AND(P101&lt;&gt;"",P101&gt;T101,U101=""),Listes!$A$78,IF(AND(X101="",OR(Q101&lt;&gt;"",R101&lt;&gt;"",S101&lt;&gt;"")),Listes!$A$79,""))))))</f>
        <v/>
      </c>
      <c r="X101" s="196"/>
      <c r="Y101" s="31">
        <f t="shared" si="7"/>
        <v>0</v>
      </c>
    </row>
    <row r="102" spans="1:25" ht="20.100000000000001" customHeight="1" x14ac:dyDescent="0.25">
      <c r="A102" s="134">
        <v>96</v>
      </c>
      <c r="B102" s="131" t="str">
        <f>IF('Dépenses forfaitaire'!B102="","",'Dépenses forfaitaire'!B102)</f>
        <v/>
      </c>
      <c r="C102" s="131" t="str">
        <f>IF('Dépenses forfaitaire'!C102="","",'Dépenses forfaitaire'!C102)</f>
        <v/>
      </c>
      <c r="D102" s="131" t="str">
        <f>IF('Dépenses forfaitaire'!D102="","",'Dépenses forfaitaire'!D102)</f>
        <v/>
      </c>
      <c r="E102" s="131" t="str">
        <f>IF('Dépenses forfaitaire'!E102="","",'Dépenses forfaitaire'!E102)</f>
        <v/>
      </c>
      <c r="F102" s="131" t="str">
        <f>IF('Dépenses forfaitaire'!F102="","",'Dépenses forfaitaire'!F102)</f>
        <v/>
      </c>
      <c r="G102" s="131"/>
      <c r="H102" s="131" t="str">
        <f>IF('Dépenses forfaitaire'!H102="","",'Dépenses forfaitaire'!H102)</f>
        <v/>
      </c>
      <c r="I102" s="131" t="str">
        <f>IF('Dépenses forfaitaire'!I102="","",'Dépenses forfaitaire'!I102)</f>
        <v/>
      </c>
      <c r="J102" s="293" t="str">
        <f>IF('Dépenses forfaitaire'!K102="","",'Dépenses forfaitaire'!K102)</f>
        <v/>
      </c>
      <c r="K102" s="293" t="str">
        <f>IF('Dépenses forfaitaire'!L102="","",'Dépenses forfaitaire'!L102)</f>
        <v/>
      </c>
      <c r="L102" s="293" t="str">
        <f>IF('Dépenses forfaitaire'!J102="","",'Dépenses forfaitaire'!J102)</f>
        <v/>
      </c>
      <c r="M102" s="131" t="str">
        <f>IF($H102="","",IF($C102=Listes!$B$32,IF('DP_Instruction Forfaitaires'!$E102&lt;Listes!$B$53,('DP_Instruction Forfaitaires'!$E102*(VLOOKUP('DP_Instruction Forfaitaires'!$D102,Listes!$A$54:$E$60,2,FALSE))),IF('DP_Instruction Forfaitaires'!$E102&gt;Listes!$E$53,('DP_Instruction Forfaitaires'!$E102*(VLOOKUP('DP_Instruction Forfaitaires'!$D102,Listes!$A$54:$E$60,5,FALSE))),('DP_Instruction Forfaitaires'!$E102*(VLOOKUP('DP_Instruction Forfaitaires'!$D102,Listes!$A$54:$E$60,3,FALSE))+(VLOOKUP('DP_Instruction Forfaitaires'!$D102,Listes!$A$54:$E$60,4,FALSE)))))))</f>
        <v/>
      </c>
      <c r="N102" s="131" t="str">
        <f>IF($H102="","",IF($C102=Listes!$B$31,IF('DP_Instruction Forfaitaires'!$E102&lt;Listes!$B$42,('DP_Instruction Forfaitaires'!$E102*(VLOOKUP('DP_Instruction Forfaitaires'!$D102,Listes!$A$43:$E$49,2,FALSE))),IF('DP_Instruction Forfaitaires'!$E102&gt;Listes!$D$42,('DP_Instruction Forfaitaires'!$E102*(VLOOKUP('DP_Instruction Forfaitaires'!$D102,Listes!$A$43:$E$49,5,FALSE))),('DP_Instruction Forfaitaires'!$E102*(VLOOKUP('DP_Instruction Forfaitaires'!$D102,Listes!$A$43:$E$49,3,FALSE))+(VLOOKUP('DP_Instruction Forfaitaires'!$D102,Listes!$A$43:$E$49,4,FALSE)))))))</f>
        <v/>
      </c>
      <c r="O102" s="183" t="str">
        <f>IF($H102="","",IF($C102=Listes!$B$34,Listes!$I$31,IF($C102=Listes!$B$35,(VLOOKUP('DP_Instruction Forfaitaires'!$F102,Listes!$E$31:$F$36,2,FALSE)),IF($C102=Listes!$B$33,IF('DP_Instruction Forfaitaires'!$E102&lt;Listes!$A$64,'DP_Instruction Forfaitaires'!$E102*Listes!$A$65,IF('DP_Instruction Forfaitaires'!$E102&gt;Listes!$D$64,'DP_Instruction Forfaitaires'!$E102*Listes!$D$65,(('DP_Instruction Forfaitaires'!$E102*Listes!$B$65)+Listes!$C$65)))))))</f>
        <v/>
      </c>
      <c r="P102" s="144" t="str">
        <f>IF('Dépenses forfaitaire'!P102="","",'Dépenses forfaitaire'!P102)</f>
        <v/>
      </c>
      <c r="Q102" s="343"/>
      <c r="R102" s="295" t="str">
        <f t="shared" si="4"/>
        <v/>
      </c>
      <c r="S102" s="295" t="str">
        <f t="shared" si="5"/>
        <v/>
      </c>
      <c r="T102" s="193" t="str">
        <f t="shared" si="6"/>
        <v/>
      </c>
      <c r="U102" s="191"/>
      <c r="V102" s="209"/>
      <c r="W102" s="195" t="str">
        <f>IF(AND(OR(Q102="KO",T102&lt;&gt;""),OR(R102="",S102="",T102="")),Listes!$A$74,IF(AND(T102="",Q102&lt;&gt;""),Listes!$A$75,IF(AND(P102&lt;T102,V102=""),Listes!$A$76,IF(AND(R102&gt;S102),Listes!$A$77,IF(AND(P102&lt;&gt;"",P102&gt;T102,U102=""),Listes!$A$78,IF(AND(X102="",OR(Q102&lt;&gt;"",R102&lt;&gt;"",S102&lt;&gt;"")),Listes!$A$79,""))))))</f>
        <v/>
      </c>
      <c r="X102" s="196"/>
      <c r="Y102" s="31">
        <f t="shared" si="7"/>
        <v>0</v>
      </c>
    </row>
    <row r="103" spans="1:25" ht="20.100000000000001" customHeight="1" x14ac:dyDescent="0.25">
      <c r="A103" s="134">
        <v>97</v>
      </c>
      <c r="B103" s="131" t="str">
        <f>IF('Dépenses forfaitaire'!B103="","",'Dépenses forfaitaire'!B103)</f>
        <v/>
      </c>
      <c r="C103" s="131" t="str">
        <f>IF('Dépenses forfaitaire'!C103="","",'Dépenses forfaitaire'!C103)</f>
        <v/>
      </c>
      <c r="D103" s="131" t="str">
        <f>IF('Dépenses forfaitaire'!D103="","",'Dépenses forfaitaire'!D103)</f>
        <v/>
      </c>
      <c r="E103" s="131" t="str">
        <f>IF('Dépenses forfaitaire'!E103="","",'Dépenses forfaitaire'!E103)</f>
        <v/>
      </c>
      <c r="F103" s="131" t="str">
        <f>IF('Dépenses forfaitaire'!F103="","",'Dépenses forfaitaire'!F103)</f>
        <v/>
      </c>
      <c r="G103" s="131"/>
      <c r="H103" s="131" t="str">
        <f>IF('Dépenses forfaitaire'!H103="","",'Dépenses forfaitaire'!H103)</f>
        <v/>
      </c>
      <c r="I103" s="131" t="str">
        <f>IF('Dépenses forfaitaire'!I103="","",'Dépenses forfaitaire'!I103)</f>
        <v/>
      </c>
      <c r="J103" s="293" t="str">
        <f>IF('Dépenses forfaitaire'!K103="","",'Dépenses forfaitaire'!K103)</f>
        <v/>
      </c>
      <c r="K103" s="293" t="str">
        <f>IF('Dépenses forfaitaire'!L103="","",'Dépenses forfaitaire'!L103)</f>
        <v/>
      </c>
      <c r="L103" s="293" t="str">
        <f>IF('Dépenses forfaitaire'!J103="","",'Dépenses forfaitaire'!J103)</f>
        <v/>
      </c>
      <c r="M103" s="131" t="str">
        <f>IF($H103="","",IF($C103=Listes!$B$32,IF('DP_Instruction Forfaitaires'!$E103&lt;Listes!$B$53,('DP_Instruction Forfaitaires'!$E103*(VLOOKUP('DP_Instruction Forfaitaires'!$D103,Listes!$A$54:$E$60,2,FALSE))),IF('DP_Instruction Forfaitaires'!$E103&gt;Listes!$E$53,('DP_Instruction Forfaitaires'!$E103*(VLOOKUP('DP_Instruction Forfaitaires'!$D103,Listes!$A$54:$E$60,5,FALSE))),('DP_Instruction Forfaitaires'!$E103*(VLOOKUP('DP_Instruction Forfaitaires'!$D103,Listes!$A$54:$E$60,3,FALSE))+(VLOOKUP('DP_Instruction Forfaitaires'!$D103,Listes!$A$54:$E$60,4,FALSE)))))))</f>
        <v/>
      </c>
      <c r="N103" s="131" t="str">
        <f>IF($H103="","",IF($C103=Listes!$B$31,IF('DP_Instruction Forfaitaires'!$E103&lt;Listes!$B$42,('DP_Instruction Forfaitaires'!$E103*(VLOOKUP('DP_Instruction Forfaitaires'!$D103,Listes!$A$43:$E$49,2,FALSE))),IF('DP_Instruction Forfaitaires'!$E103&gt;Listes!$D$42,('DP_Instruction Forfaitaires'!$E103*(VLOOKUP('DP_Instruction Forfaitaires'!$D103,Listes!$A$43:$E$49,5,FALSE))),('DP_Instruction Forfaitaires'!$E103*(VLOOKUP('DP_Instruction Forfaitaires'!$D103,Listes!$A$43:$E$49,3,FALSE))+(VLOOKUP('DP_Instruction Forfaitaires'!$D103,Listes!$A$43:$E$49,4,FALSE)))))))</f>
        <v/>
      </c>
      <c r="O103" s="183" t="str">
        <f>IF($H103="","",IF($C103=Listes!$B$34,Listes!$I$31,IF($C103=Listes!$B$35,(VLOOKUP('DP_Instruction Forfaitaires'!$F103,Listes!$E$31:$F$36,2,FALSE)),IF($C103=Listes!$B$33,IF('DP_Instruction Forfaitaires'!$E103&lt;Listes!$A$64,'DP_Instruction Forfaitaires'!$E103*Listes!$A$65,IF('DP_Instruction Forfaitaires'!$E103&gt;Listes!$D$64,'DP_Instruction Forfaitaires'!$E103*Listes!$D$65,(('DP_Instruction Forfaitaires'!$E103*Listes!$B$65)+Listes!$C$65)))))))</f>
        <v/>
      </c>
      <c r="P103" s="144" t="str">
        <f>IF('Dépenses forfaitaire'!P103="","",'Dépenses forfaitaire'!P103)</f>
        <v/>
      </c>
      <c r="Q103" s="343"/>
      <c r="R103" s="295" t="str">
        <f t="shared" si="4"/>
        <v/>
      </c>
      <c r="S103" s="295" t="str">
        <f t="shared" si="5"/>
        <v/>
      </c>
      <c r="T103" s="193" t="str">
        <f t="shared" si="6"/>
        <v/>
      </c>
      <c r="U103" s="191"/>
      <c r="V103" s="209"/>
      <c r="W103" s="195" t="str">
        <f>IF(AND(OR(Q103="KO",T103&lt;&gt;""),OR(R103="",S103="",T103="")),Listes!$A$74,IF(AND(T103="",Q103&lt;&gt;""),Listes!$A$75,IF(AND(P103&lt;T103,V103=""),Listes!$A$76,IF(AND(R103&gt;S103),Listes!$A$77,IF(AND(P103&lt;&gt;"",P103&gt;T103,U103=""),Listes!$A$78,IF(AND(X103="",OR(Q103&lt;&gt;"",R103&lt;&gt;"",S103&lt;&gt;"")),Listes!$A$79,""))))))</f>
        <v/>
      </c>
      <c r="X103" s="196"/>
      <c r="Y103" s="31">
        <f t="shared" si="7"/>
        <v>0</v>
      </c>
    </row>
    <row r="104" spans="1:25" ht="20.100000000000001" customHeight="1" x14ac:dyDescent="0.25">
      <c r="A104" s="134">
        <v>98</v>
      </c>
      <c r="B104" s="131" t="str">
        <f>IF('Dépenses forfaitaire'!B104="","",'Dépenses forfaitaire'!B104)</f>
        <v/>
      </c>
      <c r="C104" s="131" t="str">
        <f>IF('Dépenses forfaitaire'!C104="","",'Dépenses forfaitaire'!C104)</f>
        <v/>
      </c>
      <c r="D104" s="131" t="str">
        <f>IF('Dépenses forfaitaire'!D104="","",'Dépenses forfaitaire'!D104)</f>
        <v/>
      </c>
      <c r="E104" s="131" t="str">
        <f>IF('Dépenses forfaitaire'!E104="","",'Dépenses forfaitaire'!E104)</f>
        <v/>
      </c>
      <c r="F104" s="131" t="str">
        <f>IF('Dépenses forfaitaire'!F104="","",'Dépenses forfaitaire'!F104)</f>
        <v/>
      </c>
      <c r="G104" s="131"/>
      <c r="H104" s="131" t="str">
        <f>IF('Dépenses forfaitaire'!H104="","",'Dépenses forfaitaire'!H104)</f>
        <v/>
      </c>
      <c r="I104" s="131" t="str">
        <f>IF('Dépenses forfaitaire'!I104="","",'Dépenses forfaitaire'!I104)</f>
        <v/>
      </c>
      <c r="J104" s="293" t="str">
        <f>IF('Dépenses forfaitaire'!K104="","",'Dépenses forfaitaire'!K104)</f>
        <v/>
      </c>
      <c r="K104" s="293" t="str">
        <f>IF('Dépenses forfaitaire'!L104="","",'Dépenses forfaitaire'!L104)</f>
        <v/>
      </c>
      <c r="L104" s="293" t="str">
        <f>IF('Dépenses forfaitaire'!J104="","",'Dépenses forfaitaire'!J104)</f>
        <v/>
      </c>
      <c r="M104" s="131" t="str">
        <f>IF($H104="","",IF($C104=Listes!$B$32,IF('DP_Instruction Forfaitaires'!$E104&lt;Listes!$B$53,('DP_Instruction Forfaitaires'!$E104*(VLOOKUP('DP_Instruction Forfaitaires'!$D104,Listes!$A$54:$E$60,2,FALSE))),IF('DP_Instruction Forfaitaires'!$E104&gt;Listes!$E$53,('DP_Instruction Forfaitaires'!$E104*(VLOOKUP('DP_Instruction Forfaitaires'!$D104,Listes!$A$54:$E$60,5,FALSE))),('DP_Instruction Forfaitaires'!$E104*(VLOOKUP('DP_Instruction Forfaitaires'!$D104,Listes!$A$54:$E$60,3,FALSE))+(VLOOKUP('DP_Instruction Forfaitaires'!$D104,Listes!$A$54:$E$60,4,FALSE)))))))</f>
        <v/>
      </c>
      <c r="N104" s="131" t="str">
        <f>IF($H104="","",IF($C104=Listes!$B$31,IF('DP_Instruction Forfaitaires'!$E104&lt;Listes!$B$42,('DP_Instruction Forfaitaires'!$E104*(VLOOKUP('DP_Instruction Forfaitaires'!$D104,Listes!$A$43:$E$49,2,FALSE))),IF('DP_Instruction Forfaitaires'!$E104&gt;Listes!$D$42,('DP_Instruction Forfaitaires'!$E104*(VLOOKUP('DP_Instruction Forfaitaires'!$D104,Listes!$A$43:$E$49,5,FALSE))),('DP_Instruction Forfaitaires'!$E104*(VLOOKUP('DP_Instruction Forfaitaires'!$D104,Listes!$A$43:$E$49,3,FALSE))+(VLOOKUP('DP_Instruction Forfaitaires'!$D104,Listes!$A$43:$E$49,4,FALSE)))))))</f>
        <v/>
      </c>
      <c r="O104" s="183" t="str">
        <f>IF($H104="","",IF($C104=Listes!$B$34,Listes!$I$31,IF($C104=Listes!$B$35,(VLOOKUP('DP_Instruction Forfaitaires'!$F104,Listes!$E$31:$F$36,2,FALSE)),IF($C104=Listes!$B$33,IF('DP_Instruction Forfaitaires'!$E104&lt;Listes!$A$64,'DP_Instruction Forfaitaires'!$E104*Listes!$A$65,IF('DP_Instruction Forfaitaires'!$E104&gt;Listes!$D$64,'DP_Instruction Forfaitaires'!$E104*Listes!$D$65,(('DP_Instruction Forfaitaires'!$E104*Listes!$B$65)+Listes!$C$65)))))))</f>
        <v/>
      </c>
      <c r="P104" s="144" t="str">
        <f>IF('Dépenses forfaitaire'!P104="","",'Dépenses forfaitaire'!P104)</f>
        <v/>
      </c>
      <c r="Q104" s="343"/>
      <c r="R104" s="295" t="str">
        <f t="shared" si="4"/>
        <v/>
      </c>
      <c r="S104" s="295" t="str">
        <f t="shared" si="5"/>
        <v/>
      </c>
      <c r="T104" s="193" t="str">
        <f t="shared" si="6"/>
        <v/>
      </c>
      <c r="U104" s="191"/>
      <c r="V104" s="209"/>
      <c r="W104" s="195" t="str">
        <f>IF(AND(OR(Q104="KO",T104&lt;&gt;""),OR(R104="",S104="",T104="")),Listes!$A$74,IF(AND(T104="",Q104&lt;&gt;""),Listes!$A$75,IF(AND(P104&lt;T104,V104=""),Listes!$A$76,IF(AND(R104&gt;S104),Listes!$A$77,IF(AND(P104&lt;&gt;"",P104&gt;T104,U104=""),Listes!$A$78,IF(AND(X104="",OR(Q104&lt;&gt;"",R104&lt;&gt;"",S104&lt;&gt;"")),Listes!$A$79,""))))))</f>
        <v/>
      </c>
      <c r="X104" s="196"/>
      <c r="Y104" s="31">
        <f t="shared" si="7"/>
        <v>0</v>
      </c>
    </row>
    <row r="105" spans="1:25" ht="20.100000000000001" customHeight="1" x14ac:dyDescent="0.25">
      <c r="A105" s="134">
        <v>99</v>
      </c>
      <c r="B105" s="131" t="str">
        <f>IF('Dépenses forfaitaire'!B105="","",'Dépenses forfaitaire'!B105)</f>
        <v/>
      </c>
      <c r="C105" s="131" t="str">
        <f>IF('Dépenses forfaitaire'!C105="","",'Dépenses forfaitaire'!C105)</f>
        <v/>
      </c>
      <c r="D105" s="131" t="str">
        <f>IF('Dépenses forfaitaire'!D105="","",'Dépenses forfaitaire'!D105)</f>
        <v/>
      </c>
      <c r="E105" s="131" t="str">
        <f>IF('Dépenses forfaitaire'!E105="","",'Dépenses forfaitaire'!E105)</f>
        <v/>
      </c>
      <c r="F105" s="131" t="str">
        <f>IF('Dépenses forfaitaire'!F105="","",'Dépenses forfaitaire'!F105)</f>
        <v/>
      </c>
      <c r="G105" s="131"/>
      <c r="H105" s="131" t="str">
        <f>IF('Dépenses forfaitaire'!H105="","",'Dépenses forfaitaire'!H105)</f>
        <v/>
      </c>
      <c r="I105" s="131" t="str">
        <f>IF('Dépenses forfaitaire'!I105="","",'Dépenses forfaitaire'!I105)</f>
        <v/>
      </c>
      <c r="J105" s="293" t="str">
        <f>IF('Dépenses forfaitaire'!K105="","",'Dépenses forfaitaire'!K105)</f>
        <v/>
      </c>
      <c r="K105" s="293" t="str">
        <f>IF('Dépenses forfaitaire'!L105="","",'Dépenses forfaitaire'!L105)</f>
        <v/>
      </c>
      <c r="L105" s="293" t="str">
        <f>IF('Dépenses forfaitaire'!J105="","",'Dépenses forfaitaire'!J105)</f>
        <v/>
      </c>
      <c r="M105" s="131" t="str">
        <f>IF($H105="","",IF($C105=Listes!$B$32,IF('DP_Instruction Forfaitaires'!$E105&lt;Listes!$B$53,('DP_Instruction Forfaitaires'!$E105*(VLOOKUP('DP_Instruction Forfaitaires'!$D105,Listes!$A$54:$E$60,2,FALSE))),IF('DP_Instruction Forfaitaires'!$E105&gt;Listes!$E$53,('DP_Instruction Forfaitaires'!$E105*(VLOOKUP('DP_Instruction Forfaitaires'!$D105,Listes!$A$54:$E$60,5,FALSE))),('DP_Instruction Forfaitaires'!$E105*(VLOOKUP('DP_Instruction Forfaitaires'!$D105,Listes!$A$54:$E$60,3,FALSE))+(VLOOKUP('DP_Instruction Forfaitaires'!$D105,Listes!$A$54:$E$60,4,FALSE)))))))</f>
        <v/>
      </c>
      <c r="N105" s="131" t="str">
        <f>IF($H105="","",IF($C105=Listes!$B$31,IF('DP_Instruction Forfaitaires'!$E105&lt;Listes!$B$42,('DP_Instruction Forfaitaires'!$E105*(VLOOKUP('DP_Instruction Forfaitaires'!$D105,Listes!$A$43:$E$49,2,FALSE))),IF('DP_Instruction Forfaitaires'!$E105&gt;Listes!$D$42,('DP_Instruction Forfaitaires'!$E105*(VLOOKUP('DP_Instruction Forfaitaires'!$D105,Listes!$A$43:$E$49,5,FALSE))),('DP_Instruction Forfaitaires'!$E105*(VLOOKUP('DP_Instruction Forfaitaires'!$D105,Listes!$A$43:$E$49,3,FALSE))+(VLOOKUP('DP_Instruction Forfaitaires'!$D105,Listes!$A$43:$E$49,4,FALSE)))))))</f>
        <v/>
      </c>
      <c r="O105" s="183" t="str">
        <f>IF($H105="","",IF($C105=Listes!$B$34,Listes!$I$31,IF($C105=Listes!$B$35,(VLOOKUP('DP_Instruction Forfaitaires'!$F105,Listes!$E$31:$F$36,2,FALSE)),IF($C105=Listes!$B$33,IF('DP_Instruction Forfaitaires'!$E105&lt;Listes!$A$64,'DP_Instruction Forfaitaires'!$E105*Listes!$A$65,IF('DP_Instruction Forfaitaires'!$E105&gt;Listes!$D$64,'DP_Instruction Forfaitaires'!$E105*Listes!$D$65,(('DP_Instruction Forfaitaires'!$E105*Listes!$B$65)+Listes!$C$65)))))))</f>
        <v/>
      </c>
      <c r="P105" s="144" t="str">
        <f>IF('Dépenses forfaitaire'!P105="","",'Dépenses forfaitaire'!P105)</f>
        <v/>
      </c>
      <c r="Q105" s="343"/>
      <c r="R105" s="295" t="str">
        <f t="shared" si="4"/>
        <v/>
      </c>
      <c r="S105" s="295" t="str">
        <f t="shared" si="5"/>
        <v/>
      </c>
      <c r="T105" s="193" t="str">
        <f t="shared" si="6"/>
        <v/>
      </c>
      <c r="U105" s="191"/>
      <c r="V105" s="209"/>
      <c r="W105" s="195" t="str">
        <f>IF(AND(OR(Q105="KO",T105&lt;&gt;""),OR(R105="",S105="",T105="")),Listes!$A$74,IF(AND(T105="",Q105&lt;&gt;""),Listes!$A$75,IF(AND(P105&lt;T105,V105=""),Listes!$A$76,IF(AND(R105&gt;S105),Listes!$A$77,IF(AND(P105&lt;&gt;"",P105&gt;T105,U105=""),Listes!$A$78,IF(AND(X105="",OR(Q105&lt;&gt;"",R105&lt;&gt;"",S105&lt;&gt;"")),Listes!$A$79,""))))))</f>
        <v/>
      </c>
      <c r="X105" s="196"/>
      <c r="Y105" s="31">
        <f t="shared" si="7"/>
        <v>0</v>
      </c>
    </row>
    <row r="106" spans="1:25" ht="20.100000000000001" customHeight="1" x14ac:dyDescent="0.25">
      <c r="A106" s="134">
        <v>100</v>
      </c>
      <c r="B106" s="131" t="str">
        <f>IF('Dépenses forfaitaire'!B106="","",'Dépenses forfaitaire'!B106)</f>
        <v/>
      </c>
      <c r="C106" s="131" t="str">
        <f>IF('Dépenses forfaitaire'!C106="","",'Dépenses forfaitaire'!C106)</f>
        <v/>
      </c>
      <c r="D106" s="131" t="str">
        <f>IF('Dépenses forfaitaire'!D106="","",'Dépenses forfaitaire'!D106)</f>
        <v/>
      </c>
      <c r="E106" s="131" t="str">
        <f>IF('Dépenses forfaitaire'!E106="","",'Dépenses forfaitaire'!E106)</f>
        <v/>
      </c>
      <c r="F106" s="131" t="str">
        <f>IF('Dépenses forfaitaire'!F106="","",'Dépenses forfaitaire'!F106)</f>
        <v/>
      </c>
      <c r="G106" s="131"/>
      <c r="H106" s="131" t="str">
        <f>IF('Dépenses forfaitaire'!H106="","",'Dépenses forfaitaire'!H106)</f>
        <v/>
      </c>
      <c r="I106" s="131" t="str">
        <f>IF('Dépenses forfaitaire'!I106="","",'Dépenses forfaitaire'!I106)</f>
        <v/>
      </c>
      <c r="J106" s="293" t="str">
        <f>IF('Dépenses forfaitaire'!K106="","",'Dépenses forfaitaire'!K106)</f>
        <v/>
      </c>
      <c r="K106" s="293" t="str">
        <f>IF('Dépenses forfaitaire'!L106="","",'Dépenses forfaitaire'!L106)</f>
        <v/>
      </c>
      <c r="L106" s="293" t="str">
        <f>IF('Dépenses forfaitaire'!J106="","",'Dépenses forfaitaire'!J106)</f>
        <v/>
      </c>
      <c r="M106" s="131" t="str">
        <f>IF($H106="","",IF($C106=Listes!$B$32,IF('DP_Instruction Forfaitaires'!$E106&lt;Listes!$B$53,('DP_Instruction Forfaitaires'!$E106*(VLOOKUP('DP_Instruction Forfaitaires'!$D106,Listes!$A$54:$E$60,2,FALSE))),IF('DP_Instruction Forfaitaires'!$E106&gt;Listes!$E$53,('DP_Instruction Forfaitaires'!$E106*(VLOOKUP('DP_Instruction Forfaitaires'!$D106,Listes!$A$54:$E$60,5,FALSE))),('DP_Instruction Forfaitaires'!$E106*(VLOOKUP('DP_Instruction Forfaitaires'!$D106,Listes!$A$54:$E$60,3,FALSE))+(VLOOKUP('DP_Instruction Forfaitaires'!$D106,Listes!$A$54:$E$60,4,FALSE)))))))</f>
        <v/>
      </c>
      <c r="N106" s="131" t="str">
        <f>IF($H106="","",IF($C106=Listes!$B$31,IF('DP_Instruction Forfaitaires'!$E106&lt;Listes!$B$42,('DP_Instruction Forfaitaires'!$E106*(VLOOKUP('DP_Instruction Forfaitaires'!$D106,Listes!$A$43:$E$49,2,FALSE))),IF('DP_Instruction Forfaitaires'!$E106&gt;Listes!$D$42,('DP_Instruction Forfaitaires'!$E106*(VLOOKUP('DP_Instruction Forfaitaires'!$D106,Listes!$A$43:$E$49,5,FALSE))),('DP_Instruction Forfaitaires'!$E106*(VLOOKUP('DP_Instruction Forfaitaires'!$D106,Listes!$A$43:$E$49,3,FALSE))+(VLOOKUP('DP_Instruction Forfaitaires'!$D106,Listes!$A$43:$E$49,4,FALSE)))))))</f>
        <v/>
      </c>
      <c r="O106" s="183" t="str">
        <f>IF($H106="","",IF($C106=Listes!$B$34,Listes!$I$31,IF($C106=Listes!$B$35,(VLOOKUP('DP_Instruction Forfaitaires'!$F106,Listes!$E$31:$F$36,2,FALSE)),IF($C106=Listes!$B$33,IF('DP_Instruction Forfaitaires'!$E106&lt;Listes!$A$64,'DP_Instruction Forfaitaires'!$E106*Listes!$A$65,IF('DP_Instruction Forfaitaires'!$E106&gt;Listes!$D$64,'DP_Instruction Forfaitaires'!$E106*Listes!$D$65,(('DP_Instruction Forfaitaires'!$E106*Listes!$B$65)+Listes!$C$65)))))))</f>
        <v/>
      </c>
      <c r="P106" s="144" t="str">
        <f>IF('Dépenses forfaitaire'!P106="","",'Dépenses forfaitaire'!P106)</f>
        <v/>
      </c>
      <c r="Q106" s="343"/>
      <c r="R106" s="295" t="str">
        <f t="shared" si="4"/>
        <v/>
      </c>
      <c r="S106" s="295" t="str">
        <f t="shared" si="5"/>
        <v/>
      </c>
      <c r="T106" s="193" t="str">
        <f t="shared" si="6"/>
        <v/>
      </c>
      <c r="U106" s="191"/>
      <c r="V106" s="209"/>
      <c r="W106" s="195" t="str">
        <f>IF(AND(OR(Q106="KO",T106&lt;&gt;""),OR(R106="",S106="",T106="")),Listes!$A$74,IF(AND(T106="",Q106&lt;&gt;""),Listes!$A$75,IF(AND(P106&lt;T106,V106=""),Listes!$A$76,IF(AND(R106&gt;S106),Listes!$A$77,IF(AND(P106&lt;&gt;"",P106&gt;T106,U106=""),Listes!$A$78,IF(AND(X106="",OR(Q106&lt;&gt;"",R106&lt;&gt;"",S106&lt;&gt;"")),Listes!$A$79,""))))))</f>
        <v/>
      </c>
      <c r="X106" s="196"/>
      <c r="Y106" s="31">
        <f t="shared" si="7"/>
        <v>0</v>
      </c>
    </row>
    <row r="107" spans="1:25" ht="20.100000000000001" customHeight="1" x14ac:dyDescent="0.25">
      <c r="A107" s="134">
        <v>101</v>
      </c>
      <c r="B107" s="131" t="str">
        <f>IF('Dépenses forfaitaire'!B107="","",'Dépenses forfaitaire'!B107)</f>
        <v/>
      </c>
      <c r="C107" s="131" t="str">
        <f>IF('Dépenses forfaitaire'!C107="","",'Dépenses forfaitaire'!C107)</f>
        <v/>
      </c>
      <c r="D107" s="131" t="str">
        <f>IF('Dépenses forfaitaire'!D107="","",'Dépenses forfaitaire'!D107)</f>
        <v/>
      </c>
      <c r="E107" s="131" t="str">
        <f>IF('Dépenses forfaitaire'!E107="","",'Dépenses forfaitaire'!E107)</f>
        <v/>
      </c>
      <c r="F107" s="131" t="str">
        <f>IF('Dépenses forfaitaire'!F107="","",'Dépenses forfaitaire'!F107)</f>
        <v/>
      </c>
      <c r="G107" s="131"/>
      <c r="H107" s="131" t="str">
        <f>IF('Dépenses forfaitaire'!H107="","",'Dépenses forfaitaire'!H107)</f>
        <v/>
      </c>
      <c r="I107" s="131" t="str">
        <f>IF('Dépenses forfaitaire'!I107="","",'Dépenses forfaitaire'!I107)</f>
        <v/>
      </c>
      <c r="J107" s="293" t="str">
        <f>IF('Dépenses forfaitaire'!K107="","",'Dépenses forfaitaire'!K107)</f>
        <v/>
      </c>
      <c r="K107" s="293" t="str">
        <f>IF('Dépenses forfaitaire'!L107="","",'Dépenses forfaitaire'!L107)</f>
        <v/>
      </c>
      <c r="L107" s="293" t="str">
        <f>IF('Dépenses forfaitaire'!J107="","",'Dépenses forfaitaire'!J107)</f>
        <v/>
      </c>
      <c r="M107" s="131" t="str">
        <f>IF($H107="","",IF($C107=Listes!$B$32,IF('DP_Instruction Forfaitaires'!$E107&lt;Listes!$B$53,('DP_Instruction Forfaitaires'!$E107*(VLOOKUP('DP_Instruction Forfaitaires'!$D107,Listes!$A$54:$E$60,2,FALSE))),IF('DP_Instruction Forfaitaires'!$E107&gt;Listes!$E$53,('DP_Instruction Forfaitaires'!$E107*(VLOOKUP('DP_Instruction Forfaitaires'!$D107,Listes!$A$54:$E$60,5,FALSE))),('DP_Instruction Forfaitaires'!$E107*(VLOOKUP('DP_Instruction Forfaitaires'!$D107,Listes!$A$54:$E$60,3,FALSE))+(VLOOKUP('DP_Instruction Forfaitaires'!$D107,Listes!$A$54:$E$60,4,FALSE)))))))</f>
        <v/>
      </c>
      <c r="N107" s="131" t="str">
        <f>IF($H107="","",IF($C107=Listes!$B$31,IF('DP_Instruction Forfaitaires'!$E107&lt;Listes!$B$42,('DP_Instruction Forfaitaires'!$E107*(VLOOKUP('DP_Instruction Forfaitaires'!$D107,Listes!$A$43:$E$49,2,FALSE))),IF('DP_Instruction Forfaitaires'!$E107&gt;Listes!$D$42,('DP_Instruction Forfaitaires'!$E107*(VLOOKUP('DP_Instruction Forfaitaires'!$D107,Listes!$A$43:$E$49,5,FALSE))),('DP_Instruction Forfaitaires'!$E107*(VLOOKUP('DP_Instruction Forfaitaires'!$D107,Listes!$A$43:$E$49,3,FALSE))+(VLOOKUP('DP_Instruction Forfaitaires'!$D107,Listes!$A$43:$E$49,4,FALSE)))))))</f>
        <v/>
      </c>
      <c r="O107" s="183" t="str">
        <f>IF($H107="","",IF($C107=Listes!$B$34,Listes!$I$31,IF($C107=Listes!$B$35,(VLOOKUP('DP_Instruction Forfaitaires'!$F107,Listes!$E$31:$F$36,2,FALSE)),IF($C107=Listes!$B$33,IF('DP_Instruction Forfaitaires'!$E107&lt;Listes!$A$64,'DP_Instruction Forfaitaires'!$E107*Listes!$A$65,IF('DP_Instruction Forfaitaires'!$E107&gt;Listes!$D$64,'DP_Instruction Forfaitaires'!$E107*Listes!$D$65,(('DP_Instruction Forfaitaires'!$E107*Listes!$B$65)+Listes!$C$65)))))))</f>
        <v/>
      </c>
      <c r="P107" s="144" t="str">
        <f>IF('Dépenses forfaitaire'!P107="","",'Dépenses forfaitaire'!P107)</f>
        <v/>
      </c>
      <c r="Q107" s="343"/>
      <c r="R107" s="295" t="str">
        <f t="shared" si="4"/>
        <v/>
      </c>
      <c r="S107" s="295" t="str">
        <f t="shared" si="5"/>
        <v/>
      </c>
      <c r="T107" s="193" t="str">
        <f t="shared" si="6"/>
        <v/>
      </c>
      <c r="U107" s="191"/>
      <c r="V107" s="209"/>
      <c r="W107" s="195" t="str">
        <f>IF(AND(OR(Q107="KO",T107&lt;&gt;""),OR(R107="",S107="",T107="")),Listes!$A$74,IF(AND(T107="",Q107&lt;&gt;""),Listes!$A$75,IF(AND(P107&lt;T107,V107=""),Listes!$A$76,IF(AND(R107&gt;S107),Listes!$A$77,IF(AND(P107&lt;&gt;"",P107&gt;T107,U107=""),Listes!$A$78,IF(AND(X107="",OR(Q107&lt;&gt;"",R107&lt;&gt;"",S107&lt;&gt;"")),Listes!$A$79,""))))))</f>
        <v/>
      </c>
      <c r="X107" s="196"/>
      <c r="Y107" s="31">
        <f t="shared" si="7"/>
        <v>0</v>
      </c>
    </row>
    <row r="108" spans="1:25" ht="20.100000000000001" customHeight="1" x14ac:dyDescent="0.25">
      <c r="A108" s="134">
        <v>102</v>
      </c>
      <c r="B108" s="131" t="str">
        <f>IF('Dépenses forfaitaire'!B108="","",'Dépenses forfaitaire'!B108)</f>
        <v/>
      </c>
      <c r="C108" s="131" t="str">
        <f>IF('Dépenses forfaitaire'!C108="","",'Dépenses forfaitaire'!C108)</f>
        <v/>
      </c>
      <c r="D108" s="131" t="str">
        <f>IF('Dépenses forfaitaire'!D108="","",'Dépenses forfaitaire'!D108)</f>
        <v/>
      </c>
      <c r="E108" s="131" t="str">
        <f>IF('Dépenses forfaitaire'!E108="","",'Dépenses forfaitaire'!E108)</f>
        <v/>
      </c>
      <c r="F108" s="131" t="str">
        <f>IF('Dépenses forfaitaire'!F108="","",'Dépenses forfaitaire'!F108)</f>
        <v/>
      </c>
      <c r="G108" s="131"/>
      <c r="H108" s="131" t="str">
        <f>IF('Dépenses forfaitaire'!H108="","",'Dépenses forfaitaire'!H108)</f>
        <v/>
      </c>
      <c r="I108" s="131" t="str">
        <f>IF('Dépenses forfaitaire'!I108="","",'Dépenses forfaitaire'!I108)</f>
        <v/>
      </c>
      <c r="J108" s="293" t="str">
        <f>IF('Dépenses forfaitaire'!K108="","",'Dépenses forfaitaire'!K108)</f>
        <v/>
      </c>
      <c r="K108" s="293" t="str">
        <f>IF('Dépenses forfaitaire'!L108="","",'Dépenses forfaitaire'!L108)</f>
        <v/>
      </c>
      <c r="L108" s="293" t="str">
        <f>IF('Dépenses forfaitaire'!J108="","",'Dépenses forfaitaire'!J108)</f>
        <v/>
      </c>
      <c r="M108" s="131" t="str">
        <f>IF($H108="","",IF($C108=Listes!$B$32,IF('DP_Instruction Forfaitaires'!$E108&lt;Listes!$B$53,('DP_Instruction Forfaitaires'!$E108*(VLOOKUP('DP_Instruction Forfaitaires'!$D108,Listes!$A$54:$E$60,2,FALSE))),IF('DP_Instruction Forfaitaires'!$E108&gt;Listes!$E$53,('DP_Instruction Forfaitaires'!$E108*(VLOOKUP('DP_Instruction Forfaitaires'!$D108,Listes!$A$54:$E$60,5,FALSE))),('DP_Instruction Forfaitaires'!$E108*(VLOOKUP('DP_Instruction Forfaitaires'!$D108,Listes!$A$54:$E$60,3,FALSE))+(VLOOKUP('DP_Instruction Forfaitaires'!$D108,Listes!$A$54:$E$60,4,FALSE)))))))</f>
        <v/>
      </c>
      <c r="N108" s="131" t="str">
        <f>IF($H108="","",IF($C108=Listes!$B$31,IF('DP_Instruction Forfaitaires'!$E108&lt;Listes!$B$42,('DP_Instruction Forfaitaires'!$E108*(VLOOKUP('DP_Instruction Forfaitaires'!$D108,Listes!$A$43:$E$49,2,FALSE))),IF('DP_Instruction Forfaitaires'!$E108&gt;Listes!$D$42,('DP_Instruction Forfaitaires'!$E108*(VLOOKUP('DP_Instruction Forfaitaires'!$D108,Listes!$A$43:$E$49,5,FALSE))),('DP_Instruction Forfaitaires'!$E108*(VLOOKUP('DP_Instruction Forfaitaires'!$D108,Listes!$A$43:$E$49,3,FALSE))+(VLOOKUP('DP_Instruction Forfaitaires'!$D108,Listes!$A$43:$E$49,4,FALSE)))))))</f>
        <v/>
      </c>
      <c r="O108" s="183" t="str">
        <f>IF($H108="","",IF($C108=Listes!$B$34,Listes!$I$31,IF($C108=Listes!$B$35,(VLOOKUP('DP_Instruction Forfaitaires'!$F108,Listes!$E$31:$F$36,2,FALSE)),IF($C108=Listes!$B$33,IF('DP_Instruction Forfaitaires'!$E108&lt;Listes!$A$64,'DP_Instruction Forfaitaires'!$E108*Listes!$A$65,IF('DP_Instruction Forfaitaires'!$E108&gt;Listes!$D$64,'DP_Instruction Forfaitaires'!$E108*Listes!$D$65,(('DP_Instruction Forfaitaires'!$E108*Listes!$B$65)+Listes!$C$65)))))))</f>
        <v/>
      </c>
      <c r="P108" s="144" t="str">
        <f>IF('Dépenses forfaitaire'!P108="","",'Dépenses forfaitaire'!P108)</f>
        <v/>
      </c>
      <c r="Q108" s="343"/>
      <c r="R108" s="295" t="str">
        <f t="shared" si="4"/>
        <v/>
      </c>
      <c r="S108" s="295" t="str">
        <f t="shared" si="5"/>
        <v/>
      </c>
      <c r="T108" s="193" t="str">
        <f t="shared" si="6"/>
        <v/>
      </c>
      <c r="U108" s="191"/>
      <c r="V108" s="209"/>
      <c r="W108" s="195" t="str">
        <f>IF(AND(OR(Q108="KO",T108&lt;&gt;""),OR(R108="",S108="",T108="")),Listes!$A$74,IF(AND(T108="",Q108&lt;&gt;""),Listes!$A$75,IF(AND(P108&lt;T108,V108=""),Listes!$A$76,IF(AND(R108&gt;S108),Listes!$A$77,IF(AND(P108&lt;&gt;"",P108&gt;T108,U108=""),Listes!$A$78,IF(AND(X108="",OR(Q108&lt;&gt;"",R108&lt;&gt;"",S108&lt;&gt;"")),Listes!$A$79,""))))))</f>
        <v/>
      </c>
      <c r="X108" s="196"/>
      <c r="Y108" s="31">
        <f t="shared" si="7"/>
        <v>0</v>
      </c>
    </row>
    <row r="109" spans="1:25" ht="20.100000000000001" customHeight="1" x14ac:dyDescent="0.25">
      <c r="A109" s="134">
        <v>103</v>
      </c>
      <c r="B109" s="131" t="str">
        <f>IF('Dépenses forfaitaire'!B109="","",'Dépenses forfaitaire'!B109)</f>
        <v/>
      </c>
      <c r="C109" s="131" t="str">
        <f>IF('Dépenses forfaitaire'!C109="","",'Dépenses forfaitaire'!C109)</f>
        <v/>
      </c>
      <c r="D109" s="131" t="str">
        <f>IF('Dépenses forfaitaire'!D109="","",'Dépenses forfaitaire'!D109)</f>
        <v/>
      </c>
      <c r="E109" s="131" t="str">
        <f>IF('Dépenses forfaitaire'!E109="","",'Dépenses forfaitaire'!E109)</f>
        <v/>
      </c>
      <c r="F109" s="131" t="str">
        <f>IF('Dépenses forfaitaire'!F109="","",'Dépenses forfaitaire'!F109)</f>
        <v/>
      </c>
      <c r="G109" s="131"/>
      <c r="H109" s="131" t="str">
        <f>IF('Dépenses forfaitaire'!H109="","",'Dépenses forfaitaire'!H109)</f>
        <v/>
      </c>
      <c r="I109" s="131" t="str">
        <f>IF('Dépenses forfaitaire'!I109="","",'Dépenses forfaitaire'!I109)</f>
        <v/>
      </c>
      <c r="J109" s="293" t="str">
        <f>IF('Dépenses forfaitaire'!K109="","",'Dépenses forfaitaire'!K109)</f>
        <v/>
      </c>
      <c r="K109" s="293" t="str">
        <f>IF('Dépenses forfaitaire'!L109="","",'Dépenses forfaitaire'!L109)</f>
        <v/>
      </c>
      <c r="L109" s="293" t="str">
        <f>IF('Dépenses forfaitaire'!J109="","",'Dépenses forfaitaire'!J109)</f>
        <v/>
      </c>
      <c r="M109" s="131" t="str">
        <f>IF($H109="","",IF($C109=Listes!$B$32,IF('DP_Instruction Forfaitaires'!$E109&lt;Listes!$B$53,('DP_Instruction Forfaitaires'!$E109*(VLOOKUP('DP_Instruction Forfaitaires'!$D109,Listes!$A$54:$E$60,2,FALSE))),IF('DP_Instruction Forfaitaires'!$E109&gt;Listes!$E$53,('DP_Instruction Forfaitaires'!$E109*(VLOOKUP('DP_Instruction Forfaitaires'!$D109,Listes!$A$54:$E$60,5,FALSE))),('DP_Instruction Forfaitaires'!$E109*(VLOOKUP('DP_Instruction Forfaitaires'!$D109,Listes!$A$54:$E$60,3,FALSE))+(VLOOKUP('DP_Instruction Forfaitaires'!$D109,Listes!$A$54:$E$60,4,FALSE)))))))</f>
        <v/>
      </c>
      <c r="N109" s="131" t="str">
        <f>IF($H109="","",IF($C109=Listes!$B$31,IF('DP_Instruction Forfaitaires'!$E109&lt;Listes!$B$42,('DP_Instruction Forfaitaires'!$E109*(VLOOKUP('DP_Instruction Forfaitaires'!$D109,Listes!$A$43:$E$49,2,FALSE))),IF('DP_Instruction Forfaitaires'!$E109&gt;Listes!$D$42,('DP_Instruction Forfaitaires'!$E109*(VLOOKUP('DP_Instruction Forfaitaires'!$D109,Listes!$A$43:$E$49,5,FALSE))),('DP_Instruction Forfaitaires'!$E109*(VLOOKUP('DP_Instruction Forfaitaires'!$D109,Listes!$A$43:$E$49,3,FALSE))+(VLOOKUP('DP_Instruction Forfaitaires'!$D109,Listes!$A$43:$E$49,4,FALSE)))))))</f>
        <v/>
      </c>
      <c r="O109" s="183" t="str">
        <f>IF($H109="","",IF($C109=Listes!$B$34,Listes!$I$31,IF($C109=Listes!$B$35,(VLOOKUP('DP_Instruction Forfaitaires'!$F109,Listes!$E$31:$F$36,2,FALSE)),IF($C109=Listes!$B$33,IF('DP_Instruction Forfaitaires'!$E109&lt;Listes!$A$64,'DP_Instruction Forfaitaires'!$E109*Listes!$A$65,IF('DP_Instruction Forfaitaires'!$E109&gt;Listes!$D$64,'DP_Instruction Forfaitaires'!$E109*Listes!$D$65,(('DP_Instruction Forfaitaires'!$E109*Listes!$B$65)+Listes!$C$65)))))))</f>
        <v/>
      </c>
      <c r="P109" s="144" t="str">
        <f>IF('Dépenses forfaitaire'!P109="","",'Dépenses forfaitaire'!P109)</f>
        <v/>
      </c>
      <c r="Q109" s="343"/>
      <c r="R109" s="295" t="str">
        <f t="shared" si="4"/>
        <v/>
      </c>
      <c r="S109" s="295" t="str">
        <f t="shared" si="5"/>
        <v/>
      </c>
      <c r="T109" s="193" t="str">
        <f t="shared" si="6"/>
        <v/>
      </c>
      <c r="U109" s="191"/>
      <c r="V109" s="209"/>
      <c r="W109" s="195" t="str">
        <f>IF(AND(OR(Q109="KO",T109&lt;&gt;""),OR(R109="",S109="",T109="")),Listes!$A$74,IF(AND(T109="",Q109&lt;&gt;""),Listes!$A$75,IF(AND(P109&lt;T109,V109=""),Listes!$A$76,IF(AND(R109&gt;S109),Listes!$A$77,IF(AND(P109&lt;&gt;"",P109&gt;T109,U109=""),Listes!$A$78,IF(AND(X109="",OR(Q109&lt;&gt;"",R109&lt;&gt;"",S109&lt;&gt;"")),Listes!$A$79,""))))))</f>
        <v/>
      </c>
      <c r="X109" s="196"/>
      <c r="Y109" s="31">
        <f t="shared" si="7"/>
        <v>0</v>
      </c>
    </row>
    <row r="110" spans="1:25" ht="20.100000000000001" customHeight="1" x14ac:dyDescent="0.25">
      <c r="A110" s="134">
        <v>104</v>
      </c>
      <c r="B110" s="131" t="str">
        <f>IF('Dépenses forfaitaire'!B110="","",'Dépenses forfaitaire'!B110)</f>
        <v/>
      </c>
      <c r="C110" s="131" t="str">
        <f>IF('Dépenses forfaitaire'!C110="","",'Dépenses forfaitaire'!C110)</f>
        <v/>
      </c>
      <c r="D110" s="131" t="str">
        <f>IF('Dépenses forfaitaire'!D110="","",'Dépenses forfaitaire'!D110)</f>
        <v/>
      </c>
      <c r="E110" s="131" t="str">
        <f>IF('Dépenses forfaitaire'!E110="","",'Dépenses forfaitaire'!E110)</f>
        <v/>
      </c>
      <c r="F110" s="131" t="str">
        <f>IF('Dépenses forfaitaire'!F110="","",'Dépenses forfaitaire'!F110)</f>
        <v/>
      </c>
      <c r="G110" s="131"/>
      <c r="H110" s="131" t="str">
        <f>IF('Dépenses forfaitaire'!H110="","",'Dépenses forfaitaire'!H110)</f>
        <v/>
      </c>
      <c r="I110" s="131" t="str">
        <f>IF('Dépenses forfaitaire'!I110="","",'Dépenses forfaitaire'!I110)</f>
        <v/>
      </c>
      <c r="J110" s="293" t="str">
        <f>IF('Dépenses forfaitaire'!K110="","",'Dépenses forfaitaire'!K110)</f>
        <v/>
      </c>
      <c r="K110" s="293" t="str">
        <f>IF('Dépenses forfaitaire'!L110="","",'Dépenses forfaitaire'!L110)</f>
        <v/>
      </c>
      <c r="L110" s="293" t="str">
        <f>IF('Dépenses forfaitaire'!J110="","",'Dépenses forfaitaire'!J110)</f>
        <v/>
      </c>
      <c r="M110" s="131" t="str">
        <f>IF($H110="","",IF($C110=Listes!$B$32,IF('DP_Instruction Forfaitaires'!$E110&lt;Listes!$B$53,('DP_Instruction Forfaitaires'!$E110*(VLOOKUP('DP_Instruction Forfaitaires'!$D110,Listes!$A$54:$E$60,2,FALSE))),IF('DP_Instruction Forfaitaires'!$E110&gt;Listes!$E$53,('DP_Instruction Forfaitaires'!$E110*(VLOOKUP('DP_Instruction Forfaitaires'!$D110,Listes!$A$54:$E$60,5,FALSE))),('DP_Instruction Forfaitaires'!$E110*(VLOOKUP('DP_Instruction Forfaitaires'!$D110,Listes!$A$54:$E$60,3,FALSE))+(VLOOKUP('DP_Instruction Forfaitaires'!$D110,Listes!$A$54:$E$60,4,FALSE)))))))</f>
        <v/>
      </c>
      <c r="N110" s="131" t="str">
        <f>IF($H110="","",IF($C110=Listes!$B$31,IF('DP_Instruction Forfaitaires'!$E110&lt;Listes!$B$42,('DP_Instruction Forfaitaires'!$E110*(VLOOKUP('DP_Instruction Forfaitaires'!$D110,Listes!$A$43:$E$49,2,FALSE))),IF('DP_Instruction Forfaitaires'!$E110&gt;Listes!$D$42,('DP_Instruction Forfaitaires'!$E110*(VLOOKUP('DP_Instruction Forfaitaires'!$D110,Listes!$A$43:$E$49,5,FALSE))),('DP_Instruction Forfaitaires'!$E110*(VLOOKUP('DP_Instruction Forfaitaires'!$D110,Listes!$A$43:$E$49,3,FALSE))+(VLOOKUP('DP_Instruction Forfaitaires'!$D110,Listes!$A$43:$E$49,4,FALSE)))))))</f>
        <v/>
      </c>
      <c r="O110" s="183" t="str">
        <f>IF($H110="","",IF($C110=Listes!$B$34,Listes!$I$31,IF($C110=Listes!$B$35,(VLOOKUP('DP_Instruction Forfaitaires'!$F110,Listes!$E$31:$F$36,2,FALSE)),IF($C110=Listes!$B$33,IF('DP_Instruction Forfaitaires'!$E110&lt;Listes!$A$64,'DP_Instruction Forfaitaires'!$E110*Listes!$A$65,IF('DP_Instruction Forfaitaires'!$E110&gt;Listes!$D$64,'DP_Instruction Forfaitaires'!$E110*Listes!$D$65,(('DP_Instruction Forfaitaires'!$E110*Listes!$B$65)+Listes!$C$65)))))))</f>
        <v/>
      </c>
      <c r="P110" s="144" t="str">
        <f>IF('Dépenses forfaitaire'!P110="","",'Dépenses forfaitaire'!P110)</f>
        <v/>
      </c>
      <c r="Q110" s="343"/>
      <c r="R110" s="295" t="str">
        <f t="shared" si="4"/>
        <v/>
      </c>
      <c r="S110" s="295" t="str">
        <f t="shared" si="5"/>
        <v/>
      </c>
      <c r="T110" s="193" t="str">
        <f t="shared" si="6"/>
        <v/>
      </c>
      <c r="U110" s="191"/>
      <c r="V110" s="209"/>
      <c r="W110" s="195" t="str">
        <f>IF(AND(OR(Q110="KO",T110&lt;&gt;""),OR(R110="",S110="",T110="")),Listes!$A$74,IF(AND(T110="",Q110&lt;&gt;""),Listes!$A$75,IF(AND(P110&lt;T110,V110=""),Listes!$A$76,IF(AND(R110&gt;S110),Listes!$A$77,IF(AND(P110&lt;&gt;"",P110&gt;T110,U110=""),Listes!$A$78,IF(AND(X110="",OR(Q110&lt;&gt;"",R110&lt;&gt;"",S110&lt;&gt;"")),Listes!$A$79,""))))))</f>
        <v/>
      </c>
      <c r="X110" s="196"/>
      <c r="Y110" s="31">
        <f t="shared" si="7"/>
        <v>0</v>
      </c>
    </row>
    <row r="111" spans="1:25" ht="20.100000000000001" customHeight="1" x14ac:dyDescent="0.25">
      <c r="A111" s="134">
        <v>105</v>
      </c>
      <c r="B111" s="131" t="str">
        <f>IF('Dépenses forfaitaire'!B111="","",'Dépenses forfaitaire'!B111)</f>
        <v/>
      </c>
      <c r="C111" s="131" t="str">
        <f>IF('Dépenses forfaitaire'!C111="","",'Dépenses forfaitaire'!C111)</f>
        <v/>
      </c>
      <c r="D111" s="131" t="str">
        <f>IF('Dépenses forfaitaire'!D111="","",'Dépenses forfaitaire'!D111)</f>
        <v/>
      </c>
      <c r="E111" s="131" t="str">
        <f>IF('Dépenses forfaitaire'!E111="","",'Dépenses forfaitaire'!E111)</f>
        <v/>
      </c>
      <c r="F111" s="131" t="str">
        <f>IF('Dépenses forfaitaire'!F111="","",'Dépenses forfaitaire'!F111)</f>
        <v/>
      </c>
      <c r="G111" s="131"/>
      <c r="H111" s="131" t="str">
        <f>IF('Dépenses forfaitaire'!H111="","",'Dépenses forfaitaire'!H111)</f>
        <v/>
      </c>
      <c r="I111" s="131" t="str">
        <f>IF('Dépenses forfaitaire'!I111="","",'Dépenses forfaitaire'!I111)</f>
        <v/>
      </c>
      <c r="J111" s="293" t="str">
        <f>IF('Dépenses forfaitaire'!K111="","",'Dépenses forfaitaire'!K111)</f>
        <v/>
      </c>
      <c r="K111" s="293" t="str">
        <f>IF('Dépenses forfaitaire'!L111="","",'Dépenses forfaitaire'!L111)</f>
        <v/>
      </c>
      <c r="L111" s="293" t="str">
        <f>IF('Dépenses forfaitaire'!J111="","",'Dépenses forfaitaire'!J111)</f>
        <v/>
      </c>
      <c r="M111" s="131" t="str">
        <f>IF($H111="","",IF($C111=Listes!$B$32,IF('DP_Instruction Forfaitaires'!$E111&lt;Listes!$B$53,('DP_Instruction Forfaitaires'!$E111*(VLOOKUP('DP_Instruction Forfaitaires'!$D111,Listes!$A$54:$E$60,2,FALSE))),IF('DP_Instruction Forfaitaires'!$E111&gt;Listes!$E$53,('DP_Instruction Forfaitaires'!$E111*(VLOOKUP('DP_Instruction Forfaitaires'!$D111,Listes!$A$54:$E$60,5,FALSE))),('DP_Instruction Forfaitaires'!$E111*(VLOOKUP('DP_Instruction Forfaitaires'!$D111,Listes!$A$54:$E$60,3,FALSE))+(VLOOKUP('DP_Instruction Forfaitaires'!$D111,Listes!$A$54:$E$60,4,FALSE)))))))</f>
        <v/>
      </c>
      <c r="N111" s="131" t="str">
        <f>IF($H111="","",IF($C111=Listes!$B$31,IF('DP_Instruction Forfaitaires'!$E111&lt;Listes!$B$42,('DP_Instruction Forfaitaires'!$E111*(VLOOKUP('DP_Instruction Forfaitaires'!$D111,Listes!$A$43:$E$49,2,FALSE))),IF('DP_Instruction Forfaitaires'!$E111&gt;Listes!$D$42,('DP_Instruction Forfaitaires'!$E111*(VLOOKUP('DP_Instruction Forfaitaires'!$D111,Listes!$A$43:$E$49,5,FALSE))),('DP_Instruction Forfaitaires'!$E111*(VLOOKUP('DP_Instruction Forfaitaires'!$D111,Listes!$A$43:$E$49,3,FALSE))+(VLOOKUP('DP_Instruction Forfaitaires'!$D111,Listes!$A$43:$E$49,4,FALSE)))))))</f>
        <v/>
      </c>
      <c r="O111" s="183" t="str">
        <f>IF($H111="","",IF($C111=Listes!$B$34,Listes!$I$31,IF($C111=Listes!$B$35,(VLOOKUP('DP_Instruction Forfaitaires'!$F111,Listes!$E$31:$F$36,2,FALSE)),IF($C111=Listes!$B$33,IF('DP_Instruction Forfaitaires'!$E111&lt;Listes!$A$64,'DP_Instruction Forfaitaires'!$E111*Listes!$A$65,IF('DP_Instruction Forfaitaires'!$E111&gt;Listes!$D$64,'DP_Instruction Forfaitaires'!$E111*Listes!$D$65,(('DP_Instruction Forfaitaires'!$E111*Listes!$B$65)+Listes!$C$65)))))))</f>
        <v/>
      </c>
      <c r="P111" s="144" t="str">
        <f>IF('Dépenses forfaitaire'!P111="","",'Dépenses forfaitaire'!P111)</f>
        <v/>
      </c>
      <c r="Q111" s="343"/>
      <c r="R111" s="295" t="str">
        <f t="shared" si="4"/>
        <v/>
      </c>
      <c r="S111" s="295" t="str">
        <f t="shared" si="5"/>
        <v/>
      </c>
      <c r="T111" s="193" t="str">
        <f t="shared" si="6"/>
        <v/>
      </c>
      <c r="U111" s="191"/>
      <c r="V111" s="209"/>
      <c r="W111" s="195" t="str">
        <f>IF(AND(OR(Q111="KO",T111&lt;&gt;""),OR(R111="",S111="",T111="")),Listes!$A$74,IF(AND(T111="",Q111&lt;&gt;""),Listes!$A$75,IF(AND(P111&lt;T111,V111=""),Listes!$A$76,IF(AND(R111&gt;S111),Listes!$A$77,IF(AND(P111&lt;&gt;"",P111&gt;T111,U111=""),Listes!$A$78,IF(AND(X111="",OR(Q111&lt;&gt;"",R111&lt;&gt;"",S111&lt;&gt;"")),Listes!$A$79,""))))))</f>
        <v/>
      </c>
      <c r="X111" s="196"/>
      <c r="Y111" s="31">
        <f t="shared" si="7"/>
        <v>0</v>
      </c>
    </row>
    <row r="112" spans="1:25" ht="20.100000000000001" customHeight="1" x14ac:dyDescent="0.25">
      <c r="A112" s="134">
        <v>106</v>
      </c>
      <c r="B112" s="131" t="str">
        <f>IF('Dépenses forfaitaire'!B112="","",'Dépenses forfaitaire'!B112)</f>
        <v/>
      </c>
      <c r="C112" s="131" t="str">
        <f>IF('Dépenses forfaitaire'!C112="","",'Dépenses forfaitaire'!C112)</f>
        <v/>
      </c>
      <c r="D112" s="131" t="str">
        <f>IF('Dépenses forfaitaire'!D112="","",'Dépenses forfaitaire'!D112)</f>
        <v/>
      </c>
      <c r="E112" s="131" t="str">
        <f>IF('Dépenses forfaitaire'!E112="","",'Dépenses forfaitaire'!E112)</f>
        <v/>
      </c>
      <c r="F112" s="131" t="str">
        <f>IF('Dépenses forfaitaire'!F112="","",'Dépenses forfaitaire'!F112)</f>
        <v/>
      </c>
      <c r="G112" s="131"/>
      <c r="H112" s="131" t="str">
        <f>IF('Dépenses forfaitaire'!H112="","",'Dépenses forfaitaire'!H112)</f>
        <v/>
      </c>
      <c r="I112" s="131" t="str">
        <f>IF('Dépenses forfaitaire'!I112="","",'Dépenses forfaitaire'!I112)</f>
        <v/>
      </c>
      <c r="J112" s="293" t="str">
        <f>IF('Dépenses forfaitaire'!K112="","",'Dépenses forfaitaire'!K112)</f>
        <v/>
      </c>
      <c r="K112" s="293" t="str">
        <f>IF('Dépenses forfaitaire'!L112="","",'Dépenses forfaitaire'!L112)</f>
        <v/>
      </c>
      <c r="L112" s="293" t="str">
        <f>IF('Dépenses forfaitaire'!J112="","",'Dépenses forfaitaire'!J112)</f>
        <v/>
      </c>
      <c r="M112" s="131" t="str">
        <f>IF($H112="","",IF($C112=Listes!$B$32,IF('DP_Instruction Forfaitaires'!$E112&lt;Listes!$B$53,('DP_Instruction Forfaitaires'!$E112*(VLOOKUP('DP_Instruction Forfaitaires'!$D112,Listes!$A$54:$E$60,2,FALSE))),IF('DP_Instruction Forfaitaires'!$E112&gt;Listes!$E$53,('DP_Instruction Forfaitaires'!$E112*(VLOOKUP('DP_Instruction Forfaitaires'!$D112,Listes!$A$54:$E$60,5,FALSE))),('DP_Instruction Forfaitaires'!$E112*(VLOOKUP('DP_Instruction Forfaitaires'!$D112,Listes!$A$54:$E$60,3,FALSE))+(VLOOKUP('DP_Instruction Forfaitaires'!$D112,Listes!$A$54:$E$60,4,FALSE)))))))</f>
        <v/>
      </c>
      <c r="N112" s="131" t="str">
        <f>IF($H112="","",IF($C112=Listes!$B$31,IF('DP_Instruction Forfaitaires'!$E112&lt;Listes!$B$42,('DP_Instruction Forfaitaires'!$E112*(VLOOKUP('DP_Instruction Forfaitaires'!$D112,Listes!$A$43:$E$49,2,FALSE))),IF('DP_Instruction Forfaitaires'!$E112&gt;Listes!$D$42,('DP_Instruction Forfaitaires'!$E112*(VLOOKUP('DP_Instruction Forfaitaires'!$D112,Listes!$A$43:$E$49,5,FALSE))),('DP_Instruction Forfaitaires'!$E112*(VLOOKUP('DP_Instruction Forfaitaires'!$D112,Listes!$A$43:$E$49,3,FALSE))+(VLOOKUP('DP_Instruction Forfaitaires'!$D112,Listes!$A$43:$E$49,4,FALSE)))))))</f>
        <v/>
      </c>
      <c r="O112" s="183" t="str">
        <f>IF($H112="","",IF($C112=Listes!$B$34,Listes!$I$31,IF($C112=Listes!$B$35,(VLOOKUP('DP_Instruction Forfaitaires'!$F112,Listes!$E$31:$F$36,2,FALSE)),IF($C112=Listes!$B$33,IF('DP_Instruction Forfaitaires'!$E112&lt;Listes!$A$64,'DP_Instruction Forfaitaires'!$E112*Listes!$A$65,IF('DP_Instruction Forfaitaires'!$E112&gt;Listes!$D$64,'DP_Instruction Forfaitaires'!$E112*Listes!$D$65,(('DP_Instruction Forfaitaires'!$E112*Listes!$B$65)+Listes!$C$65)))))))</f>
        <v/>
      </c>
      <c r="P112" s="144" t="str">
        <f>IF('Dépenses forfaitaire'!P112="","",'Dépenses forfaitaire'!P112)</f>
        <v/>
      </c>
      <c r="Q112" s="343"/>
      <c r="R112" s="295" t="str">
        <f t="shared" si="4"/>
        <v/>
      </c>
      <c r="S112" s="295" t="str">
        <f t="shared" si="5"/>
        <v/>
      </c>
      <c r="T112" s="193" t="str">
        <f t="shared" si="6"/>
        <v/>
      </c>
      <c r="U112" s="191"/>
      <c r="V112" s="209"/>
      <c r="W112" s="195" t="str">
        <f>IF(AND(OR(Q112="KO",T112&lt;&gt;""),OR(R112="",S112="",T112="")),Listes!$A$74,IF(AND(T112="",Q112&lt;&gt;""),Listes!$A$75,IF(AND(P112&lt;T112,V112=""),Listes!$A$76,IF(AND(R112&gt;S112),Listes!$A$77,IF(AND(P112&lt;&gt;"",P112&gt;T112,U112=""),Listes!$A$78,IF(AND(X112="",OR(Q112&lt;&gt;"",R112&lt;&gt;"",S112&lt;&gt;"")),Listes!$A$79,""))))))</f>
        <v/>
      </c>
      <c r="X112" s="196"/>
      <c r="Y112" s="31">
        <f t="shared" si="7"/>
        <v>0</v>
      </c>
    </row>
    <row r="113" spans="1:25" ht="20.100000000000001" customHeight="1" x14ac:dyDescent="0.25">
      <c r="A113" s="134">
        <v>107</v>
      </c>
      <c r="B113" s="131" t="str">
        <f>IF('Dépenses forfaitaire'!B113="","",'Dépenses forfaitaire'!B113)</f>
        <v/>
      </c>
      <c r="C113" s="131" t="str">
        <f>IF('Dépenses forfaitaire'!C113="","",'Dépenses forfaitaire'!C113)</f>
        <v/>
      </c>
      <c r="D113" s="131" t="str">
        <f>IF('Dépenses forfaitaire'!D113="","",'Dépenses forfaitaire'!D113)</f>
        <v/>
      </c>
      <c r="E113" s="131" t="str">
        <f>IF('Dépenses forfaitaire'!E113="","",'Dépenses forfaitaire'!E113)</f>
        <v/>
      </c>
      <c r="F113" s="131" t="str">
        <f>IF('Dépenses forfaitaire'!F113="","",'Dépenses forfaitaire'!F113)</f>
        <v/>
      </c>
      <c r="G113" s="131"/>
      <c r="H113" s="131" t="str">
        <f>IF('Dépenses forfaitaire'!H113="","",'Dépenses forfaitaire'!H113)</f>
        <v/>
      </c>
      <c r="I113" s="131" t="str">
        <f>IF('Dépenses forfaitaire'!I113="","",'Dépenses forfaitaire'!I113)</f>
        <v/>
      </c>
      <c r="J113" s="293" t="str">
        <f>IF('Dépenses forfaitaire'!K113="","",'Dépenses forfaitaire'!K113)</f>
        <v/>
      </c>
      <c r="K113" s="293" t="str">
        <f>IF('Dépenses forfaitaire'!L113="","",'Dépenses forfaitaire'!L113)</f>
        <v/>
      </c>
      <c r="L113" s="293" t="str">
        <f>IF('Dépenses forfaitaire'!J113="","",'Dépenses forfaitaire'!J113)</f>
        <v/>
      </c>
      <c r="M113" s="131" t="str">
        <f>IF($H113="","",IF($C113=Listes!$B$32,IF('DP_Instruction Forfaitaires'!$E113&lt;Listes!$B$53,('DP_Instruction Forfaitaires'!$E113*(VLOOKUP('DP_Instruction Forfaitaires'!$D113,Listes!$A$54:$E$60,2,FALSE))),IF('DP_Instruction Forfaitaires'!$E113&gt;Listes!$E$53,('DP_Instruction Forfaitaires'!$E113*(VLOOKUP('DP_Instruction Forfaitaires'!$D113,Listes!$A$54:$E$60,5,FALSE))),('DP_Instruction Forfaitaires'!$E113*(VLOOKUP('DP_Instruction Forfaitaires'!$D113,Listes!$A$54:$E$60,3,FALSE))+(VLOOKUP('DP_Instruction Forfaitaires'!$D113,Listes!$A$54:$E$60,4,FALSE)))))))</f>
        <v/>
      </c>
      <c r="N113" s="131" t="str">
        <f>IF($H113="","",IF($C113=Listes!$B$31,IF('DP_Instruction Forfaitaires'!$E113&lt;Listes!$B$42,('DP_Instruction Forfaitaires'!$E113*(VLOOKUP('DP_Instruction Forfaitaires'!$D113,Listes!$A$43:$E$49,2,FALSE))),IF('DP_Instruction Forfaitaires'!$E113&gt;Listes!$D$42,('DP_Instruction Forfaitaires'!$E113*(VLOOKUP('DP_Instruction Forfaitaires'!$D113,Listes!$A$43:$E$49,5,FALSE))),('DP_Instruction Forfaitaires'!$E113*(VLOOKUP('DP_Instruction Forfaitaires'!$D113,Listes!$A$43:$E$49,3,FALSE))+(VLOOKUP('DP_Instruction Forfaitaires'!$D113,Listes!$A$43:$E$49,4,FALSE)))))))</f>
        <v/>
      </c>
      <c r="O113" s="183" t="str">
        <f>IF($H113="","",IF($C113=Listes!$B$34,Listes!$I$31,IF($C113=Listes!$B$35,(VLOOKUP('DP_Instruction Forfaitaires'!$F113,Listes!$E$31:$F$36,2,FALSE)),IF($C113=Listes!$B$33,IF('DP_Instruction Forfaitaires'!$E113&lt;Listes!$A$64,'DP_Instruction Forfaitaires'!$E113*Listes!$A$65,IF('DP_Instruction Forfaitaires'!$E113&gt;Listes!$D$64,'DP_Instruction Forfaitaires'!$E113*Listes!$D$65,(('DP_Instruction Forfaitaires'!$E113*Listes!$B$65)+Listes!$C$65)))))))</f>
        <v/>
      </c>
      <c r="P113" s="144" t="str">
        <f>IF('Dépenses forfaitaire'!P113="","",'Dépenses forfaitaire'!P113)</f>
        <v/>
      </c>
      <c r="Q113" s="343"/>
      <c r="R113" s="295" t="str">
        <f t="shared" si="4"/>
        <v/>
      </c>
      <c r="S113" s="295" t="str">
        <f t="shared" si="5"/>
        <v/>
      </c>
      <c r="T113" s="193" t="str">
        <f t="shared" si="6"/>
        <v/>
      </c>
      <c r="U113" s="191"/>
      <c r="V113" s="209"/>
      <c r="W113" s="195" t="str">
        <f>IF(AND(OR(Q113="KO",T113&lt;&gt;""),OR(R113="",S113="",T113="")),Listes!$A$74,IF(AND(T113="",Q113&lt;&gt;""),Listes!$A$75,IF(AND(P113&lt;T113,V113=""),Listes!$A$76,IF(AND(R113&gt;S113),Listes!$A$77,IF(AND(P113&lt;&gt;"",P113&gt;T113,U113=""),Listes!$A$78,IF(AND(X113="",OR(Q113&lt;&gt;"",R113&lt;&gt;"",S113&lt;&gt;"")),Listes!$A$79,""))))))</f>
        <v/>
      </c>
      <c r="X113" s="196"/>
      <c r="Y113" s="31">
        <f t="shared" si="7"/>
        <v>0</v>
      </c>
    </row>
    <row r="114" spans="1:25" ht="20.100000000000001" customHeight="1" x14ac:dyDescent="0.25">
      <c r="A114" s="134">
        <v>108</v>
      </c>
      <c r="B114" s="131" t="str">
        <f>IF('Dépenses forfaitaire'!B114="","",'Dépenses forfaitaire'!B114)</f>
        <v/>
      </c>
      <c r="C114" s="131" t="str">
        <f>IF('Dépenses forfaitaire'!C114="","",'Dépenses forfaitaire'!C114)</f>
        <v/>
      </c>
      <c r="D114" s="131" t="str">
        <f>IF('Dépenses forfaitaire'!D114="","",'Dépenses forfaitaire'!D114)</f>
        <v/>
      </c>
      <c r="E114" s="131" t="str">
        <f>IF('Dépenses forfaitaire'!E114="","",'Dépenses forfaitaire'!E114)</f>
        <v/>
      </c>
      <c r="F114" s="131" t="str">
        <f>IF('Dépenses forfaitaire'!F114="","",'Dépenses forfaitaire'!F114)</f>
        <v/>
      </c>
      <c r="G114" s="131"/>
      <c r="H114" s="131" t="str">
        <f>IF('Dépenses forfaitaire'!H114="","",'Dépenses forfaitaire'!H114)</f>
        <v/>
      </c>
      <c r="I114" s="131" t="str">
        <f>IF('Dépenses forfaitaire'!I114="","",'Dépenses forfaitaire'!I114)</f>
        <v/>
      </c>
      <c r="J114" s="293" t="str">
        <f>IF('Dépenses forfaitaire'!K114="","",'Dépenses forfaitaire'!K114)</f>
        <v/>
      </c>
      <c r="K114" s="293" t="str">
        <f>IF('Dépenses forfaitaire'!L114="","",'Dépenses forfaitaire'!L114)</f>
        <v/>
      </c>
      <c r="L114" s="293" t="str">
        <f>IF('Dépenses forfaitaire'!J114="","",'Dépenses forfaitaire'!J114)</f>
        <v/>
      </c>
      <c r="M114" s="131" t="str">
        <f>IF($H114="","",IF($C114=Listes!$B$32,IF('DP_Instruction Forfaitaires'!$E114&lt;Listes!$B$53,('DP_Instruction Forfaitaires'!$E114*(VLOOKUP('DP_Instruction Forfaitaires'!$D114,Listes!$A$54:$E$60,2,FALSE))),IF('DP_Instruction Forfaitaires'!$E114&gt;Listes!$E$53,('DP_Instruction Forfaitaires'!$E114*(VLOOKUP('DP_Instruction Forfaitaires'!$D114,Listes!$A$54:$E$60,5,FALSE))),('DP_Instruction Forfaitaires'!$E114*(VLOOKUP('DP_Instruction Forfaitaires'!$D114,Listes!$A$54:$E$60,3,FALSE))+(VLOOKUP('DP_Instruction Forfaitaires'!$D114,Listes!$A$54:$E$60,4,FALSE)))))))</f>
        <v/>
      </c>
      <c r="N114" s="131" t="str">
        <f>IF($H114="","",IF($C114=Listes!$B$31,IF('DP_Instruction Forfaitaires'!$E114&lt;Listes!$B$42,('DP_Instruction Forfaitaires'!$E114*(VLOOKUP('DP_Instruction Forfaitaires'!$D114,Listes!$A$43:$E$49,2,FALSE))),IF('DP_Instruction Forfaitaires'!$E114&gt;Listes!$D$42,('DP_Instruction Forfaitaires'!$E114*(VLOOKUP('DP_Instruction Forfaitaires'!$D114,Listes!$A$43:$E$49,5,FALSE))),('DP_Instruction Forfaitaires'!$E114*(VLOOKUP('DP_Instruction Forfaitaires'!$D114,Listes!$A$43:$E$49,3,FALSE))+(VLOOKUP('DP_Instruction Forfaitaires'!$D114,Listes!$A$43:$E$49,4,FALSE)))))))</f>
        <v/>
      </c>
      <c r="O114" s="183" t="str">
        <f>IF($H114="","",IF($C114=Listes!$B$34,Listes!$I$31,IF($C114=Listes!$B$35,(VLOOKUP('DP_Instruction Forfaitaires'!$F114,Listes!$E$31:$F$36,2,FALSE)),IF($C114=Listes!$B$33,IF('DP_Instruction Forfaitaires'!$E114&lt;Listes!$A$64,'DP_Instruction Forfaitaires'!$E114*Listes!$A$65,IF('DP_Instruction Forfaitaires'!$E114&gt;Listes!$D$64,'DP_Instruction Forfaitaires'!$E114*Listes!$D$65,(('DP_Instruction Forfaitaires'!$E114*Listes!$B$65)+Listes!$C$65)))))))</f>
        <v/>
      </c>
      <c r="P114" s="144" t="str">
        <f>IF('Dépenses forfaitaire'!P114="","",'Dépenses forfaitaire'!P114)</f>
        <v/>
      </c>
      <c r="Q114" s="343"/>
      <c r="R114" s="295" t="str">
        <f t="shared" si="4"/>
        <v/>
      </c>
      <c r="S114" s="295" t="str">
        <f t="shared" si="5"/>
        <v/>
      </c>
      <c r="T114" s="193" t="str">
        <f t="shared" si="6"/>
        <v/>
      </c>
      <c r="U114" s="191"/>
      <c r="V114" s="209"/>
      <c r="W114" s="195" t="str">
        <f>IF(AND(OR(Q114="KO",T114&lt;&gt;""),OR(R114="",S114="",T114="")),Listes!$A$74,IF(AND(T114="",Q114&lt;&gt;""),Listes!$A$75,IF(AND(P114&lt;T114,V114=""),Listes!$A$76,IF(AND(R114&gt;S114),Listes!$A$77,IF(AND(P114&lt;&gt;"",P114&gt;T114,U114=""),Listes!$A$78,IF(AND(X114="",OR(Q114&lt;&gt;"",R114&lt;&gt;"",S114&lt;&gt;"")),Listes!$A$79,""))))))</f>
        <v/>
      </c>
      <c r="X114" s="196"/>
      <c r="Y114" s="31">
        <f t="shared" si="7"/>
        <v>0</v>
      </c>
    </row>
    <row r="115" spans="1:25" ht="20.100000000000001" customHeight="1" x14ac:dyDescent="0.25">
      <c r="A115" s="134">
        <v>109</v>
      </c>
      <c r="B115" s="131" t="str">
        <f>IF('Dépenses forfaitaire'!B115="","",'Dépenses forfaitaire'!B115)</f>
        <v/>
      </c>
      <c r="C115" s="131" t="str">
        <f>IF('Dépenses forfaitaire'!C115="","",'Dépenses forfaitaire'!C115)</f>
        <v/>
      </c>
      <c r="D115" s="131" t="str">
        <f>IF('Dépenses forfaitaire'!D115="","",'Dépenses forfaitaire'!D115)</f>
        <v/>
      </c>
      <c r="E115" s="131" t="str">
        <f>IF('Dépenses forfaitaire'!E115="","",'Dépenses forfaitaire'!E115)</f>
        <v/>
      </c>
      <c r="F115" s="131" t="str">
        <f>IF('Dépenses forfaitaire'!F115="","",'Dépenses forfaitaire'!F115)</f>
        <v/>
      </c>
      <c r="G115" s="131"/>
      <c r="H115" s="131" t="str">
        <f>IF('Dépenses forfaitaire'!H115="","",'Dépenses forfaitaire'!H115)</f>
        <v/>
      </c>
      <c r="I115" s="131" t="str">
        <f>IF('Dépenses forfaitaire'!I115="","",'Dépenses forfaitaire'!I115)</f>
        <v/>
      </c>
      <c r="J115" s="293" t="str">
        <f>IF('Dépenses forfaitaire'!K115="","",'Dépenses forfaitaire'!K115)</f>
        <v/>
      </c>
      <c r="K115" s="293" t="str">
        <f>IF('Dépenses forfaitaire'!L115="","",'Dépenses forfaitaire'!L115)</f>
        <v/>
      </c>
      <c r="L115" s="293" t="str">
        <f>IF('Dépenses forfaitaire'!J115="","",'Dépenses forfaitaire'!J115)</f>
        <v/>
      </c>
      <c r="M115" s="131" t="str">
        <f>IF($H115="","",IF($C115=Listes!$B$32,IF('DP_Instruction Forfaitaires'!$E115&lt;Listes!$B$53,('DP_Instruction Forfaitaires'!$E115*(VLOOKUP('DP_Instruction Forfaitaires'!$D115,Listes!$A$54:$E$60,2,FALSE))),IF('DP_Instruction Forfaitaires'!$E115&gt;Listes!$E$53,('DP_Instruction Forfaitaires'!$E115*(VLOOKUP('DP_Instruction Forfaitaires'!$D115,Listes!$A$54:$E$60,5,FALSE))),('DP_Instruction Forfaitaires'!$E115*(VLOOKUP('DP_Instruction Forfaitaires'!$D115,Listes!$A$54:$E$60,3,FALSE))+(VLOOKUP('DP_Instruction Forfaitaires'!$D115,Listes!$A$54:$E$60,4,FALSE)))))))</f>
        <v/>
      </c>
      <c r="N115" s="131" t="str">
        <f>IF($H115="","",IF($C115=Listes!$B$31,IF('DP_Instruction Forfaitaires'!$E115&lt;Listes!$B$42,('DP_Instruction Forfaitaires'!$E115*(VLOOKUP('DP_Instruction Forfaitaires'!$D115,Listes!$A$43:$E$49,2,FALSE))),IF('DP_Instruction Forfaitaires'!$E115&gt;Listes!$D$42,('DP_Instruction Forfaitaires'!$E115*(VLOOKUP('DP_Instruction Forfaitaires'!$D115,Listes!$A$43:$E$49,5,FALSE))),('DP_Instruction Forfaitaires'!$E115*(VLOOKUP('DP_Instruction Forfaitaires'!$D115,Listes!$A$43:$E$49,3,FALSE))+(VLOOKUP('DP_Instruction Forfaitaires'!$D115,Listes!$A$43:$E$49,4,FALSE)))))))</f>
        <v/>
      </c>
      <c r="O115" s="183" t="str">
        <f>IF($H115="","",IF($C115=Listes!$B$34,Listes!$I$31,IF($C115=Listes!$B$35,(VLOOKUP('DP_Instruction Forfaitaires'!$F115,Listes!$E$31:$F$36,2,FALSE)),IF($C115=Listes!$B$33,IF('DP_Instruction Forfaitaires'!$E115&lt;Listes!$A$64,'DP_Instruction Forfaitaires'!$E115*Listes!$A$65,IF('DP_Instruction Forfaitaires'!$E115&gt;Listes!$D$64,'DP_Instruction Forfaitaires'!$E115*Listes!$D$65,(('DP_Instruction Forfaitaires'!$E115*Listes!$B$65)+Listes!$C$65)))))))</f>
        <v/>
      </c>
      <c r="P115" s="144" t="str">
        <f>IF('Dépenses forfaitaire'!P115="","",'Dépenses forfaitaire'!P115)</f>
        <v/>
      </c>
      <c r="Q115" s="343"/>
      <c r="R115" s="295" t="str">
        <f t="shared" si="4"/>
        <v/>
      </c>
      <c r="S115" s="295" t="str">
        <f t="shared" si="5"/>
        <v/>
      </c>
      <c r="T115" s="193" t="str">
        <f t="shared" si="6"/>
        <v/>
      </c>
      <c r="U115" s="191"/>
      <c r="V115" s="209"/>
      <c r="W115" s="195" t="str">
        <f>IF(AND(OR(Q115="KO",T115&lt;&gt;""),OR(R115="",S115="",T115="")),Listes!$A$74,IF(AND(T115="",Q115&lt;&gt;""),Listes!$A$75,IF(AND(P115&lt;T115,V115=""),Listes!$A$76,IF(AND(R115&gt;S115),Listes!$A$77,IF(AND(P115&lt;&gt;"",P115&gt;T115,U115=""),Listes!$A$78,IF(AND(X115="",OR(Q115&lt;&gt;"",R115&lt;&gt;"",S115&lt;&gt;"")),Listes!$A$79,""))))))</f>
        <v/>
      </c>
      <c r="X115" s="196"/>
      <c r="Y115" s="31">
        <f t="shared" si="7"/>
        <v>0</v>
      </c>
    </row>
    <row r="116" spans="1:25" ht="20.100000000000001" customHeight="1" x14ac:dyDescent="0.25">
      <c r="A116" s="134">
        <v>110</v>
      </c>
      <c r="B116" s="131" t="str">
        <f>IF('Dépenses forfaitaire'!B116="","",'Dépenses forfaitaire'!B116)</f>
        <v/>
      </c>
      <c r="C116" s="131" t="str">
        <f>IF('Dépenses forfaitaire'!C116="","",'Dépenses forfaitaire'!C116)</f>
        <v/>
      </c>
      <c r="D116" s="131" t="str">
        <f>IF('Dépenses forfaitaire'!D116="","",'Dépenses forfaitaire'!D116)</f>
        <v/>
      </c>
      <c r="E116" s="131" t="str">
        <f>IF('Dépenses forfaitaire'!E116="","",'Dépenses forfaitaire'!E116)</f>
        <v/>
      </c>
      <c r="F116" s="131" t="str">
        <f>IF('Dépenses forfaitaire'!F116="","",'Dépenses forfaitaire'!F116)</f>
        <v/>
      </c>
      <c r="G116" s="131"/>
      <c r="H116" s="131" t="str">
        <f>IF('Dépenses forfaitaire'!H116="","",'Dépenses forfaitaire'!H116)</f>
        <v/>
      </c>
      <c r="I116" s="131" t="str">
        <f>IF('Dépenses forfaitaire'!I116="","",'Dépenses forfaitaire'!I116)</f>
        <v/>
      </c>
      <c r="J116" s="293" t="str">
        <f>IF('Dépenses forfaitaire'!K116="","",'Dépenses forfaitaire'!K116)</f>
        <v/>
      </c>
      <c r="K116" s="293" t="str">
        <f>IF('Dépenses forfaitaire'!L116="","",'Dépenses forfaitaire'!L116)</f>
        <v/>
      </c>
      <c r="L116" s="293" t="str">
        <f>IF('Dépenses forfaitaire'!J116="","",'Dépenses forfaitaire'!J116)</f>
        <v/>
      </c>
      <c r="M116" s="131" t="str">
        <f>IF($H116="","",IF($C116=Listes!$B$32,IF('DP_Instruction Forfaitaires'!$E116&lt;Listes!$B$53,('DP_Instruction Forfaitaires'!$E116*(VLOOKUP('DP_Instruction Forfaitaires'!$D116,Listes!$A$54:$E$60,2,FALSE))),IF('DP_Instruction Forfaitaires'!$E116&gt;Listes!$E$53,('DP_Instruction Forfaitaires'!$E116*(VLOOKUP('DP_Instruction Forfaitaires'!$D116,Listes!$A$54:$E$60,5,FALSE))),('DP_Instruction Forfaitaires'!$E116*(VLOOKUP('DP_Instruction Forfaitaires'!$D116,Listes!$A$54:$E$60,3,FALSE))+(VLOOKUP('DP_Instruction Forfaitaires'!$D116,Listes!$A$54:$E$60,4,FALSE)))))))</f>
        <v/>
      </c>
      <c r="N116" s="131" t="str">
        <f>IF($H116="","",IF($C116=Listes!$B$31,IF('DP_Instruction Forfaitaires'!$E116&lt;Listes!$B$42,('DP_Instruction Forfaitaires'!$E116*(VLOOKUP('DP_Instruction Forfaitaires'!$D116,Listes!$A$43:$E$49,2,FALSE))),IF('DP_Instruction Forfaitaires'!$E116&gt;Listes!$D$42,('DP_Instruction Forfaitaires'!$E116*(VLOOKUP('DP_Instruction Forfaitaires'!$D116,Listes!$A$43:$E$49,5,FALSE))),('DP_Instruction Forfaitaires'!$E116*(VLOOKUP('DP_Instruction Forfaitaires'!$D116,Listes!$A$43:$E$49,3,FALSE))+(VLOOKUP('DP_Instruction Forfaitaires'!$D116,Listes!$A$43:$E$49,4,FALSE)))))))</f>
        <v/>
      </c>
      <c r="O116" s="183" t="str">
        <f>IF($H116="","",IF($C116=Listes!$B$34,Listes!$I$31,IF($C116=Listes!$B$35,(VLOOKUP('DP_Instruction Forfaitaires'!$F116,Listes!$E$31:$F$36,2,FALSE)),IF($C116=Listes!$B$33,IF('DP_Instruction Forfaitaires'!$E116&lt;Listes!$A$64,'DP_Instruction Forfaitaires'!$E116*Listes!$A$65,IF('DP_Instruction Forfaitaires'!$E116&gt;Listes!$D$64,'DP_Instruction Forfaitaires'!$E116*Listes!$D$65,(('DP_Instruction Forfaitaires'!$E116*Listes!$B$65)+Listes!$C$65)))))))</f>
        <v/>
      </c>
      <c r="P116" s="144" t="str">
        <f>IF('Dépenses forfaitaire'!P116="","",'Dépenses forfaitaire'!P116)</f>
        <v/>
      </c>
      <c r="Q116" s="343"/>
      <c r="R116" s="295" t="str">
        <f t="shared" si="4"/>
        <v/>
      </c>
      <c r="S116" s="295" t="str">
        <f t="shared" si="5"/>
        <v/>
      </c>
      <c r="T116" s="193" t="str">
        <f t="shared" si="6"/>
        <v/>
      </c>
      <c r="U116" s="191"/>
      <c r="V116" s="209"/>
      <c r="W116" s="195" t="str">
        <f>IF(AND(OR(Q116="KO",T116&lt;&gt;""),OR(R116="",S116="",T116="")),Listes!$A$74,IF(AND(T116="",Q116&lt;&gt;""),Listes!$A$75,IF(AND(P116&lt;T116,V116=""),Listes!$A$76,IF(AND(R116&gt;S116),Listes!$A$77,IF(AND(P116&lt;&gt;"",P116&gt;T116,U116=""),Listes!$A$78,IF(AND(X116="",OR(Q116&lt;&gt;"",R116&lt;&gt;"",S116&lt;&gt;"")),Listes!$A$79,""))))))</f>
        <v/>
      </c>
      <c r="X116" s="196"/>
      <c r="Y116" s="31">
        <f t="shared" si="7"/>
        <v>0</v>
      </c>
    </row>
    <row r="117" spans="1:25" ht="20.100000000000001" customHeight="1" x14ac:dyDescent="0.25">
      <c r="A117" s="134">
        <v>111</v>
      </c>
      <c r="B117" s="131" t="str">
        <f>IF('Dépenses forfaitaire'!B117="","",'Dépenses forfaitaire'!B117)</f>
        <v/>
      </c>
      <c r="C117" s="131" t="str">
        <f>IF('Dépenses forfaitaire'!C117="","",'Dépenses forfaitaire'!C117)</f>
        <v/>
      </c>
      <c r="D117" s="131" t="str">
        <f>IF('Dépenses forfaitaire'!D117="","",'Dépenses forfaitaire'!D117)</f>
        <v/>
      </c>
      <c r="E117" s="131" t="str">
        <f>IF('Dépenses forfaitaire'!E117="","",'Dépenses forfaitaire'!E117)</f>
        <v/>
      </c>
      <c r="F117" s="131" t="str">
        <f>IF('Dépenses forfaitaire'!F117="","",'Dépenses forfaitaire'!F117)</f>
        <v/>
      </c>
      <c r="G117" s="131"/>
      <c r="H117" s="131" t="str">
        <f>IF('Dépenses forfaitaire'!H117="","",'Dépenses forfaitaire'!H117)</f>
        <v/>
      </c>
      <c r="I117" s="131" t="str">
        <f>IF('Dépenses forfaitaire'!I117="","",'Dépenses forfaitaire'!I117)</f>
        <v/>
      </c>
      <c r="J117" s="293" t="str">
        <f>IF('Dépenses forfaitaire'!K117="","",'Dépenses forfaitaire'!K117)</f>
        <v/>
      </c>
      <c r="K117" s="293" t="str">
        <f>IF('Dépenses forfaitaire'!L117="","",'Dépenses forfaitaire'!L117)</f>
        <v/>
      </c>
      <c r="L117" s="293" t="str">
        <f>IF('Dépenses forfaitaire'!J117="","",'Dépenses forfaitaire'!J117)</f>
        <v/>
      </c>
      <c r="M117" s="131" t="str">
        <f>IF($H117="","",IF($C117=Listes!$B$32,IF('DP_Instruction Forfaitaires'!$E117&lt;Listes!$B$53,('DP_Instruction Forfaitaires'!$E117*(VLOOKUP('DP_Instruction Forfaitaires'!$D117,Listes!$A$54:$E$60,2,FALSE))),IF('DP_Instruction Forfaitaires'!$E117&gt;Listes!$E$53,('DP_Instruction Forfaitaires'!$E117*(VLOOKUP('DP_Instruction Forfaitaires'!$D117,Listes!$A$54:$E$60,5,FALSE))),('DP_Instruction Forfaitaires'!$E117*(VLOOKUP('DP_Instruction Forfaitaires'!$D117,Listes!$A$54:$E$60,3,FALSE))+(VLOOKUP('DP_Instruction Forfaitaires'!$D117,Listes!$A$54:$E$60,4,FALSE)))))))</f>
        <v/>
      </c>
      <c r="N117" s="131" t="str">
        <f>IF($H117="","",IF($C117=Listes!$B$31,IF('DP_Instruction Forfaitaires'!$E117&lt;Listes!$B$42,('DP_Instruction Forfaitaires'!$E117*(VLOOKUP('DP_Instruction Forfaitaires'!$D117,Listes!$A$43:$E$49,2,FALSE))),IF('DP_Instruction Forfaitaires'!$E117&gt;Listes!$D$42,('DP_Instruction Forfaitaires'!$E117*(VLOOKUP('DP_Instruction Forfaitaires'!$D117,Listes!$A$43:$E$49,5,FALSE))),('DP_Instruction Forfaitaires'!$E117*(VLOOKUP('DP_Instruction Forfaitaires'!$D117,Listes!$A$43:$E$49,3,FALSE))+(VLOOKUP('DP_Instruction Forfaitaires'!$D117,Listes!$A$43:$E$49,4,FALSE)))))))</f>
        <v/>
      </c>
      <c r="O117" s="183" t="str">
        <f>IF($H117="","",IF($C117=Listes!$B$34,Listes!$I$31,IF($C117=Listes!$B$35,(VLOOKUP('DP_Instruction Forfaitaires'!$F117,Listes!$E$31:$F$36,2,FALSE)),IF($C117=Listes!$B$33,IF('DP_Instruction Forfaitaires'!$E117&lt;Listes!$A$64,'DP_Instruction Forfaitaires'!$E117*Listes!$A$65,IF('DP_Instruction Forfaitaires'!$E117&gt;Listes!$D$64,'DP_Instruction Forfaitaires'!$E117*Listes!$D$65,(('DP_Instruction Forfaitaires'!$E117*Listes!$B$65)+Listes!$C$65)))))))</f>
        <v/>
      </c>
      <c r="P117" s="144" t="str">
        <f>IF('Dépenses forfaitaire'!P117="","",'Dépenses forfaitaire'!P117)</f>
        <v/>
      </c>
      <c r="Q117" s="343"/>
      <c r="R117" s="295" t="str">
        <f t="shared" si="4"/>
        <v/>
      </c>
      <c r="S117" s="295" t="str">
        <f t="shared" si="5"/>
        <v/>
      </c>
      <c r="T117" s="193" t="str">
        <f t="shared" si="6"/>
        <v/>
      </c>
      <c r="U117" s="191"/>
      <c r="V117" s="209"/>
      <c r="W117" s="195" t="str">
        <f>IF(AND(OR(Q117="KO",T117&lt;&gt;""),OR(R117="",S117="",T117="")),Listes!$A$74,IF(AND(T117="",Q117&lt;&gt;""),Listes!$A$75,IF(AND(P117&lt;T117,V117=""),Listes!$A$76,IF(AND(R117&gt;S117),Listes!$A$77,IF(AND(P117&lt;&gt;"",P117&gt;T117,U117=""),Listes!$A$78,IF(AND(X117="",OR(Q117&lt;&gt;"",R117&lt;&gt;"",S117&lt;&gt;"")),Listes!$A$79,""))))))</f>
        <v/>
      </c>
      <c r="X117" s="196"/>
      <c r="Y117" s="31">
        <f t="shared" si="7"/>
        <v>0</v>
      </c>
    </row>
    <row r="118" spans="1:25" ht="20.100000000000001" customHeight="1" x14ac:dyDescent="0.25">
      <c r="A118" s="134">
        <v>112</v>
      </c>
      <c r="B118" s="131" t="str">
        <f>IF('Dépenses forfaitaire'!B118="","",'Dépenses forfaitaire'!B118)</f>
        <v/>
      </c>
      <c r="C118" s="131" t="str">
        <f>IF('Dépenses forfaitaire'!C118="","",'Dépenses forfaitaire'!C118)</f>
        <v/>
      </c>
      <c r="D118" s="131" t="str">
        <f>IF('Dépenses forfaitaire'!D118="","",'Dépenses forfaitaire'!D118)</f>
        <v/>
      </c>
      <c r="E118" s="131" t="str">
        <f>IF('Dépenses forfaitaire'!E118="","",'Dépenses forfaitaire'!E118)</f>
        <v/>
      </c>
      <c r="F118" s="131" t="str">
        <f>IF('Dépenses forfaitaire'!F118="","",'Dépenses forfaitaire'!F118)</f>
        <v/>
      </c>
      <c r="G118" s="131"/>
      <c r="H118" s="131" t="str">
        <f>IF('Dépenses forfaitaire'!H118="","",'Dépenses forfaitaire'!H118)</f>
        <v/>
      </c>
      <c r="I118" s="131" t="str">
        <f>IF('Dépenses forfaitaire'!I118="","",'Dépenses forfaitaire'!I118)</f>
        <v/>
      </c>
      <c r="J118" s="293" t="str">
        <f>IF('Dépenses forfaitaire'!K118="","",'Dépenses forfaitaire'!K118)</f>
        <v/>
      </c>
      <c r="K118" s="293" t="str">
        <f>IF('Dépenses forfaitaire'!L118="","",'Dépenses forfaitaire'!L118)</f>
        <v/>
      </c>
      <c r="L118" s="293" t="str">
        <f>IF('Dépenses forfaitaire'!J118="","",'Dépenses forfaitaire'!J118)</f>
        <v/>
      </c>
      <c r="M118" s="131" t="str">
        <f>IF($H118="","",IF($C118=Listes!$B$32,IF('DP_Instruction Forfaitaires'!$E118&lt;Listes!$B$53,('DP_Instruction Forfaitaires'!$E118*(VLOOKUP('DP_Instruction Forfaitaires'!$D118,Listes!$A$54:$E$60,2,FALSE))),IF('DP_Instruction Forfaitaires'!$E118&gt;Listes!$E$53,('DP_Instruction Forfaitaires'!$E118*(VLOOKUP('DP_Instruction Forfaitaires'!$D118,Listes!$A$54:$E$60,5,FALSE))),('DP_Instruction Forfaitaires'!$E118*(VLOOKUP('DP_Instruction Forfaitaires'!$D118,Listes!$A$54:$E$60,3,FALSE))+(VLOOKUP('DP_Instruction Forfaitaires'!$D118,Listes!$A$54:$E$60,4,FALSE)))))))</f>
        <v/>
      </c>
      <c r="N118" s="131" t="str">
        <f>IF($H118="","",IF($C118=Listes!$B$31,IF('DP_Instruction Forfaitaires'!$E118&lt;Listes!$B$42,('DP_Instruction Forfaitaires'!$E118*(VLOOKUP('DP_Instruction Forfaitaires'!$D118,Listes!$A$43:$E$49,2,FALSE))),IF('DP_Instruction Forfaitaires'!$E118&gt;Listes!$D$42,('DP_Instruction Forfaitaires'!$E118*(VLOOKUP('DP_Instruction Forfaitaires'!$D118,Listes!$A$43:$E$49,5,FALSE))),('DP_Instruction Forfaitaires'!$E118*(VLOOKUP('DP_Instruction Forfaitaires'!$D118,Listes!$A$43:$E$49,3,FALSE))+(VLOOKUP('DP_Instruction Forfaitaires'!$D118,Listes!$A$43:$E$49,4,FALSE)))))))</f>
        <v/>
      </c>
      <c r="O118" s="183" t="str">
        <f>IF($H118="","",IF($C118=Listes!$B$34,Listes!$I$31,IF($C118=Listes!$B$35,(VLOOKUP('DP_Instruction Forfaitaires'!$F118,Listes!$E$31:$F$36,2,FALSE)),IF($C118=Listes!$B$33,IF('DP_Instruction Forfaitaires'!$E118&lt;Listes!$A$64,'DP_Instruction Forfaitaires'!$E118*Listes!$A$65,IF('DP_Instruction Forfaitaires'!$E118&gt;Listes!$D$64,'DP_Instruction Forfaitaires'!$E118*Listes!$D$65,(('DP_Instruction Forfaitaires'!$E118*Listes!$B$65)+Listes!$C$65)))))))</f>
        <v/>
      </c>
      <c r="P118" s="144" t="str">
        <f>IF('Dépenses forfaitaire'!P118="","",'Dépenses forfaitaire'!P118)</f>
        <v/>
      </c>
      <c r="Q118" s="343"/>
      <c r="R118" s="295" t="str">
        <f t="shared" si="4"/>
        <v/>
      </c>
      <c r="S118" s="295" t="str">
        <f t="shared" si="5"/>
        <v/>
      </c>
      <c r="T118" s="193" t="str">
        <f t="shared" si="6"/>
        <v/>
      </c>
      <c r="U118" s="191"/>
      <c r="V118" s="209"/>
      <c r="W118" s="195" t="str">
        <f>IF(AND(OR(Q118="KO",T118&lt;&gt;""),OR(R118="",S118="",T118="")),Listes!$A$74,IF(AND(T118="",Q118&lt;&gt;""),Listes!$A$75,IF(AND(P118&lt;T118,V118=""),Listes!$A$76,IF(AND(R118&gt;S118),Listes!$A$77,IF(AND(P118&lt;&gt;"",P118&gt;T118,U118=""),Listes!$A$78,IF(AND(X118="",OR(Q118&lt;&gt;"",R118&lt;&gt;"",S118&lt;&gt;"")),Listes!$A$79,""))))))</f>
        <v/>
      </c>
      <c r="X118" s="196"/>
      <c r="Y118" s="31">
        <f t="shared" si="7"/>
        <v>0</v>
      </c>
    </row>
    <row r="119" spans="1:25" ht="20.100000000000001" customHeight="1" x14ac:dyDescent="0.25">
      <c r="A119" s="134">
        <v>113</v>
      </c>
      <c r="B119" s="131" t="str">
        <f>IF('Dépenses forfaitaire'!B119="","",'Dépenses forfaitaire'!B119)</f>
        <v/>
      </c>
      <c r="C119" s="131" t="str">
        <f>IF('Dépenses forfaitaire'!C119="","",'Dépenses forfaitaire'!C119)</f>
        <v/>
      </c>
      <c r="D119" s="131" t="str">
        <f>IF('Dépenses forfaitaire'!D119="","",'Dépenses forfaitaire'!D119)</f>
        <v/>
      </c>
      <c r="E119" s="131" t="str">
        <f>IF('Dépenses forfaitaire'!E119="","",'Dépenses forfaitaire'!E119)</f>
        <v/>
      </c>
      <c r="F119" s="131" t="str">
        <f>IF('Dépenses forfaitaire'!F119="","",'Dépenses forfaitaire'!F119)</f>
        <v/>
      </c>
      <c r="G119" s="131"/>
      <c r="H119" s="131" t="str">
        <f>IF('Dépenses forfaitaire'!H119="","",'Dépenses forfaitaire'!H119)</f>
        <v/>
      </c>
      <c r="I119" s="131" t="str">
        <f>IF('Dépenses forfaitaire'!I119="","",'Dépenses forfaitaire'!I119)</f>
        <v/>
      </c>
      <c r="J119" s="293" t="str">
        <f>IF('Dépenses forfaitaire'!K119="","",'Dépenses forfaitaire'!K119)</f>
        <v/>
      </c>
      <c r="K119" s="293" t="str">
        <f>IF('Dépenses forfaitaire'!L119="","",'Dépenses forfaitaire'!L119)</f>
        <v/>
      </c>
      <c r="L119" s="293" t="str">
        <f>IF('Dépenses forfaitaire'!J119="","",'Dépenses forfaitaire'!J119)</f>
        <v/>
      </c>
      <c r="M119" s="131" t="str">
        <f>IF($H119="","",IF($C119=Listes!$B$32,IF('DP_Instruction Forfaitaires'!$E119&lt;Listes!$B$53,('DP_Instruction Forfaitaires'!$E119*(VLOOKUP('DP_Instruction Forfaitaires'!$D119,Listes!$A$54:$E$60,2,FALSE))),IF('DP_Instruction Forfaitaires'!$E119&gt;Listes!$E$53,('DP_Instruction Forfaitaires'!$E119*(VLOOKUP('DP_Instruction Forfaitaires'!$D119,Listes!$A$54:$E$60,5,FALSE))),('DP_Instruction Forfaitaires'!$E119*(VLOOKUP('DP_Instruction Forfaitaires'!$D119,Listes!$A$54:$E$60,3,FALSE))+(VLOOKUP('DP_Instruction Forfaitaires'!$D119,Listes!$A$54:$E$60,4,FALSE)))))))</f>
        <v/>
      </c>
      <c r="N119" s="131" t="str">
        <f>IF($H119="","",IF($C119=Listes!$B$31,IF('DP_Instruction Forfaitaires'!$E119&lt;Listes!$B$42,('DP_Instruction Forfaitaires'!$E119*(VLOOKUP('DP_Instruction Forfaitaires'!$D119,Listes!$A$43:$E$49,2,FALSE))),IF('DP_Instruction Forfaitaires'!$E119&gt;Listes!$D$42,('DP_Instruction Forfaitaires'!$E119*(VLOOKUP('DP_Instruction Forfaitaires'!$D119,Listes!$A$43:$E$49,5,FALSE))),('DP_Instruction Forfaitaires'!$E119*(VLOOKUP('DP_Instruction Forfaitaires'!$D119,Listes!$A$43:$E$49,3,FALSE))+(VLOOKUP('DP_Instruction Forfaitaires'!$D119,Listes!$A$43:$E$49,4,FALSE)))))))</f>
        <v/>
      </c>
      <c r="O119" s="183" t="str">
        <f>IF($H119="","",IF($C119=Listes!$B$34,Listes!$I$31,IF($C119=Listes!$B$35,(VLOOKUP('DP_Instruction Forfaitaires'!$F119,Listes!$E$31:$F$36,2,FALSE)),IF($C119=Listes!$B$33,IF('DP_Instruction Forfaitaires'!$E119&lt;Listes!$A$64,'DP_Instruction Forfaitaires'!$E119*Listes!$A$65,IF('DP_Instruction Forfaitaires'!$E119&gt;Listes!$D$64,'DP_Instruction Forfaitaires'!$E119*Listes!$D$65,(('DP_Instruction Forfaitaires'!$E119*Listes!$B$65)+Listes!$C$65)))))))</f>
        <v/>
      </c>
      <c r="P119" s="144" t="str">
        <f>IF('Dépenses forfaitaire'!P119="","",'Dépenses forfaitaire'!P119)</f>
        <v/>
      </c>
      <c r="Q119" s="343"/>
      <c r="R119" s="295" t="str">
        <f t="shared" si="4"/>
        <v/>
      </c>
      <c r="S119" s="295" t="str">
        <f t="shared" si="5"/>
        <v/>
      </c>
      <c r="T119" s="193" t="str">
        <f t="shared" si="6"/>
        <v/>
      </c>
      <c r="U119" s="191"/>
      <c r="V119" s="209"/>
      <c r="W119" s="195" t="str">
        <f>IF(AND(OR(Q119="KO",T119&lt;&gt;""),OR(R119="",S119="",T119="")),Listes!$A$74,IF(AND(T119="",Q119&lt;&gt;""),Listes!$A$75,IF(AND(P119&lt;T119,V119=""),Listes!$A$76,IF(AND(R119&gt;S119),Listes!$A$77,IF(AND(P119&lt;&gt;"",P119&gt;T119,U119=""),Listes!$A$78,IF(AND(X119="",OR(Q119&lt;&gt;"",R119&lt;&gt;"",S119&lt;&gt;"")),Listes!$A$79,""))))))</f>
        <v/>
      </c>
      <c r="X119" s="196"/>
      <c r="Y119" s="31">
        <f t="shared" si="7"/>
        <v>0</v>
      </c>
    </row>
    <row r="120" spans="1:25" ht="20.100000000000001" customHeight="1" x14ac:dyDescent="0.25">
      <c r="A120" s="134">
        <v>114</v>
      </c>
      <c r="B120" s="131" t="str">
        <f>IF('Dépenses forfaitaire'!B120="","",'Dépenses forfaitaire'!B120)</f>
        <v/>
      </c>
      <c r="C120" s="131" t="str">
        <f>IF('Dépenses forfaitaire'!C120="","",'Dépenses forfaitaire'!C120)</f>
        <v/>
      </c>
      <c r="D120" s="131" t="str">
        <f>IF('Dépenses forfaitaire'!D120="","",'Dépenses forfaitaire'!D120)</f>
        <v/>
      </c>
      <c r="E120" s="131" t="str">
        <f>IF('Dépenses forfaitaire'!E120="","",'Dépenses forfaitaire'!E120)</f>
        <v/>
      </c>
      <c r="F120" s="131" t="str">
        <f>IF('Dépenses forfaitaire'!F120="","",'Dépenses forfaitaire'!F120)</f>
        <v/>
      </c>
      <c r="G120" s="131"/>
      <c r="H120" s="131" t="str">
        <f>IF('Dépenses forfaitaire'!H120="","",'Dépenses forfaitaire'!H120)</f>
        <v/>
      </c>
      <c r="I120" s="131" t="str">
        <f>IF('Dépenses forfaitaire'!I120="","",'Dépenses forfaitaire'!I120)</f>
        <v/>
      </c>
      <c r="J120" s="293" t="str">
        <f>IF('Dépenses forfaitaire'!K120="","",'Dépenses forfaitaire'!K120)</f>
        <v/>
      </c>
      <c r="K120" s="293" t="str">
        <f>IF('Dépenses forfaitaire'!L120="","",'Dépenses forfaitaire'!L120)</f>
        <v/>
      </c>
      <c r="L120" s="293" t="str">
        <f>IF('Dépenses forfaitaire'!J120="","",'Dépenses forfaitaire'!J120)</f>
        <v/>
      </c>
      <c r="M120" s="131" t="str">
        <f>IF($H120="","",IF($C120=Listes!$B$32,IF('DP_Instruction Forfaitaires'!$E120&lt;Listes!$B$53,('DP_Instruction Forfaitaires'!$E120*(VLOOKUP('DP_Instruction Forfaitaires'!$D120,Listes!$A$54:$E$60,2,FALSE))),IF('DP_Instruction Forfaitaires'!$E120&gt;Listes!$E$53,('DP_Instruction Forfaitaires'!$E120*(VLOOKUP('DP_Instruction Forfaitaires'!$D120,Listes!$A$54:$E$60,5,FALSE))),('DP_Instruction Forfaitaires'!$E120*(VLOOKUP('DP_Instruction Forfaitaires'!$D120,Listes!$A$54:$E$60,3,FALSE))+(VLOOKUP('DP_Instruction Forfaitaires'!$D120,Listes!$A$54:$E$60,4,FALSE)))))))</f>
        <v/>
      </c>
      <c r="N120" s="131" t="str">
        <f>IF($H120="","",IF($C120=Listes!$B$31,IF('DP_Instruction Forfaitaires'!$E120&lt;Listes!$B$42,('DP_Instruction Forfaitaires'!$E120*(VLOOKUP('DP_Instruction Forfaitaires'!$D120,Listes!$A$43:$E$49,2,FALSE))),IF('DP_Instruction Forfaitaires'!$E120&gt;Listes!$D$42,('DP_Instruction Forfaitaires'!$E120*(VLOOKUP('DP_Instruction Forfaitaires'!$D120,Listes!$A$43:$E$49,5,FALSE))),('DP_Instruction Forfaitaires'!$E120*(VLOOKUP('DP_Instruction Forfaitaires'!$D120,Listes!$A$43:$E$49,3,FALSE))+(VLOOKUP('DP_Instruction Forfaitaires'!$D120,Listes!$A$43:$E$49,4,FALSE)))))))</f>
        <v/>
      </c>
      <c r="O120" s="183" t="str">
        <f>IF($H120="","",IF($C120=Listes!$B$34,Listes!$I$31,IF($C120=Listes!$B$35,(VLOOKUP('DP_Instruction Forfaitaires'!$F120,Listes!$E$31:$F$36,2,FALSE)),IF($C120=Listes!$B$33,IF('DP_Instruction Forfaitaires'!$E120&lt;Listes!$A$64,'DP_Instruction Forfaitaires'!$E120*Listes!$A$65,IF('DP_Instruction Forfaitaires'!$E120&gt;Listes!$D$64,'DP_Instruction Forfaitaires'!$E120*Listes!$D$65,(('DP_Instruction Forfaitaires'!$E120*Listes!$B$65)+Listes!$C$65)))))))</f>
        <v/>
      </c>
      <c r="P120" s="144" t="str">
        <f>IF('Dépenses forfaitaire'!P120="","",'Dépenses forfaitaire'!P120)</f>
        <v/>
      </c>
      <c r="Q120" s="343"/>
      <c r="R120" s="295" t="str">
        <f t="shared" si="4"/>
        <v/>
      </c>
      <c r="S120" s="295" t="str">
        <f t="shared" si="5"/>
        <v/>
      </c>
      <c r="T120" s="193" t="str">
        <f t="shared" si="6"/>
        <v/>
      </c>
      <c r="U120" s="191"/>
      <c r="V120" s="209"/>
      <c r="W120" s="195" t="str">
        <f>IF(AND(OR(Q120="KO",T120&lt;&gt;""),OR(R120="",S120="",T120="")),Listes!$A$74,IF(AND(T120="",Q120&lt;&gt;""),Listes!$A$75,IF(AND(P120&lt;T120,V120=""),Listes!$A$76,IF(AND(R120&gt;S120),Listes!$A$77,IF(AND(P120&lt;&gt;"",P120&gt;T120,U120=""),Listes!$A$78,IF(AND(X120="",OR(Q120&lt;&gt;"",R120&lt;&gt;"",S120&lt;&gt;"")),Listes!$A$79,""))))))</f>
        <v/>
      </c>
      <c r="X120" s="196"/>
      <c r="Y120" s="31">
        <f t="shared" si="7"/>
        <v>0</v>
      </c>
    </row>
    <row r="121" spans="1:25" ht="20.100000000000001" customHeight="1" x14ac:dyDescent="0.25">
      <c r="A121" s="134">
        <v>115</v>
      </c>
      <c r="B121" s="131" t="str">
        <f>IF('Dépenses forfaitaire'!B121="","",'Dépenses forfaitaire'!B121)</f>
        <v/>
      </c>
      <c r="C121" s="131" t="str">
        <f>IF('Dépenses forfaitaire'!C121="","",'Dépenses forfaitaire'!C121)</f>
        <v/>
      </c>
      <c r="D121" s="131" t="str">
        <f>IF('Dépenses forfaitaire'!D121="","",'Dépenses forfaitaire'!D121)</f>
        <v/>
      </c>
      <c r="E121" s="131" t="str">
        <f>IF('Dépenses forfaitaire'!E121="","",'Dépenses forfaitaire'!E121)</f>
        <v/>
      </c>
      <c r="F121" s="131" t="str">
        <f>IF('Dépenses forfaitaire'!F121="","",'Dépenses forfaitaire'!F121)</f>
        <v/>
      </c>
      <c r="G121" s="131"/>
      <c r="H121" s="131" t="str">
        <f>IF('Dépenses forfaitaire'!H121="","",'Dépenses forfaitaire'!H121)</f>
        <v/>
      </c>
      <c r="I121" s="131" t="str">
        <f>IF('Dépenses forfaitaire'!I121="","",'Dépenses forfaitaire'!I121)</f>
        <v/>
      </c>
      <c r="J121" s="293" t="str">
        <f>IF('Dépenses forfaitaire'!K121="","",'Dépenses forfaitaire'!K121)</f>
        <v/>
      </c>
      <c r="K121" s="293" t="str">
        <f>IF('Dépenses forfaitaire'!L121="","",'Dépenses forfaitaire'!L121)</f>
        <v/>
      </c>
      <c r="L121" s="293" t="str">
        <f>IF('Dépenses forfaitaire'!J121="","",'Dépenses forfaitaire'!J121)</f>
        <v/>
      </c>
      <c r="M121" s="131" t="str">
        <f>IF($H121="","",IF($C121=Listes!$B$32,IF('DP_Instruction Forfaitaires'!$E121&lt;Listes!$B$53,('DP_Instruction Forfaitaires'!$E121*(VLOOKUP('DP_Instruction Forfaitaires'!$D121,Listes!$A$54:$E$60,2,FALSE))),IF('DP_Instruction Forfaitaires'!$E121&gt;Listes!$E$53,('DP_Instruction Forfaitaires'!$E121*(VLOOKUP('DP_Instruction Forfaitaires'!$D121,Listes!$A$54:$E$60,5,FALSE))),('DP_Instruction Forfaitaires'!$E121*(VLOOKUP('DP_Instruction Forfaitaires'!$D121,Listes!$A$54:$E$60,3,FALSE))+(VLOOKUP('DP_Instruction Forfaitaires'!$D121,Listes!$A$54:$E$60,4,FALSE)))))))</f>
        <v/>
      </c>
      <c r="N121" s="131" t="str">
        <f>IF($H121="","",IF($C121=Listes!$B$31,IF('DP_Instruction Forfaitaires'!$E121&lt;Listes!$B$42,('DP_Instruction Forfaitaires'!$E121*(VLOOKUP('DP_Instruction Forfaitaires'!$D121,Listes!$A$43:$E$49,2,FALSE))),IF('DP_Instruction Forfaitaires'!$E121&gt;Listes!$D$42,('DP_Instruction Forfaitaires'!$E121*(VLOOKUP('DP_Instruction Forfaitaires'!$D121,Listes!$A$43:$E$49,5,FALSE))),('DP_Instruction Forfaitaires'!$E121*(VLOOKUP('DP_Instruction Forfaitaires'!$D121,Listes!$A$43:$E$49,3,FALSE))+(VLOOKUP('DP_Instruction Forfaitaires'!$D121,Listes!$A$43:$E$49,4,FALSE)))))))</f>
        <v/>
      </c>
      <c r="O121" s="183" t="str">
        <f>IF($H121="","",IF($C121=Listes!$B$34,Listes!$I$31,IF($C121=Listes!$B$35,(VLOOKUP('DP_Instruction Forfaitaires'!$F121,Listes!$E$31:$F$36,2,FALSE)),IF($C121=Listes!$B$33,IF('DP_Instruction Forfaitaires'!$E121&lt;Listes!$A$64,'DP_Instruction Forfaitaires'!$E121*Listes!$A$65,IF('DP_Instruction Forfaitaires'!$E121&gt;Listes!$D$64,'DP_Instruction Forfaitaires'!$E121*Listes!$D$65,(('DP_Instruction Forfaitaires'!$E121*Listes!$B$65)+Listes!$C$65)))))))</f>
        <v/>
      </c>
      <c r="P121" s="144" t="str">
        <f>IF('Dépenses forfaitaire'!P121="","",'Dépenses forfaitaire'!P121)</f>
        <v/>
      </c>
      <c r="Q121" s="343"/>
      <c r="R121" s="295" t="str">
        <f t="shared" si="4"/>
        <v/>
      </c>
      <c r="S121" s="295" t="str">
        <f t="shared" si="5"/>
        <v/>
      </c>
      <c r="T121" s="193" t="str">
        <f t="shared" si="6"/>
        <v/>
      </c>
      <c r="U121" s="191"/>
      <c r="V121" s="209"/>
      <c r="W121" s="195" t="str">
        <f>IF(AND(OR(Q121="KO",T121&lt;&gt;""),OR(R121="",S121="",T121="")),Listes!$A$74,IF(AND(T121="",Q121&lt;&gt;""),Listes!$A$75,IF(AND(P121&lt;T121,V121=""),Listes!$A$76,IF(AND(R121&gt;S121),Listes!$A$77,IF(AND(P121&lt;&gt;"",P121&gt;T121,U121=""),Listes!$A$78,IF(AND(X121="",OR(Q121&lt;&gt;"",R121&lt;&gt;"",S121&lt;&gt;"")),Listes!$A$79,""))))))</f>
        <v/>
      </c>
      <c r="X121" s="196"/>
      <c r="Y121" s="31">
        <f t="shared" si="7"/>
        <v>0</v>
      </c>
    </row>
    <row r="122" spans="1:25" ht="20.100000000000001" customHeight="1" x14ac:dyDescent="0.25">
      <c r="A122" s="134">
        <v>116</v>
      </c>
      <c r="B122" s="131" t="str">
        <f>IF('Dépenses forfaitaire'!B122="","",'Dépenses forfaitaire'!B122)</f>
        <v/>
      </c>
      <c r="C122" s="131" t="str">
        <f>IF('Dépenses forfaitaire'!C122="","",'Dépenses forfaitaire'!C122)</f>
        <v/>
      </c>
      <c r="D122" s="131" t="str">
        <f>IF('Dépenses forfaitaire'!D122="","",'Dépenses forfaitaire'!D122)</f>
        <v/>
      </c>
      <c r="E122" s="131" t="str">
        <f>IF('Dépenses forfaitaire'!E122="","",'Dépenses forfaitaire'!E122)</f>
        <v/>
      </c>
      <c r="F122" s="131" t="str">
        <f>IF('Dépenses forfaitaire'!F122="","",'Dépenses forfaitaire'!F122)</f>
        <v/>
      </c>
      <c r="G122" s="131"/>
      <c r="H122" s="131" t="str">
        <f>IF('Dépenses forfaitaire'!H122="","",'Dépenses forfaitaire'!H122)</f>
        <v/>
      </c>
      <c r="I122" s="131" t="str">
        <f>IF('Dépenses forfaitaire'!I122="","",'Dépenses forfaitaire'!I122)</f>
        <v/>
      </c>
      <c r="J122" s="293" t="str">
        <f>IF('Dépenses forfaitaire'!K122="","",'Dépenses forfaitaire'!K122)</f>
        <v/>
      </c>
      <c r="K122" s="293" t="str">
        <f>IF('Dépenses forfaitaire'!L122="","",'Dépenses forfaitaire'!L122)</f>
        <v/>
      </c>
      <c r="L122" s="293" t="str">
        <f>IF('Dépenses forfaitaire'!J122="","",'Dépenses forfaitaire'!J122)</f>
        <v/>
      </c>
      <c r="M122" s="131" t="str">
        <f>IF($H122="","",IF($C122=Listes!$B$32,IF('DP_Instruction Forfaitaires'!$E122&lt;Listes!$B$53,('DP_Instruction Forfaitaires'!$E122*(VLOOKUP('DP_Instruction Forfaitaires'!$D122,Listes!$A$54:$E$60,2,FALSE))),IF('DP_Instruction Forfaitaires'!$E122&gt;Listes!$E$53,('DP_Instruction Forfaitaires'!$E122*(VLOOKUP('DP_Instruction Forfaitaires'!$D122,Listes!$A$54:$E$60,5,FALSE))),('DP_Instruction Forfaitaires'!$E122*(VLOOKUP('DP_Instruction Forfaitaires'!$D122,Listes!$A$54:$E$60,3,FALSE))+(VLOOKUP('DP_Instruction Forfaitaires'!$D122,Listes!$A$54:$E$60,4,FALSE)))))))</f>
        <v/>
      </c>
      <c r="N122" s="131" t="str">
        <f>IF($H122="","",IF($C122=Listes!$B$31,IF('DP_Instruction Forfaitaires'!$E122&lt;Listes!$B$42,('DP_Instruction Forfaitaires'!$E122*(VLOOKUP('DP_Instruction Forfaitaires'!$D122,Listes!$A$43:$E$49,2,FALSE))),IF('DP_Instruction Forfaitaires'!$E122&gt;Listes!$D$42,('DP_Instruction Forfaitaires'!$E122*(VLOOKUP('DP_Instruction Forfaitaires'!$D122,Listes!$A$43:$E$49,5,FALSE))),('DP_Instruction Forfaitaires'!$E122*(VLOOKUP('DP_Instruction Forfaitaires'!$D122,Listes!$A$43:$E$49,3,FALSE))+(VLOOKUP('DP_Instruction Forfaitaires'!$D122,Listes!$A$43:$E$49,4,FALSE)))))))</f>
        <v/>
      </c>
      <c r="O122" s="183" t="str">
        <f>IF($H122="","",IF($C122=Listes!$B$34,Listes!$I$31,IF($C122=Listes!$B$35,(VLOOKUP('DP_Instruction Forfaitaires'!$F122,Listes!$E$31:$F$36,2,FALSE)),IF($C122=Listes!$B$33,IF('DP_Instruction Forfaitaires'!$E122&lt;Listes!$A$64,'DP_Instruction Forfaitaires'!$E122*Listes!$A$65,IF('DP_Instruction Forfaitaires'!$E122&gt;Listes!$D$64,'DP_Instruction Forfaitaires'!$E122*Listes!$D$65,(('DP_Instruction Forfaitaires'!$E122*Listes!$B$65)+Listes!$C$65)))))))</f>
        <v/>
      </c>
      <c r="P122" s="144" t="str">
        <f>IF('Dépenses forfaitaire'!P122="","",'Dépenses forfaitaire'!P122)</f>
        <v/>
      </c>
      <c r="Q122" s="343"/>
      <c r="R122" s="295" t="str">
        <f t="shared" si="4"/>
        <v/>
      </c>
      <c r="S122" s="295" t="str">
        <f t="shared" si="5"/>
        <v/>
      </c>
      <c r="T122" s="193" t="str">
        <f t="shared" si="6"/>
        <v/>
      </c>
      <c r="U122" s="191"/>
      <c r="V122" s="209"/>
      <c r="W122" s="195" t="str">
        <f>IF(AND(OR(Q122="KO",T122&lt;&gt;""),OR(R122="",S122="",T122="")),Listes!$A$74,IF(AND(T122="",Q122&lt;&gt;""),Listes!$A$75,IF(AND(P122&lt;T122,V122=""),Listes!$A$76,IF(AND(R122&gt;S122),Listes!$A$77,IF(AND(P122&lt;&gt;"",P122&gt;T122,U122=""),Listes!$A$78,IF(AND(X122="",OR(Q122&lt;&gt;"",R122&lt;&gt;"",S122&lt;&gt;"")),Listes!$A$79,""))))))</f>
        <v/>
      </c>
      <c r="X122" s="196"/>
      <c r="Y122" s="31">
        <f t="shared" si="7"/>
        <v>0</v>
      </c>
    </row>
    <row r="123" spans="1:25" ht="20.100000000000001" customHeight="1" x14ac:dyDescent="0.25">
      <c r="A123" s="134">
        <v>117</v>
      </c>
      <c r="B123" s="131" t="str">
        <f>IF('Dépenses forfaitaire'!B123="","",'Dépenses forfaitaire'!B123)</f>
        <v/>
      </c>
      <c r="C123" s="131" t="str">
        <f>IF('Dépenses forfaitaire'!C123="","",'Dépenses forfaitaire'!C123)</f>
        <v/>
      </c>
      <c r="D123" s="131" t="str">
        <f>IF('Dépenses forfaitaire'!D123="","",'Dépenses forfaitaire'!D123)</f>
        <v/>
      </c>
      <c r="E123" s="131" t="str">
        <f>IF('Dépenses forfaitaire'!E123="","",'Dépenses forfaitaire'!E123)</f>
        <v/>
      </c>
      <c r="F123" s="131" t="str">
        <f>IF('Dépenses forfaitaire'!F123="","",'Dépenses forfaitaire'!F123)</f>
        <v/>
      </c>
      <c r="G123" s="131"/>
      <c r="H123" s="131" t="str">
        <f>IF('Dépenses forfaitaire'!H123="","",'Dépenses forfaitaire'!H123)</f>
        <v/>
      </c>
      <c r="I123" s="131" t="str">
        <f>IF('Dépenses forfaitaire'!I123="","",'Dépenses forfaitaire'!I123)</f>
        <v/>
      </c>
      <c r="J123" s="293" t="str">
        <f>IF('Dépenses forfaitaire'!K123="","",'Dépenses forfaitaire'!K123)</f>
        <v/>
      </c>
      <c r="K123" s="293" t="str">
        <f>IF('Dépenses forfaitaire'!L123="","",'Dépenses forfaitaire'!L123)</f>
        <v/>
      </c>
      <c r="L123" s="293" t="str">
        <f>IF('Dépenses forfaitaire'!J123="","",'Dépenses forfaitaire'!J123)</f>
        <v/>
      </c>
      <c r="M123" s="131" t="str">
        <f>IF($H123="","",IF($C123=Listes!$B$32,IF('DP_Instruction Forfaitaires'!$E123&lt;Listes!$B$53,('DP_Instruction Forfaitaires'!$E123*(VLOOKUP('DP_Instruction Forfaitaires'!$D123,Listes!$A$54:$E$60,2,FALSE))),IF('DP_Instruction Forfaitaires'!$E123&gt;Listes!$E$53,('DP_Instruction Forfaitaires'!$E123*(VLOOKUP('DP_Instruction Forfaitaires'!$D123,Listes!$A$54:$E$60,5,FALSE))),('DP_Instruction Forfaitaires'!$E123*(VLOOKUP('DP_Instruction Forfaitaires'!$D123,Listes!$A$54:$E$60,3,FALSE))+(VLOOKUP('DP_Instruction Forfaitaires'!$D123,Listes!$A$54:$E$60,4,FALSE)))))))</f>
        <v/>
      </c>
      <c r="N123" s="131" t="str">
        <f>IF($H123="","",IF($C123=Listes!$B$31,IF('DP_Instruction Forfaitaires'!$E123&lt;Listes!$B$42,('DP_Instruction Forfaitaires'!$E123*(VLOOKUP('DP_Instruction Forfaitaires'!$D123,Listes!$A$43:$E$49,2,FALSE))),IF('DP_Instruction Forfaitaires'!$E123&gt;Listes!$D$42,('DP_Instruction Forfaitaires'!$E123*(VLOOKUP('DP_Instruction Forfaitaires'!$D123,Listes!$A$43:$E$49,5,FALSE))),('DP_Instruction Forfaitaires'!$E123*(VLOOKUP('DP_Instruction Forfaitaires'!$D123,Listes!$A$43:$E$49,3,FALSE))+(VLOOKUP('DP_Instruction Forfaitaires'!$D123,Listes!$A$43:$E$49,4,FALSE)))))))</f>
        <v/>
      </c>
      <c r="O123" s="183" t="str">
        <f>IF($H123="","",IF($C123=Listes!$B$34,Listes!$I$31,IF($C123=Listes!$B$35,(VLOOKUP('DP_Instruction Forfaitaires'!$F123,Listes!$E$31:$F$36,2,FALSE)),IF($C123=Listes!$B$33,IF('DP_Instruction Forfaitaires'!$E123&lt;Listes!$A$64,'DP_Instruction Forfaitaires'!$E123*Listes!$A$65,IF('DP_Instruction Forfaitaires'!$E123&gt;Listes!$D$64,'DP_Instruction Forfaitaires'!$E123*Listes!$D$65,(('DP_Instruction Forfaitaires'!$E123*Listes!$B$65)+Listes!$C$65)))))))</f>
        <v/>
      </c>
      <c r="P123" s="144" t="str">
        <f>IF('Dépenses forfaitaire'!P123="","",'Dépenses forfaitaire'!P123)</f>
        <v/>
      </c>
      <c r="Q123" s="343"/>
      <c r="R123" s="295" t="str">
        <f t="shared" si="4"/>
        <v/>
      </c>
      <c r="S123" s="295" t="str">
        <f t="shared" si="5"/>
        <v/>
      </c>
      <c r="T123" s="193" t="str">
        <f t="shared" si="6"/>
        <v/>
      </c>
      <c r="U123" s="191"/>
      <c r="V123" s="209"/>
      <c r="W123" s="195" t="str">
        <f>IF(AND(OR(Q123="KO",T123&lt;&gt;""),OR(R123="",S123="",T123="")),Listes!$A$74,IF(AND(T123="",Q123&lt;&gt;""),Listes!$A$75,IF(AND(P123&lt;T123,V123=""),Listes!$A$76,IF(AND(R123&gt;S123),Listes!$A$77,IF(AND(P123&lt;&gt;"",P123&gt;T123,U123=""),Listes!$A$78,IF(AND(X123="",OR(Q123&lt;&gt;"",R123&lt;&gt;"",S123&lt;&gt;"")),Listes!$A$79,""))))))</f>
        <v/>
      </c>
      <c r="X123" s="196"/>
      <c r="Y123" s="31">
        <f t="shared" si="7"/>
        <v>0</v>
      </c>
    </row>
    <row r="124" spans="1:25" ht="20.100000000000001" customHeight="1" x14ac:dyDescent="0.25">
      <c r="A124" s="134">
        <v>118</v>
      </c>
      <c r="B124" s="131" t="str">
        <f>IF('Dépenses forfaitaire'!B124="","",'Dépenses forfaitaire'!B124)</f>
        <v/>
      </c>
      <c r="C124" s="131" t="str">
        <f>IF('Dépenses forfaitaire'!C124="","",'Dépenses forfaitaire'!C124)</f>
        <v/>
      </c>
      <c r="D124" s="131" t="str">
        <f>IF('Dépenses forfaitaire'!D124="","",'Dépenses forfaitaire'!D124)</f>
        <v/>
      </c>
      <c r="E124" s="131" t="str">
        <f>IF('Dépenses forfaitaire'!E124="","",'Dépenses forfaitaire'!E124)</f>
        <v/>
      </c>
      <c r="F124" s="131" t="str">
        <f>IF('Dépenses forfaitaire'!F124="","",'Dépenses forfaitaire'!F124)</f>
        <v/>
      </c>
      <c r="G124" s="131"/>
      <c r="H124" s="131" t="str">
        <f>IF('Dépenses forfaitaire'!H124="","",'Dépenses forfaitaire'!H124)</f>
        <v/>
      </c>
      <c r="I124" s="131" t="str">
        <f>IF('Dépenses forfaitaire'!I124="","",'Dépenses forfaitaire'!I124)</f>
        <v/>
      </c>
      <c r="J124" s="293" t="str">
        <f>IF('Dépenses forfaitaire'!K124="","",'Dépenses forfaitaire'!K124)</f>
        <v/>
      </c>
      <c r="K124" s="293" t="str">
        <f>IF('Dépenses forfaitaire'!L124="","",'Dépenses forfaitaire'!L124)</f>
        <v/>
      </c>
      <c r="L124" s="293" t="str">
        <f>IF('Dépenses forfaitaire'!J124="","",'Dépenses forfaitaire'!J124)</f>
        <v/>
      </c>
      <c r="M124" s="131" t="str">
        <f>IF($H124="","",IF($C124=Listes!$B$32,IF('DP_Instruction Forfaitaires'!$E124&lt;Listes!$B$53,('DP_Instruction Forfaitaires'!$E124*(VLOOKUP('DP_Instruction Forfaitaires'!$D124,Listes!$A$54:$E$60,2,FALSE))),IF('DP_Instruction Forfaitaires'!$E124&gt;Listes!$E$53,('DP_Instruction Forfaitaires'!$E124*(VLOOKUP('DP_Instruction Forfaitaires'!$D124,Listes!$A$54:$E$60,5,FALSE))),('DP_Instruction Forfaitaires'!$E124*(VLOOKUP('DP_Instruction Forfaitaires'!$D124,Listes!$A$54:$E$60,3,FALSE))+(VLOOKUP('DP_Instruction Forfaitaires'!$D124,Listes!$A$54:$E$60,4,FALSE)))))))</f>
        <v/>
      </c>
      <c r="N124" s="131" t="str">
        <f>IF($H124="","",IF($C124=Listes!$B$31,IF('DP_Instruction Forfaitaires'!$E124&lt;Listes!$B$42,('DP_Instruction Forfaitaires'!$E124*(VLOOKUP('DP_Instruction Forfaitaires'!$D124,Listes!$A$43:$E$49,2,FALSE))),IF('DP_Instruction Forfaitaires'!$E124&gt;Listes!$D$42,('DP_Instruction Forfaitaires'!$E124*(VLOOKUP('DP_Instruction Forfaitaires'!$D124,Listes!$A$43:$E$49,5,FALSE))),('DP_Instruction Forfaitaires'!$E124*(VLOOKUP('DP_Instruction Forfaitaires'!$D124,Listes!$A$43:$E$49,3,FALSE))+(VLOOKUP('DP_Instruction Forfaitaires'!$D124,Listes!$A$43:$E$49,4,FALSE)))))))</f>
        <v/>
      </c>
      <c r="O124" s="183" t="str">
        <f>IF($H124="","",IF($C124=Listes!$B$34,Listes!$I$31,IF($C124=Listes!$B$35,(VLOOKUP('DP_Instruction Forfaitaires'!$F124,Listes!$E$31:$F$36,2,FALSE)),IF($C124=Listes!$B$33,IF('DP_Instruction Forfaitaires'!$E124&lt;Listes!$A$64,'DP_Instruction Forfaitaires'!$E124*Listes!$A$65,IF('DP_Instruction Forfaitaires'!$E124&gt;Listes!$D$64,'DP_Instruction Forfaitaires'!$E124*Listes!$D$65,(('DP_Instruction Forfaitaires'!$E124*Listes!$B$65)+Listes!$C$65)))))))</f>
        <v/>
      </c>
      <c r="P124" s="144" t="str">
        <f>IF('Dépenses forfaitaire'!P124="","",'Dépenses forfaitaire'!P124)</f>
        <v/>
      </c>
      <c r="Q124" s="343"/>
      <c r="R124" s="295" t="str">
        <f t="shared" si="4"/>
        <v/>
      </c>
      <c r="S124" s="295" t="str">
        <f t="shared" si="5"/>
        <v/>
      </c>
      <c r="T124" s="193" t="str">
        <f t="shared" si="6"/>
        <v/>
      </c>
      <c r="U124" s="191"/>
      <c r="V124" s="209"/>
      <c r="W124" s="195" t="str">
        <f>IF(AND(OR(Q124="KO",T124&lt;&gt;""),OR(R124="",S124="",T124="")),Listes!$A$74,IF(AND(T124="",Q124&lt;&gt;""),Listes!$A$75,IF(AND(P124&lt;T124,V124=""),Listes!$A$76,IF(AND(R124&gt;S124),Listes!$A$77,IF(AND(P124&lt;&gt;"",P124&gt;T124,U124=""),Listes!$A$78,IF(AND(X124="",OR(Q124&lt;&gt;"",R124&lt;&gt;"",S124&lt;&gt;"")),Listes!$A$79,""))))))</f>
        <v/>
      </c>
      <c r="X124" s="196"/>
      <c r="Y124" s="31">
        <f t="shared" si="7"/>
        <v>0</v>
      </c>
    </row>
    <row r="125" spans="1:25" ht="20.100000000000001" customHeight="1" x14ac:dyDescent="0.25">
      <c r="A125" s="134">
        <v>119</v>
      </c>
      <c r="B125" s="131" t="str">
        <f>IF('Dépenses forfaitaire'!B125="","",'Dépenses forfaitaire'!B125)</f>
        <v/>
      </c>
      <c r="C125" s="131" t="str">
        <f>IF('Dépenses forfaitaire'!C125="","",'Dépenses forfaitaire'!C125)</f>
        <v/>
      </c>
      <c r="D125" s="131" t="str">
        <f>IF('Dépenses forfaitaire'!D125="","",'Dépenses forfaitaire'!D125)</f>
        <v/>
      </c>
      <c r="E125" s="131" t="str">
        <f>IF('Dépenses forfaitaire'!E125="","",'Dépenses forfaitaire'!E125)</f>
        <v/>
      </c>
      <c r="F125" s="131" t="str">
        <f>IF('Dépenses forfaitaire'!F125="","",'Dépenses forfaitaire'!F125)</f>
        <v/>
      </c>
      <c r="G125" s="131"/>
      <c r="H125" s="131" t="str">
        <f>IF('Dépenses forfaitaire'!H125="","",'Dépenses forfaitaire'!H125)</f>
        <v/>
      </c>
      <c r="I125" s="131" t="str">
        <f>IF('Dépenses forfaitaire'!I125="","",'Dépenses forfaitaire'!I125)</f>
        <v/>
      </c>
      <c r="J125" s="293" t="str">
        <f>IF('Dépenses forfaitaire'!K125="","",'Dépenses forfaitaire'!K125)</f>
        <v/>
      </c>
      <c r="K125" s="293" t="str">
        <f>IF('Dépenses forfaitaire'!L125="","",'Dépenses forfaitaire'!L125)</f>
        <v/>
      </c>
      <c r="L125" s="293" t="str">
        <f>IF('Dépenses forfaitaire'!J125="","",'Dépenses forfaitaire'!J125)</f>
        <v/>
      </c>
      <c r="M125" s="131" t="str">
        <f>IF($H125="","",IF($C125=Listes!$B$32,IF('DP_Instruction Forfaitaires'!$E125&lt;Listes!$B$53,('DP_Instruction Forfaitaires'!$E125*(VLOOKUP('DP_Instruction Forfaitaires'!$D125,Listes!$A$54:$E$60,2,FALSE))),IF('DP_Instruction Forfaitaires'!$E125&gt;Listes!$E$53,('DP_Instruction Forfaitaires'!$E125*(VLOOKUP('DP_Instruction Forfaitaires'!$D125,Listes!$A$54:$E$60,5,FALSE))),('DP_Instruction Forfaitaires'!$E125*(VLOOKUP('DP_Instruction Forfaitaires'!$D125,Listes!$A$54:$E$60,3,FALSE))+(VLOOKUP('DP_Instruction Forfaitaires'!$D125,Listes!$A$54:$E$60,4,FALSE)))))))</f>
        <v/>
      </c>
      <c r="N125" s="131" t="str">
        <f>IF($H125="","",IF($C125=Listes!$B$31,IF('DP_Instruction Forfaitaires'!$E125&lt;Listes!$B$42,('DP_Instruction Forfaitaires'!$E125*(VLOOKUP('DP_Instruction Forfaitaires'!$D125,Listes!$A$43:$E$49,2,FALSE))),IF('DP_Instruction Forfaitaires'!$E125&gt;Listes!$D$42,('DP_Instruction Forfaitaires'!$E125*(VLOOKUP('DP_Instruction Forfaitaires'!$D125,Listes!$A$43:$E$49,5,FALSE))),('DP_Instruction Forfaitaires'!$E125*(VLOOKUP('DP_Instruction Forfaitaires'!$D125,Listes!$A$43:$E$49,3,FALSE))+(VLOOKUP('DP_Instruction Forfaitaires'!$D125,Listes!$A$43:$E$49,4,FALSE)))))))</f>
        <v/>
      </c>
      <c r="O125" s="183" t="str">
        <f>IF($H125="","",IF($C125=Listes!$B$34,Listes!$I$31,IF($C125=Listes!$B$35,(VLOOKUP('DP_Instruction Forfaitaires'!$F125,Listes!$E$31:$F$36,2,FALSE)),IF($C125=Listes!$B$33,IF('DP_Instruction Forfaitaires'!$E125&lt;Listes!$A$64,'DP_Instruction Forfaitaires'!$E125*Listes!$A$65,IF('DP_Instruction Forfaitaires'!$E125&gt;Listes!$D$64,'DP_Instruction Forfaitaires'!$E125*Listes!$D$65,(('DP_Instruction Forfaitaires'!$E125*Listes!$B$65)+Listes!$C$65)))))))</f>
        <v/>
      </c>
      <c r="P125" s="144" t="str">
        <f>IF('Dépenses forfaitaire'!P125="","",'Dépenses forfaitaire'!P125)</f>
        <v/>
      </c>
      <c r="Q125" s="343"/>
      <c r="R125" s="295" t="str">
        <f t="shared" si="4"/>
        <v/>
      </c>
      <c r="S125" s="295" t="str">
        <f t="shared" si="5"/>
        <v/>
      </c>
      <c r="T125" s="193" t="str">
        <f t="shared" si="6"/>
        <v/>
      </c>
      <c r="U125" s="191"/>
      <c r="V125" s="209"/>
      <c r="W125" s="195" t="str">
        <f>IF(AND(OR(Q125="KO",T125&lt;&gt;""),OR(R125="",S125="",T125="")),Listes!$A$74,IF(AND(T125="",Q125&lt;&gt;""),Listes!$A$75,IF(AND(P125&lt;T125,V125=""),Listes!$A$76,IF(AND(R125&gt;S125),Listes!$A$77,IF(AND(P125&lt;&gt;"",P125&gt;T125,U125=""),Listes!$A$78,IF(AND(X125="",OR(Q125&lt;&gt;"",R125&lt;&gt;"",S125&lt;&gt;"")),Listes!$A$79,""))))))</f>
        <v/>
      </c>
      <c r="X125" s="196"/>
      <c r="Y125" s="31">
        <f t="shared" si="7"/>
        <v>0</v>
      </c>
    </row>
    <row r="126" spans="1:25" ht="20.100000000000001" customHeight="1" x14ac:dyDescent="0.25">
      <c r="A126" s="134">
        <v>120</v>
      </c>
      <c r="B126" s="131" t="str">
        <f>IF('Dépenses forfaitaire'!B126="","",'Dépenses forfaitaire'!B126)</f>
        <v/>
      </c>
      <c r="C126" s="131" t="str">
        <f>IF('Dépenses forfaitaire'!C126="","",'Dépenses forfaitaire'!C126)</f>
        <v/>
      </c>
      <c r="D126" s="131" t="str">
        <f>IF('Dépenses forfaitaire'!D126="","",'Dépenses forfaitaire'!D126)</f>
        <v/>
      </c>
      <c r="E126" s="131" t="str">
        <f>IF('Dépenses forfaitaire'!E126="","",'Dépenses forfaitaire'!E126)</f>
        <v/>
      </c>
      <c r="F126" s="131" t="str">
        <f>IF('Dépenses forfaitaire'!F126="","",'Dépenses forfaitaire'!F126)</f>
        <v/>
      </c>
      <c r="G126" s="131"/>
      <c r="H126" s="131" t="str">
        <f>IF('Dépenses forfaitaire'!H126="","",'Dépenses forfaitaire'!H126)</f>
        <v/>
      </c>
      <c r="I126" s="131" t="str">
        <f>IF('Dépenses forfaitaire'!I126="","",'Dépenses forfaitaire'!I126)</f>
        <v/>
      </c>
      <c r="J126" s="293" t="str">
        <f>IF('Dépenses forfaitaire'!K126="","",'Dépenses forfaitaire'!K126)</f>
        <v/>
      </c>
      <c r="K126" s="293" t="str">
        <f>IF('Dépenses forfaitaire'!L126="","",'Dépenses forfaitaire'!L126)</f>
        <v/>
      </c>
      <c r="L126" s="293" t="str">
        <f>IF('Dépenses forfaitaire'!J126="","",'Dépenses forfaitaire'!J126)</f>
        <v/>
      </c>
      <c r="M126" s="131" t="str">
        <f>IF($H126="","",IF($C126=Listes!$B$32,IF('DP_Instruction Forfaitaires'!$E126&lt;Listes!$B$53,('DP_Instruction Forfaitaires'!$E126*(VLOOKUP('DP_Instruction Forfaitaires'!$D126,Listes!$A$54:$E$60,2,FALSE))),IF('DP_Instruction Forfaitaires'!$E126&gt;Listes!$E$53,('DP_Instruction Forfaitaires'!$E126*(VLOOKUP('DP_Instruction Forfaitaires'!$D126,Listes!$A$54:$E$60,5,FALSE))),('DP_Instruction Forfaitaires'!$E126*(VLOOKUP('DP_Instruction Forfaitaires'!$D126,Listes!$A$54:$E$60,3,FALSE))+(VLOOKUP('DP_Instruction Forfaitaires'!$D126,Listes!$A$54:$E$60,4,FALSE)))))))</f>
        <v/>
      </c>
      <c r="N126" s="131" t="str">
        <f>IF($H126="","",IF($C126=Listes!$B$31,IF('DP_Instruction Forfaitaires'!$E126&lt;Listes!$B$42,('DP_Instruction Forfaitaires'!$E126*(VLOOKUP('DP_Instruction Forfaitaires'!$D126,Listes!$A$43:$E$49,2,FALSE))),IF('DP_Instruction Forfaitaires'!$E126&gt;Listes!$D$42,('DP_Instruction Forfaitaires'!$E126*(VLOOKUP('DP_Instruction Forfaitaires'!$D126,Listes!$A$43:$E$49,5,FALSE))),('DP_Instruction Forfaitaires'!$E126*(VLOOKUP('DP_Instruction Forfaitaires'!$D126,Listes!$A$43:$E$49,3,FALSE))+(VLOOKUP('DP_Instruction Forfaitaires'!$D126,Listes!$A$43:$E$49,4,FALSE)))))))</f>
        <v/>
      </c>
      <c r="O126" s="183" t="str">
        <f>IF($H126="","",IF($C126=Listes!$B$34,Listes!$I$31,IF($C126=Listes!$B$35,(VLOOKUP('DP_Instruction Forfaitaires'!$F126,Listes!$E$31:$F$36,2,FALSE)),IF($C126=Listes!$B$33,IF('DP_Instruction Forfaitaires'!$E126&lt;Listes!$A$64,'DP_Instruction Forfaitaires'!$E126*Listes!$A$65,IF('DP_Instruction Forfaitaires'!$E126&gt;Listes!$D$64,'DP_Instruction Forfaitaires'!$E126*Listes!$D$65,(('DP_Instruction Forfaitaires'!$E126*Listes!$B$65)+Listes!$C$65)))))))</f>
        <v/>
      </c>
      <c r="P126" s="144" t="str">
        <f>IF('Dépenses forfaitaire'!P126="","",'Dépenses forfaitaire'!P126)</f>
        <v/>
      </c>
      <c r="Q126" s="343"/>
      <c r="R126" s="295" t="str">
        <f t="shared" si="4"/>
        <v/>
      </c>
      <c r="S126" s="295" t="str">
        <f t="shared" si="5"/>
        <v/>
      </c>
      <c r="T126" s="193" t="str">
        <f t="shared" si="6"/>
        <v/>
      </c>
      <c r="U126" s="191"/>
      <c r="V126" s="209"/>
      <c r="W126" s="195" t="str">
        <f>IF(AND(OR(Q126="KO",T126&lt;&gt;""),OR(R126="",S126="",T126="")),Listes!$A$74,IF(AND(T126="",Q126&lt;&gt;""),Listes!$A$75,IF(AND(P126&lt;T126,V126=""),Listes!$A$76,IF(AND(R126&gt;S126),Listes!$A$77,IF(AND(P126&lt;&gt;"",P126&gt;T126,U126=""),Listes!$A$78,IF(AND(X126="",OR(Q126&lt;&gt;"",R126&lt;&gt;"",S126&lt;&gt;"")),Listes!$A$79,""))))))</f>
        <v/>
      </c>
      <c r="X126" s="196"/>
      <c r="Y126" s="31">
        <f t="shared" si="7"/>
        <v>0</v>
      </c>
    </row>
    <row r="127" spans="1:25" ht="20.100000000000001" customHeight="1" x14ac:dyDescent="0.25">
      <c r="A127" s="134">
        <v>121</v>
      </c>
      <c r="B127" s="131" t="str">
        <f>IF('Dépenses forfaitaire'!B127="","",'Dépenses forfaitaire'!B127)</f>
        <v/>
      </c>
      <c r="C127" s="131" t="str">
        <f>IF('Dépenses forfaitaire'!C127="","",'Dépenses forfaitaire'!C127)</f>
        <v/>
      </c>
      <c r="D127" s="131" t="str">
        <f>IF('Dépenses forfaitaire'!D127="","",'Dépenses forfaitaire'!D127)</f>
        <v/>
      </c>
      <c r="E127" s="131" t="str">
        <f>IF('Dépenses forfaitaire'!E127="","",'Dépenses forfaitaire'!E127)</f>
        <v/>
      </c>
      <c r="F127" s="131" t="str">
        <f>IF('Dépenses forfaitaire'!F127="","",'Dépenses forfaitaire'!F127)</f>
        <v/>
      </c>
      <c r="G127" s="131"/>
      <c r="H127" s="131" t="str">
        <f>IF('Dépenses forfaitaire'!H127="","",'Dépenses forfaitaire'!H127)</f>
        <v/>
      </c>
      <c r="I127" s="131" t="str">
        <f>IF('Dépenses forfaitaire'!I127="","",'Dépenses forfaitaire'!I127)</f>
        <v/>
      </c>
      <c r="J127" s="293" t="str">
        <f>IF('Dépenses forfaitaire'!K127="","",'Dépenses forfaitaire'!K127)</f>
        <v/>
      </c>
      <c r="K127" s="293" t="str">
        <f>IF('Dépenses forfaitaire'!L127="","",'Dépenses forfaitaire'!L127)</f>
        <v/>
      </c>
      <c r="L127" s="293" t="str">
        <f>IF('Dépenses forfaitaire'!J127="","",'Dépenses forfaitaire'!J127)</f>
        <v/>
      </c>
      <c r="M127" s="131" t="str">
        <f>IF($H127="","",IF($C127=Listes!$B$32,IF('DP_Instruction Forfaitaires'!$E127&lt;Listes!$B$53,('DP_Instruction Forfaitaires'!$E127*(VLOOKUP('DP_Instruction Forfaitaires'!$D127,Listes!$A$54:$E$60,2,FALSE))),IF('DP_Instruction Forfaitaires'!$E127&gt;Listes!$E$53,('DP_Instruction Forfaitaires'!$E127*(VLOOKUP('DP_Instruction Forfaitaires'!$D127,Listes!$A$54:$E$60,5,FALSE))),('DP_Instruction Forfaitaires'!$E127*(VLOOKUP('DP_Instruction Forfaitaires'!$D127,Listes!$A$54:$E$60,3,FALSE))+(VLOOKUP('DP_Instruction Forfaitaires'!$D127,Listes!$A$54:$E$60,4,FALSE)))))))</f>
        <v/>
      </c>
      <c r="N127" s="131" t="str">
        <f>IF($H127="","",IF($C127=Listes!$B$31,IF('DP_Instruction Forfaitaires'!$E127&lt;Listes!$B$42,('DP_Instruction Forfaitaires'!$E127*(VLOOKUP('DP_Instruction Forfaitaires'!$D127,Listes!$A$43:$E$49,2,FALSE))),IF('DP_Instruction Forfaitaires'!$E127&gt;Listes!$D$42,('DP_Instruction Forfaitaires'!$E127*(VLOOKUP('DP_Instruction Forfaitaires'!$D127,Listes!$A$43:$E$49,5,FALSE))),('DP_Instruction Forfaitaires'!$E127*(VLOOKUP('DP_Instruction Forfaitaires'!$D127,Listes!$A$43:$E$49,3,FALSE))+(VLOOKUP('DP_Instruction Forfaitaires'!$D127,Listes!$A$43:$E$49,4,FALSE)))))))</f>
        <v/>
      </c>
      <c r="O127" s="183" t="str">
        <f>IF($H127="","",IF($C127=Listes!$B$34,Listes!$I$31,IF($C127=Listes!$B$35,(VLOOKUP('DP_Instruction Forfaitaires'!$F127,Listes!$E$31:$F$36,2,FALSE)),IF($C127=Listes!$B$33,IF('DP_Instruction Forfaitaires'!$E127&lt;Listes!$A$64,'DP_Instruction Forfaitaires'!$E127*Listes!$A$65,IF('DP_Instruction Forfaitaires'!$E127&gt;Listes!$D$64,'DP_Instruction Forfaitaires'!$E127*Listes!$D$65,(('DP_Instruction Forfaitaires'!$E127*Listes!$B$65)+Listes!$C$65)))))))</f>
        <v/>
      </c>
      <c r="P127" s="144" t="str">
        <f>IF('Dépenses forfaitaire'!P127="","",'Dépenses forfaitaire'!P127)</f>
        <v/>
      </c>
      <c r="Q127" s="343"/>
      <c r="R127" s="295" t="str">
        <f t="shared" si="4"/>
        <v/>
      </c>
      <c r="S127" s="295" t="str">
        <f t="shared" si="5"/>
        <v/>
      </c>
      <c r="T127" s="193" t="str">
        <f t="shared" si="6"/>
        <v/>
      </c>
      <c r="U127" s="191"/>
      <c r="V127" s="209"/>
      <c r="W127" s="195" t="str">
        <f>IF(AND(OR(Q127="KO",T127&lt;&gt;""),OR(R127="",S127="",T127="")),Listes!$A$74,IF(AND(T127="",Q127&lt;&gt;""),Listes!$A$75,IF(AND(P127&lt;T127,V127=""),Listes!$A$76,IF(AND(R127&gt;S127),Listes!$A$77,IF(AND(P127&lt;&gt;"",P127&gt;T127,U127=""),Listes!$A$78,IF(AND(X127="",OR(Q127&lt;&gt;"",R127&lt;&gt;"",S127&lt;&gt;"")),Listes!$A$79,""))))))</f>
        <v/>
      </c>
      <c r="X127" s="196"/>
      <c r="Y127" s="31">
        <f t="shared" si="7"/>
        <v>0</v>
      </c>
    </row>
    <row r="128" spans="1:25" ht="20.100000000000001" customHeight="1" x14ac:dyDescent="0.25">
      <c r="A128" s="134">
        <v>122</v>
      </c>
      <c r="B128" s="131" t="str">
        <f>IF('Dépenses forfaitaire'!B128="","",'Dépenses forfaitaire'!B128)</f>
        <v/>
      </c>
      <c r="C128" s="131" t="str">
        <f>IF('Dépenses forfaitaire'!C128="","",'Dépenses forfaitaire'!C128)</f>
        <v/>
      </c>
      <c r="D128" s="131" t="str">
        <f>IF('Dépenses forfaitaire'!D128="","",'Dépenses forfaitaire'!D128)</f>
        <v/>
      </c>
      <c r="E128" s="131" t="str">
        <f>IF('Dépenses forfaitaire'!E128="","",'Dépenses forfaitaire'!E128)</f>
        <v/>
      </c>
      <c r="F128" s="131" t="str">
        <f>IF('Dépenses forfaitaire'!F128="","",'Dépenses forfaitaire'!F128)</f>
        <v/>
      </c>
      <c r="G128" s="131"/>
      <c r="H128" s="131" t="str">
        <f>IF('Dépenses forfaitaire'!H128="","",'Dépenses forfaitaire'!H128)</f>
        <v/>
      </c>
      <c r="I128" s="131" t="str">
        <f>IF('Dépenses forfaitaire'!I128="","",'Dépenses forfaitaire'!I128)</f>
        <v/>
      </c>
      <c r="J128" s="293" t="str">
        <f>IF('Dépenses forfaitaire'!K128="","",'Dépenses forfaitaire'!K128)</f>
        <v/>
      </c>
      <c r="K128" s="293" t="str">
        <f>IF('Dépenses forfaitaire'!L128="","",'Dépenses forfaitaire'!L128)</f>
        <v/>
      </c>
      <c r="L128" s="293" t="str">
        <f>IF('Dépenses forfaitaire'!J128="","",'Dépenses forfaitaire'!J128)</f>
        <v/>
      </c>
      <c r="M128" s="131" t="str">
        <f>IF($H128="","",IF($C128=Listes!$B$32,IF('DP_Instruction Forfaitaires'!$E128&lt;Listes!$B$53,('DP_Instruction Forfaitaires'!$E128*(VLOOKUP('DP_Instruction Forfaitaires'!$D128,Listes!$A$54:$E$60,2,FALSE))),IF('DP_Instruction Forfaitaires'!$E128&gt;Listes!$E$53,('DP_Instruction Forfaitaires'!$E128*(VLOOKUP('DP_Instruction Forfaitaires'!$D128,Listes!$A$54:$E$60,5,FALSE))),('DP_Instruction Forfaitaires'!$E128*(VLOOKUP('DP_Instruction Forfaitaires'!$D128,Listes!$A$54:$E$60,3,FALSE))+(VLOOKUP('DP_Instruction Forfaitaires'!$D128,Listes!$A$54:$E$60,4,FALSE)))))))</f>
        <v/>
      </c>
      <c r="N128" s="131" t="str">
        <f>IF($H128="","",IF($C128=Listes!$B$31,IF('DP_Instruction Forfaitaires'!$E128&lt;Listes!$B$42,('DP_Instruction Forfaitaires'!$E128*(VLOOKUP('DP_Instruction Forfaitaires'!$D128,Listes!$A$43:$E$49,2,FALSE))),IF('DP_Instruction Forfaitaires'!$E128&gt;Listes!$D$42,('DP_Instruction Forfaitaires'!$E128*(VLOOKUP('DP_Instruction Forfaitaires'!$D128,Listes!$A$43:$E$49,5,FALSE))),('DP_Instruction Forfaitaires'!$E128*(VLOOKUP('DP_Instruction Forfaitaires'!$D128,Listes!$A$43:$E$49,3,FALSE))+(VLOOKUP('DP_Instruction Forfaitaires'!$D128,Listes!$A$43:$E$49,4,FALSE)))))))</f>
        <v/>
      </c>
      <c r="O128" s="183" t="str">
        <f>IF($H128="","",IF($C128=Listes!$B$34,Listes!$I$31,IF($C128=Listes!$B$35,(VLOOKUP('DP_Instruction Forfaitaires'!$F128,Listes!$E$31:$F$36,2,FALSE)),IF($C128=Listes!$B$33,IF('DP_Instruction Forfaitaires'!$E128&lt;Listes!$A$64,'DP_Instruction Forfaitaires'!$E128*Listes!$A$65,IF('DP_Instruction Forfaitaires'!$E128&gt;Listes!$D$64,'DP_Instruction Forfaitaires'!$E128*Listes!$D$65,(('DP_Instruction Forfaitaires'!$E128*Listes!$B$65)+Listes!$C$65)))))))</f>
        <v/>
      </c>
      <c r="P128" s="144" t="str">
        <f>IF('Dépenses forfaitaire'!P128="","",'Dépenses forfaitaire'!P128)</f>
        <v/>
      </c>
      <c r="Q128" s="343"/>
      <c r="R128" s="295" t="str">
        <f t="shared" si="4"/>
        <v/>
      </c>
      <c r="S128" s="295" t="str">
        <f t="shared" si="5"/>
        <v/>
      </c>
      <c r="T128" s="193" t="str">
        <f t="shared" si="6"/>
        <v/>
      </c>
      <c r="U128" s="191"/>
      <c r="V128" s="209"/>
      <c r="W128" s="195" t="str">
        <f>IF(AND(OR(Q128="KO",T128&lt;&gt;""),OR(R128="",S128="",T128="")),Listes!$A$74,IF(AND(T128="",Q128&lt;&gt;""),Listes!$A$75,IF(AND(P128&lt;T128,V128=""),Listes!$A$76,IF(AND(R128&gt;S128),Listes!$A$77,IF(AND(P128&lt;&gt;"",P128&gt;T128,U128=""),Listes!$A$78,IF(AND(X128="",OR(Q128&lt;&gt;"",R128&lt;&gt;"",S128&lt;&gt;"")),Listes!$A$79,""))))))</f>
        <v/>
      </c>
      <c r="X128" s="196"/>
      <c r="Y128" s="31">
        <f t="shared" si="7"/>
        <v>0</v>
      </c>
    </row>
    <row r="129" spans="1:25" ht="20.100000000000001" customHeight="1" x14ac:dyDescent="0.25">
      <c r="A129" s="134">
        <v>123</v>
      </c>
      <c r="B129" s="131" t="str">
        <f>IF('Dépenses forfaitaire'!B129="","",'Dépenses forfaitaire'!B129)</f>
        <v/>
      </c>
      <c r="C129" s="131" t="str">
        <f>IF('Dépenses forfaitaire'!C129="","",'Dépenses forfaitaire'!C129)</f>
        <v/>
      </c>
      <c r="D129" s="131" t="str">
        <f>IF('Dépenses forfaitaire'!D129="","",'Dépenses forfaitaire'!D129)</f>
        <v/>
      </c>
      <c r="E129" s="131" t="str">
        <f>IF('Dépenses forfaitaire'!E129="","",'Dépenses forfaitaire'!E129)</f>
        <v/>
      </c>
      <c r="F129" s="131" t="str">
        <f>IF('Dépenses forfaitaire'!F129="","",'Dépenses forfaitaire'!F129)</f>
        <v/>
      </c>
      <c r="G129" s="131"/>
      <c r="H129" s="131" t="str">
        <f>IF('Dépenses forfaitaire'!H129="","",'Dépenses forfaitaire'!H129)</f>
        <v/>
      </c>
      <c r="I129" s="131" t="str">
        <f>IF('Dépenses forfaitaire'!I129="","",'Dépenses forfaitaire'!I129)</f>
        <v/>
      </c>
      <c r="J129" s="293" t="str">
        <f>IF('Dépenses forfaitaire'!K129="","",'Dépenses forfaitaire'!K129)</f>
        <v/>
      </c>
      <c r="K129" s="293" t="str">
        <f>IF('Dépenses forfaitaire'!L129="","",'Dépenses forfaitaire'!L129)</f>
        <v/>
      </c>
      <c r="L129" s="293" t="str">
        <f>IF('Dépenses forfaitaire'!J129="","",'Dépenses forfaitaire'!J129)</f>
        <v/>
      </c>
      <c r="M129" s="131" t="str">
        <f>IF($H129="","",IF($C129=Listes!$B$32,IF('DP_Instruction Forfaitaires'!$E129&lt;Listes!$B$53,('DP_Instruction Forfaitaires'!$E129*(VLOOKUP('DP_Instruction Forfaitaires'!$D129,Listes!$A$54:$E$60,2,FALSE))),IF('DP_Instruction Forfaitaires'!$E129&gt;Listes!$E$53,('DP_Instruction Forfaitaires'!$E129*(VLOOKUP('DP_Instruction Forfaitaires'!$D129,Listes!$A$54:$E$60,5,FALSE))),('DP_Instruction Forfaitaires'!$E129*(VLOOKUP('DP_Instruction Forfaitaires'!$D129,Listes!$A$54:$E$60,3,FALSE))+(VLOOKUP('DP_Instruction Forfaitaires'!$D129,Listes!$A$54:$E$60,4,FALSE)))))))</f>
        <v/>
      </c>
      <c r="N129" s="131" t="str">
        <f>IF($H129="","",IF($C129=Listes!$B$31,IF('DP_Instruction Forfaitaires'!$E129&lt;Listes!$B$42,('DP_Instruction Forfaitaires'!$E129*(VLOOKUP('DP_Instruction Forfaitaires'!$D129,Listes!$A$43:$E$49,2,FALSE))),IF('DP_Instruction Forfaitaires'!$E129&gt;Listes!$D$42,('DP_Instruction Forfaitaires'!$E129*(VLOOKUP('DP_Instruction Forfaitaires'!$D129,Listes!$A$43:$E$49,5,FALSE))),('DP_Instruction Forfaitaires'!$E129*(VLOOKUP('DP_Instruction Forfaitaires'!$D129,Listes!$A$43:$E$49,3,FALSE))+(VLOOKUP('DP_Instruction Forfaitaires'!$D129,Listes!$A$43:$E$49,4,FALSE)))))))</f>
        <v/>
      </c>
      <c r="O129" s="183" t="str">
        <f>IF($H129="","",IF($C129=Listes!$B$34,Listes!$I$31,IF($C129=Listes!$B$35,(VLOOKUP('DP_Instruction Forfaitaires'!$F129,Listes!$E$31:$F$36,2,FALSE)),IF($C129=Listes!$B$33,IF('DP_Instruction Forfaitaires'!$E129&lt;Listes!$A$64,'DP_Instruction Forfaitaires'!$E129*Listes!$A$65,IF('DP_Instruction Forfaitaires'!$E129&gt;Listes!$D$64,'DP_Instruction Forfaitaires'!$E129*Listes!$D$65,(('DP_Instruction Forfaitaires'!$E129*Listes!$B$65)+Listes!$C$65)))))))</f>
        <v/>
      </c>
      <c r="P129" s="144" t="str">
        <f>IF('Dépenses forfaitaire'!P129="","",'Dépenses forfaitaire'!P129)</f>
        <v/>
      </c>
      <c r="Q129" s="343"/>
      <c r="R129" s="295" t="str">
        <f t="shared" si="4"/>
        <v/>
      </c>
      <c r="S129" s="295" t="str">
        <f t="shared" si="5"/>
        <v/>
      </c>
      <c r="T129" s="193" t="str">
        <f t="shared" si="6"/>
        <v/>
      </c>
      <c r="U129" s="191"/>
      <c r="V129" s="209"/>
      <c r="W129" s="195" t="str">
        <f>IF(AND(OR(Q129="KO",T129&lt;&gt;""),OR(R129="",S129="",T129="")),Listes!$A$74,IF(AND(T129="",Q129&lt;&gt;""),Listes!$A$75,IF(AND(P129&lt;T129,V129=""),Listes!$A$76,IF(AND(R129&gt;S129),Listes!$A$77,IF(AND(P129&lt;&gt;"",P129&gt;T129,U129=""),Listes!$A$78,IF(AND(X129="",OR(Q129&lt;&gt;"",R129&lt;&gt;"",S129&lt;&gt;"")),Listes!$A$79,""))))))</f>
        <v/>
      </c>
      <c r="X129" s="196"/>
      <c r="Y129" s="31">
        <f t="shared" si="7"/>
        <v>0</v>
      </c>
    </row>
    <row r="130" spans="1:25" ht="20.100000000000001" customHeight="1" x14ac:dyDescent="0.25">
      <c r="A130" s="134">
        <v>124</v>
      </c>
      <c r="B130" s="131" t="str">
        <f>IF('Dépenses forfaitaire'!B130="","",'Dépenses forfaitaire'!B130)</f>
        <v/>
      </c>
      <c r="C130" s="131" t="str">
        <f>IF('Dépenses forfaitaire'!C130="","",'Dépenses forfaitaire'!C130)</f>
        <v/>
      </c>
      <c r="D130" s="131" t="str">
        <f>IF('Dépenses forfaitaire'!D130="","",'Dépenses forfaitaire'!D130)</f>
        <v/>
      </c>
      <c r="E130" s="131" t="str">
        <f>IF('Dépenses forfaitaire'!E130="","",'Dépenses forfaitaire'!E130)</f>
        <v/>
      </c>
      <c r="F130" s="131" t="str">
        <f>IF('Dépenses forfaitaire'!F130="","",'Dépenses forfaitaire'!F130)</f>
        <v/>
      </c>
      <c r="G130" s="131"/>
      <c r="H130" s="131" t="str">
        <f>IF('Dépenses forfaitaire'!H130="","",'Dépenses forfaitaire'!H130)</f>
        <v/>
      </c>
      <c r="I130" s="131" t="str">
        <f>IF('Dépenses forfaitaire'!I130="","",'Dépenses forfaitaire'!I130)</f>
        <v/>
      </c>
      <c r="J130" s="293" t="str">
        <f>IF('Dépenses forfaitaire'!K130="","",'Dépenses forfaitaire'!K130)</f>
        <v/>
      </c>
      <c r="K130" s="293" t="str">
        <f>IF('Dépenses forfaitaire'!L130="","",'Dépenses forfaitaire'!L130)</f>
        <v/>
      </c>
      <c r="L130" s="293" t="str">
        <f>IF('Dépenses forfaitaire'!J130="","",'Dépenses forfaitaire'!J130)</f>
        <v/>
      </c>
      <c r="M130" s="131" t="str">
        <f>IF($H130="","",IF($C130=Listes!$B$32,IF('DP_Instruction Forfaitaires'!$E130&lt;Listes!$B$53,('DP_Instruction Forfaitaires'!$E130*(VLOOKUP('DP_Instruction Forfaitaires'!$D130,Listes!$A$54:$E$60,2,FALSE))),IF('DP_Instruction Forfaitaires'!$E130&gt;Listes!$E$53,('DP_Instruction Forfaitaires'!$E130*(VLOOKUP('DP_Instruction Forfaitaires'!$D130,Listes!$A$54:$E$60,5,FALSE))),('DP_Instruction Forfaitaires'!$E130*(VLOOKUP('DP_Instruction Forfaitaires'!$D130,Listes!$A$54:$E$60,3,FALSE))+(VLOOKUP('DP_Instruction Forfaitaires'!$D130,Listes!$A$54:$E$60,4,FALSE)))))))</f>
        <v/>
      </c>
      <c r="N130" s="131" t="str">
        <f>IF($H130="","",IF($C130=Listes!$B$31,IF('DP_Instruction Forfaitaires'!$E130&lt;Listes!$B$42,('DP_Instruction Forfaitaires'!$E130*(VLOOKUP('DP_Instruction Forfaitaires'!$D130,Listes!$A$43:$E$49,2,FALSE))),IF('DP_Instruction Forfaitaires'!$E130&gt;Listes!$D$42,('DP_Instruction Forfaitaires'!$E130*(VLOOKUP('DP_Instruction Forfaitaires'!$D130,Listes!$A$43:$E$49,5,FALSE))),('DP_Instruction Forfaitaires'!$E130*(VLOOKUP('DP_Instruction Forfaitaires'!$D130,Listes!$A$43:$E$49,3,FALSE))+(VLOOKUP('DP_Instruction Forfaitaires'!$D130,Listes!$A$43:$E$49,4,FALSE)))))))</f>
        <v/>
      </c>
      <c r="O130" s="183" t="str">
        <f>IF($H130="","",IF($C130=Listes!$B$34,Listes!$I$31,IF($C130=Listes!$B$35,(VLOOKUP('DP_Instruction Forfaitaires'!$F130,Listes!$E$31:$F$36,2,FALSE)),IF($C130=Listes!$B$33,IF('DP_Instruction Forfaitaires'!$E130&lt;Listes!$A$64,'DP_Instruction Forfaitaires'!$E130*Listes!$A$65,IF('DP_Instruction Forfaitaires'!$E130&gt;Listes!$D$64,'DP_Instruction Forfaitaires'!$E130*Listes!$D$65,(('DP_Instruction Forfaitaires'!$E130*Listes!$B$65)+Listes!$C$65)))))))</f>
        <v/>
      </c>
      <c r="P130" s="144" t="str">
        <f>IF('Dépenses forfaitaire'!P130="","",'Dépenses forfaitaire'!P130)</f>
        <v/>
      </c>
      <c r="Q130" s="343"/>
      <c r="R130" s="295" t="str">
        <f t="shared" si="4"/>
        <v/>
      </c>
      <c r="S130" s="295" t="str">
        <f t="shared" si="5"/>
        <v/>
      </c>
      <c r="T130" s="193" t="str">
        <f t="shared" si="6"/>
        <v/>
      </c>
      <c r="U130" s="191"/>
      <c r="V130" s="209"/>
      <c r="W130" s="195" t="str">
        <f>IF(AND(OR(Q130="KO",T130&lt;&gt;""),OR(R130="",S130="",T130="")),Listes!$A$74,IF(AND(T130="",Q130&lt;&gt;""),Listes!$A$75,IF(AND(P130&lt;T130,V130=""),Listes!$A$76,IF(AND(R130&gt;S130),Listes!$A$77,IF(AND(P130&lt;&gt;"",P130&gt;T130,U130=""),Listes!$A$78,IF(AND(X130="",OR(Q130&lt;&gt;"",R130&lt;&gt;"",S130&lt;&gt;"")),Listes!$A$79,""))))))</f>
        <v/>
      </c>
      <c r="X130" s="196"/>
      <c r="Y130" s="31">
        <f t="shared" si="7"/>
        <v>0</v>
      </c>
    </row>
    <row r="131" spans="1:25" ht="20.100000000000001" customHeight="1" x14ac:dyDescent="0.25">
      <c r="A131" s="134">
        <v>125</v>
      </c>
      <c r="B131" s="131" t="str">
        <f>IF('Dépenses forfaitaire'!B131="","",'Dépenses forfaitaire'!B131)</f>
        <v/>
      </c>
      <c r="C131" s="131" t="str">
        <f>IF('Dépenses forfaitaire'!C131="","",'Dépenses forfaitaire'!C131)</f>
        <v/>
      </c>
      <c r="D131" s="131" t="str">
        <f>IF('Dépenses forfaitaire'!D131="","",'Dépenses forfaitaire'!D131)</f>
        <v/>
      </c>
      <c r="E131" s="131" t="str">
        <f>IF('Dépenses forfaitaire'!E131="","",'Dépenses forfaitaire'!E131)</f>
        <v/>
      </c>
      <c r="F131" s="131" t="str">
        <f>IF('Dépenses forfaitaire'!F131="","",'Dépenses forfaitaire'!F131)</f>
        <v/>
      </c>
      <c r="G131" s="131"/>
      <c r="H131" s="131" t="str">
        <f>IF('Dépenses forfaitaire'!H131="","",'Dépenses forfaitaire'!H131)</f>
        <v/>
      </c>
      <c r="I131" s="131" t="str">
        <f>IF('Dépenses forfaitaire'!I131="","",'Dépenses forfaitaire'!I131)</f>
        <v/>
      </c>
      <c r="J131" s="293" t="str">
        <f>IF('Dépenses forfaitaire'!K131="","",'Dépenses forfaitaire'!K131)</f>
        <v/>
      </c>
      <c r="K131" s="293" t="str">
        <f>IF('Dépenses forfaitaire'!L131="","",'Dépenses forfaitaire'!L131)</f>
        <v/>
      </c>
      <c r="L131" s="293" t="str">
        <f>IF('Dépenses forfaitaire'!J131="","",'Dépenses forfaitaire'!J131)</f>
        <v/>
      </c>
      <c r="M131" s="131" t="str">
        <f>IF($H131="","",IF($C131=Listes!$B$32,IF('DP_Instruction Forfaitaires'!$E131&lt;Listes!$B$53,('DP_Instruction Forfaitaires'!$E131*(VLOOKUP('DP_Instruction Forfaitaires'!$D131,Listes!$A$54:$E$60,2,FALSE))),IF('DP_Instruction Forfaitaires'!$E131&gt;Listes!$E$53,('DP_Instruction Forfaitaires'!$E131*(VLOOKUP('DP_Instruction Forfaitaires'!$D131,Listes!$A$54:$E$60,5,FALSE))),('DP_Instruction Forfaitaires'!$E131*(VLOOKUP('DP_Instruction Forfaitaires'!$D131,Listes!$A$54:$E$60,3,FALSE))+(VLOOKUP('DP_Instruction Forfaitaires'!$D131,Listes!$A$54:$E$60,4,FALSE)))))))</f>
        <v/>
      </c>
      <c r="N131" s="131" t="str">
        <f>IF($H131="","",IF($C131=Listes!$B$31,IF('DP_Instruction Forfaitaires'!$E131&lt;Listes!$B$42,('DP_Instruction Forfaitaires'!$E131*(VLOOKUP('DP_Instruction Forfaitaires'!$D131,Listes!$A$43:$E$49,2,FALSE))),IF('DP_Instruction Forfaitaires'!$E131&gt;Listes!$D$42,('DP_Instruction Forfaitaires'!$E131*(VLOOKUP('DP_Instruction Forfaitaires'!$D131,Listes!$A$43:$E$49,5,FALSE))),('DP_Instruction Forfaitaires'!$E131*(VLOOKUP('DP_Instruction Forfaitaires'!$D131,Listes!$A$43:$E$49,3,FALSE))+(VLOOKUP('DP_Instruction Forfaitaires'!$D131,Listes!$A$43:$E$49,4,FALSE)))))))</f>
        <v/>
      </c>
      <c r="O131" s="183" t="str">
        <f>IF($H131="","",IF($C131=Listes!$B$34,Listes!$I$31,IF($C131=Listes!$B$35,(VLOOKUP('DP_Instruction Forfaitaires'!$F131,Listes!$E$31:$F$36,2,FALSE)),IF($C131=Listes!$B$33,IF('DP_Instruction Forfaitaires'!$E131&lt;Listes!$A$64,'DP_Instruction Forfaitaires'!$E131*Listes!$A$65,IF('DP_Instruction Forfaitaires'!$E131&gt;Listes!$D$64,'DP_Instruction Forfaitaires'!$E131*Listes!$D$65,(('DP_Instruction Forfaitaires'!$E131*Listes!$B$65)+Listes!$C$65)))))))</f>
        <v/>
      </c>
      <c r="P131" s="144" t="str">
        <f>IF('Dépenses forfaitaire'!P131="","",'Dépenses forfaitaire'!P131)</f>
        <v/>
      </c>
      <c r="Q131" s="343"/>
      <c r="R131" s="295" t="str">
        <f t="shared" si="4"/>
        <v/>
      </c>
      <c r="S131" s="295" t="str">
        <f t="shared" si="5"/>
        <v/>
      </c>
      <c r="T131" s="193" t="str">
        <f t="shared" si="6"/>
        <v/>
      </c>
      <c r="U131" s="191"/>
      <c r="V131" s="209"/>
      <c r="W131" s="195" t="str">
        <f>IF(AND(OR(Q131="KO",T131&lt;&gt;""),OR(R131="",S131="",T131="")),Listes!$A$74,IF(AND(T131="",Q131&lt;&gt;""),Listes!$A$75,IF(AND(P131&lt;T131,V131=""),Listes!$A$76,IF(AND(R131&gt;S131),Listes!$A$77,IF(AND(P131&lt;&gt;"",P131&gt;T131,U131=""),Listes!$A$78,IF(AND(X131="",OR(Q131&lt;&gt;"",R131&lt;&gt;"",S131&lt;&gt;"")),Listes!$A$79,""))))))</f>
        <v/>
      </c>
      <c r="X131" s="196"/>
      <c r="Y131" s="31">
        <f t="shared" si="7"/>
        <v>0</v>
      </c>
    </row>
    <row r="132" spans="1:25" ht="20.100000000000001" customHeight="1" x14ac:dyDescent="0.25">
      <c r="A132" s="134">
        <v>126</v>
      </c>
      <c r="B132" s="131" t="str">
        <f>IF('Dépenses forfaitaire'!B132="","",'Dépenses forfaitaire'!B132)</f>
        <v/>
      </c>
      <c r="C132" s="131" t="str">
        <f>IF('Dépenses forfaitaire'!C132="","",'Dépenses forfaitaire'!C132)</f>
        <v/>
      </c>
      <c r="D132" s="131" t="str">
        <f>IF('Dépenses forfaitaire'!D132="","",'Dépenses forfaitaire'!D132)</f>
        <v/>
      </c>
      <c r="E132" s="131" t="str">
        <f>IF('Dépenses forfaitaire'!E132="","",'Dépenses forfaitaire'!E132)</f>
        <v/>
      </c>
      <c r="F132" s="131" t="str">
        <f>IF('Dépenses forfaitaire'!F132="","",'Dépenses forfaitaire'!F132)</f>
        <v/>
      </c>
      <c r="G132" s="131"/>
      <c r="H132" s="131" t="str">
        <f>IF('Dépenses forfaitaire'!H132="","",'Dépenses forfaitaire'!H132)</f>
        <v/>
      </c>
      <c r="I132" s="131" t="str">
        <f>IF('Dépenses forfaitaire'!I132="","",'Dépenses forfaitaire'!I132)</f>
        <v/>
      </c>
      <c r="J132" s="293" t="str">
        <f>IF('Dépenses forfaitaire'!K132="","",'Dépenses forfaitaire'!K132)</f>
        <v/>
      </c>
      <c r="K132" s="293" t="str">
        <f>IF('Dépenses forfaitaire'!L132="","",'Dépenses forfaitaire'!L132)</f>
        <v/>
      </c>
      <c r="L132" s="293" t="str">
        <f>IF('Dépenses forfaitaire'!J132="","",'Dépenses forfaitaire'!J132)</f>
        <v/>
      </c>
      <c r="M132" s="131" t="str">
        <f>IF($H132="","",IF($C132=Listes!$B$32,IF('DP_Instruction Forfaitaires'!$E132&lt;Listes!$B$53,('DP_Instruction Forfaitaires'!$E132*(VLOOKUP('DP_Instruction Forfaitaires'!$D132,Listes!$A$54:$E$60,2,FALSE))),IF('DP_Instruction Forfaitaires'!$E132&gt;Listes!$E$53,('DP_Instruction Forfaitaires'!$E132*(VLOOKUP('DP_Instruction Forfaitaires'!$D132,Listes!$A$54:$E$60,5,FALSE))),('DP_Instruction Forfaitaires'!$E132*(VLOOKUP('DP_Instruction Forfaitaires'!$D132,Listes!$A$54:$E$60,3,FALSE))+(VLOOKUP('DP_Instruction Forfaitaires'!$D132,Listes!$A$54:$E$60,4,FALSE)))))))</f>
        <v/>
      </c>
      <c r="N132" s="131" t="str">
        <f>IF($H132="","",IF($C132=Listes!$B$31,IF('DP_Instruction Forfaitaires'!$E132&lt;Listes!$B$42,('DP_Instruction Forfaitaires'!$E132*(VLOOKUP('DP_Instruction Forfaitaires'!$D132,Listes!$A$43:$E$49,2,FALSE))),IF('DP_Instruction Forfaitaires'!$E132&gt;Listes!$D$42,('DP_Instruction Forfaitaires'!$E132*(VLOOKUP('DP_Instruction Forfaitaires'!$D132,Listes!$A$43:$E$49,5,FALSE))),('DP_Instruction Forfaitaires'!$E132*(VLOOKUP('DP_Instruction Forfaitaires'!$D132,Listes!$A$43:$E$49,3,FALSE))+(VLOOKUP('DP_Instruction Forfaitaires'!$D132,Listes!$A$43:$E$49,4,FALSE)))))))</f>
        <v/>
      </c>
      <c r="O132" s="183" t="str">
        <f>IF($H132="","",IF($C132=Listes!$B$34,Listes!$I$31,IF($C132=Listes!$B$35,(VLOOKUP('DP_Instruction Forfaitaires'!$F132,Listes!$E$31:$F$36,2,FALSE)),IF($C132=Listes!$B$33,IF('DP_Instruction Forfaitaires'!$E132&lt;Listes!$A$64,'DP_Instruction Forfaitaires'!$E132*Listes!$A$65,IF('DP_Instruction Forfaitaires'!$E132&gt;Listes!$D$64,'DP_Instruction Forfaitaires'!$E132*Listes!$D$65,(('DP_Instruction Forfaitaires'!$E132*Listes!$B$65)+Listes!$C$65)))))))</f>
        <v/>
      </c>
      <c r="P132" s="144" t="str">
        <f>IF('Dépenses forfaitaire'!P132="","",'Dépenses forfaitaire'!P132)</f>
        <v/>
      </c>
      <c r="Q132" s="343"/>
      <c r="R132" s="295" t="str">
        <f t="shared" si="4"/>
        <v/>
      </c>
      <c r="S132" s="295" t="str">
        <f t="shared" si="5"/>
        <v/>
      </c>
      <c r="T132" s="193" t="str">
        <f t="shared" si="6"/>
        <v/>
      </c>
      <c r="U132" s="191"/>
      <c r="V132" s="209"/>
      <c r="W132" s="195" t="str">
        <f>IF(AND(OR(Q132="KO",T132&lt;&gt;""),OR(R132="",S132="",T132="")),Listes!$A$74,IF(AND(T132="",Q132&lt;&gt;""),Listes!$A$75,IF(AND(P132&lt;T132,V132=""),Listes!$A$76,IF(AND(R132&gt;S132),Listes!$A$77,IF(AND(P132&lt;&gt;"",P132&gt;T132,U132=""),Listes!$A$78,IF(AND(X132="",OR(Q132&lt;&gt;"",R132&lt;&gt;"",S132&lt;&gt;"")),Listes!$A$79,""))))))</f>
        <v/>
      </c>
      <c r="X132" s="196"/>
      <c r="Y132" s="31">
        <f t="shared" si="7"/>
        <v>0</v>
      </c>
    </row>
    <row r="133" spans="1:25" ht="20.100000000000001" customHeight="1" x14ac:dyDescent="0.25">
      <c r="A133" s="134">
        <v>127</v>
      </c>
      <c r="B133" s="131" t="str">
        <f>IF('Dépenses forfaitaire'!B133="","",'Dépenses forfaitaire'!B133)</f>
        <v/>
      </c>
      <c r="C133" s="131" t="str">
        <f>IF('Dépenses forfaitaire'!C133="","",'Dépenses forfaitaire'!C133)</f>
        <v/>
      </c>
      <c r="D133" s="131" t="str">
        <f>IF('Dépenses forfaitaire'!D133="","",'Dépenses forfaitaire'!D133)</f>
        <v/>
      </c>
      <c r="E133" s="131" t="str">
        <f>IF('Dépenses forfaitaire'!E133="","",'Dépenses forfaitaire'!E133)</f>
        <v/>
      </c>
      <c r="F133" s="131" t="str">
        <f>IF('Dépenses forfaitaire'!F133="","",'Dépenses forfaitaire'!F133)</f>
        <v/>
      </c>
      <c r="G133" s="131"/>
      <c r="H133" s="131" t="str">
        <f>IF('Dépenses forfaitaire'!H133="","",'Dépenses forfaitaire'!H133)</f>
        <v/>
      </c>
      <c r="I133" s="131" t="str">
        <f>IF('Dépenses forfaitaire'!I133="","",'Dépenses forfaitaire'!I133)</f>
        <v/>
      </c>
      <c r="J133" s="293" t="str">
        <f>IF('Dépenses forfaitaire'!K133="","",'Dépenses forfaitaire'!K133)</f>
        <v/>
      </c>
      <c r="K133" s="293" t="str">
        <f>IF('Dépenses forfaitaire'!L133="","",'Dépenses forfaitaire'!L133)</f>
        <v/>
      </c>
      <c r="L133" s="293" t="str">
        <f>IF('Dépenses forfaitaire'!J133="","",'Dépenses forfaitaire'!J133)</f>
        <v/>
      </c>
      <c r="M133" s="131" t="str">
        <f>IF($H133="","",IF($C133=Listes!$B$32,IF('DP_Instruction Forfaitaires'!$E133&lt;Listes!$B$53,('DP_Instruction Forfaitaires'!$E133*(VLOOKUP('DP_Instruction Forfaitaires'!$D133,Listes!$A$54:$E$60,2,FALSE))),IF('DP_Instruction Forfaitaires'!$E133&gt;Listes!$E$53,('DP_Instruction Forfaitaires'!$E133*(VLOOKUP('DP_Instruction Forfaitaires'!$D133,Listes!$A$54:$E$60,5,FALSE))),('DP_Instruction Forfaitaires'!$E133*(VLOOKUP('DP_Instruction Forfaitaires'!$D133,Listes!$A$54:$E$60,3,FALSE))+(VLOOKUP('DP_Instruction Forfaitaires'!$D133,Listes!$A$54:$E$60,4,FALSE)))))))</f>
        <v/>
      </c>
      <c r="N133" s="131" t="str">
        <f>IF($H133="","",IF($C133=Listes!$B$31,IF('DP_Instruction Forfaitaires'!$E133&lt;Listes!$B$42,('DP_Instruction Forfaitaires'!$E133*(VLOOKUP('DP_Instruction Forfaitaires'!$D133,Listes!$A$43:$E$49,2,FALSE))),IF('DP_Instruction Forfaitaires'!$E133&gt;Listes!$D$42,('DP_Instruction Forfaitaires'!$E133*(VLOOKUP('DP_Instruction Forfaitaires'!$D133,Listes!$A$43:$E$49,5,FALSE))),('DP_Instruction Forfaitaires'!$E133*(VLOOKUP('DP_Instruction Forfaitaires'!$D133,Listes!$A$43:$E$49,3,FALSE))+(VLOOKUP('DP_Instruction Forfaitaires'!$D133,Listes!$A$43:$E$49,4,FALSE)))))))</f>
        <v/>
      </c>
      <c r="O133" s="183" t="str">
        <f>IF($H133="","",IF($C133=Listes!$B$34,Listes!$I$31,IF($C133=Listes!$B$35,(VLOOKUP('DP_Instruction Forfaitaires'!$F133,Listes!$E$31:$F$36,2,FALSE)),IF($C133=Listes!$B$33,IF('DP_Instruction Forfaitaires'!$E133&lt;Listes!$A$64,'DP_Instruction Forfaitaires'!$E133*Listes!$A$65,IF('DP_Instruction Forfaitaires'!$E133&gt;Listes!$D$64,'DP_Instruction Forfaitaires'!$E133*Listes!$D$65,(('DP_Instruction Forfaitaires'!$E133*Listes!$B$65)+Listes!$C$65)))))))</f>
        <v/>
      </c>
      <c r="P133" s="144" t="str">
        <f>IF('Dépenses forfaitaire'!P133="","",'Dépenses forfaitaire'!P133)</f>
        <v/>
      </c>
      <c r="Q133" s="343"/>
      <c r="R133" s="295" t="str">
        <f t="shared" si="4"/>
        <v/>
      </c>
      <c r="S133" s="295" t="str">
        <f t="shared" si="5"/>
        <v/>
      </c>
      <c r="T133" s="193" t="str">
        <f t="shared" si="6"/>
        <v/>
      </c>
      <c r="U133" s="191"/>
      <c r="V133" s="209"/>
      <c r="W133" s="195" t="str">
        <f>IF(AND(OR(Q133="KO",T133&lt;&gt;""),OR(R133="",S133="",T133="")),Listes!$A$74,IF(AND(T133="",Q133&lt;&gt;""),Listes!$A$75,IF(AND(P133&lt;T133,V133=""),Listes!$A$76,IF(AND(R133&gt;S133),Listes!$A$77,IF(AND(P133&lt;&gt;"",P133&gt;T133,U133=""),Listes!$A$78,IF(AND(X133="",OR(Q133&lt;&gt;"",R133&lt;&gt;"",S133&lt;&gt;"")),Listes!$A$79,""))))))</f>
        <v/>
      </c>
      <c r="X133" s="196"/>
      <c r="Y133" s="31">
        <f t="shared" si="7"/>
        <v>0</v>
      </c>
    </row>
    <row r="134" spans="1:25" ht="20.100000000000001" customHeight="1" x14ac:dyDescent="0.25">
      <c r="A134" s="134">
        <v>128</v>
      </c>
      <c r="B134" s="131" t="str">
        <f>IF('Dépenses forfaitaire'!B134="","",'Dépenses forfaitaire'!B134)</f>
        <v/>
      </c>
      <c r="C134" s="131" t="str">
        <f>IF('Dépenses forfaitaire'!C134="","",'Dépenses forfaitaire'!C134)</f>
        <v/>
      </c>
      <c r="D134" s="131" t="str">
        <f>IF('Dépenses forfaitaire'!D134="","",'Dépenses forfaitaire'!D134)</f>
        <v/>
      </c>
      <c r="E134" s="131" t="str">
        <f>IF('Dépenses forfaitaire'!E134="","",'Dépenses forfaitaire'!E134)</f>
        <v/>
      </c>
      <c r="F134" s="131" t="str">
        <f>IF('Dépenses forfaitaire'!F134="","",'Dépenses forfaitaire'!F134)</f>
        <v/>
      </c>
      <c r="G134" s="131"/>
      <c r="H134" s="131" t="str">
        <f>IF('Dépenses forfaitaire'!H134="","",'Dépenses forfaitaire'!H134)</f>
        <v/>
      </c>
      <c r="I134" s="131" t="str">
        <f>IF('Dépenses forfaitaire'!I134="","",'Dépenses forfaitaire'!I134)</f>
        <v/>
      </c>
      <c r="J134" s="293" t="str">
        <f>IF('Dépenses forfaitaire'!K134="","",'Dépenses forfaitaire'!K134)</f>
        <v/>
      </c>
      <c r="K134" s="293" t="str">
        <f>IF('Dépenses forfaitaire'!L134="","",'Dépenses forfaitaire'!L134)</f>
        <v/>
      </c>
      <c r="L134" s="293" t="str">
        <f>IF('Dépenses forfaitaire'!J134="","",'Dépenses forfaitaire'!J134)</f>
        <v/>
      </c>
      <c r="M134" s="131" t="str">
        <f>IF($H134="","",IF($C134=Listes!$B$32,IF('DP_Instruction Forfaitaires'!$E134&lt;Listes!$B$53,('DP_Instruction Forfaitaires'!$E134*(VLOOKUP('DP_Instruction Forfaitaires'!$D134,Listes!$A$54:$E$60,2,FALSE))),IF('DP_Instruction Forfaitaires'!$E134&gt;Listes!$E$53,('DP_Instruction Forfaitaires'!$E134*(VLOOKUP('DP_Instruction Forfaitaires'!$D134,Listes!$A$54:$E$60,5,FALSE))),('DP_Instruction Forfaitaires'!$E134*(VLOOKUP('DP_Instruction Forfaitaires'!$D134,Listes!$A$54:$E$60,3,FALSE))+(VLOOKUP('DP_Instruction Forfaitaires'!$D134,Listes!$A$54:$E$60,4,FALSE)))))))</f>
        <v/>
      </c>
      <c r="N134" s="131" t="str">
        <f>IF($H134="","",IF($C134=Listes!$B$31,IF('DP_Instruction Forfaitaires'!$E134&lt;Listes!$B$42,('DP_Instruction Forfaitaires'!$E134*(VLOOKUP('DP_Instruction Forfaitaires'!$D134,Listes!$A$43:$E$49,2,FALSE))),IF('DP_Instruction Forfaitaires'!$E134&gt;Listes!$D$42,('DP_Instruction Forfaitaires'!$E134*(VLOOKUP('DP_Instruction Forfaitaires'!$D134,Listes!$A$43:$E$49,5,FALSE))),('DP_Instruction Forfaitaires'!$E134*(VLOOKUP('DP_Instruction Forfaitaires'!$D134,Listes!$A$43:$E$49,3,FALSE))+(VLOOKUP('DP_Instruction Forfaitaires'!$D134,Listes!$A$43:$E$49,4,FALSE)))))))</f>
        <v/>
      </c>
      <c r="O134" s="183" t="str">
        <f>IF($H134="","",IF($C134=Listes!$B$34,Listes!$I$31,IF($C134=Listes!$B$35,(VLOOKUP('DP_Instruction Forfaitaires'!$F134,Listes!$E$31:$F$36,2,FALSE)),IF($C134=Listes!$B$33,IF('DP_Instruction Forfaitaires'!$E134&lt;Listes!$A$64,'DP_Instruction Forfaitaires'!$E134*Listes!$A$65,IF('DP_Instruction Forfaitaires'!$E134&gt;Listes!$D$64,'DP_Instruction Forfaitaires'!$E134*Listes!$D$65,(('DP_Instruction Forfaitaires'!$E134*Listes!$B$65)+Listes!$C$65)))))))</f>
        <v/>
      </c>
      <c r="P134" s="144" t="str">
        <f>IF('Dépenses forfaitaire'!P134="","",'Dépenses forfaitaire'!P134)</f>
        <v/>
      </c>
      <c r="Q134" s="343"/>
      <c r="R134" s="295" t="str">
        <f t="shared" si="4"/>
        <v/>
      </c>
      <c r="S134" s="295" t="str">
        <f t="shared" si="5"/>
        <v/>
      </c>
      <c r="T134" s="193" t="str">
        <f t="shared" si="6"/>
        <v/>
      </c>
      <c r="U134" s="191"/>
      <c r="V134" s="209"/>
      <c r="W134" s="195" t="str">
        <f>IF(AND(OR(Q134="KO",T134&lt;&gt;""),OR(R134="",S134="",T134="")),Listes!$A$74,IF(AND(T134="",Q134&lt;&gt;""),Listes!$A$75,IF(AND(P134&lt;T134,V134=""),Listes!$A$76,IF(AND(R134&gt;S134),Listes!$A$77,IF(AND(P134&lt;&gt;"",P134&gt;T134,U134=""),Listes!$A$78,IF(AND(X134="",OR(Q134&lt;&gt;"",R134&lt;&gt;"",S134&lt;&gt;"")),Listes!$A$79,""))))))</f>
        <v/>
      </c>
      <c r="X134" s="196"/>
      <c r="Y134" s="31">
        <f t="shared" si="7"/>
        <v>0</v>
      </c>
    </row>
    <row r="135" spans="1:25" ht="20.100000000000001" customHeight="1" x14ac:dyDescent="0.25">
      <c r="A135" s="134">
        <v>129</v>
      </c>
      <c r="B135" s="131" t="str">
        <f>IF('Dépenses forfaitaire'!B135="","",'Dépenses forfaitaire'!B135)</f>
        <v/>
      </c>
      <c r="C135" s="131" t="str">
        <f>IF('Dépenses forfaitaire'!C135="","",'Dépenses forfaitaire'!C135)</f>
        <v/>
      </c>
      <c r="D135" s="131" t="str">
        <f>IF('Dépenses forfaitaire'!D135="","",'Dépenses forfaitaire'!D135)</f>
        <v/>
      </c>
      <c r="E135" s="131" t="str">
        <f>IF('Dépenses forfaitaire'!E135="","",'Dépenses forfaitaire'!E135)</f>
        <v/>
      </c>
      <c r="F135" s="131" t="str">
        <f>IF('Dépenses forfaitaire'!F135="","",'Dépenses forfaitaire'!F135)</f>
        <v/>
      </c>
      <c r="G135" s="131"/>
      <c r="H135" s="131" t="str">
        <f>IF('Dépenses forfaitaire'!H135="","",'Dépenses forfaitaire'!H135)</f>
        <v/>
      </c>
      <c r="I135" s="131" t="str">
        <f>IF('Dépenses forfaitaire'!I135="","",'Dépenses forfaitaire'!I135)</f>
        <v/>
      </c>
      <c r="J135" s="293" t="str">
        <f>IF('Dépenses forfaitaire'!K135="","",'Dépenses forfaitaire'!K135)</f>
        <v/>
      </c>
      <c r="K135" s="293" t="str">
        <f>IF('Dépenses forfaitaire'!L135="","",'Dépenses forfaitaire'!L135)</f>
        <v/>
      </c>
      <c r="L135" s="293" t="str">
        <f>IF('Dépenses forfaitaire'!J135="","",'Dépenses forfaitaire'!J135)</f>
        <v/>
      </c>
      <c r="M135" s="131" t="str">
        <f>IF($H135="","",IF($C135=Listes!$B$32,IF('DP_Instruction Forfaitaires'!$E135&lt;Listes!$B$53,('DP_Instruction Forfaitaires'!$E135*(VLOOKUP('DP_Instruction Forfaitaires'!$D135,Listes!$A$54:$E$60,2,FALSE))),IF('DP_Instruction Forfaitaires'!$E135&gt;Listes!$E$53,('DP_Instruction Forfaitaires'!$E135*(VLOOKUP('DP_Instruction Forfaitaires'!$D135,Listes!$A$54:$E$60,5,FALSE))),('DP_Instruction Forfaitaires'!$E135*(VLOOKUP('DP_Instruction Forfaitaires'!$D135,Listes!$A$54:$E$60,3,FALSE))+(VLOOKUP('DP_Instruction Forfaitaires'!$D135,Listes!$A$54:$E$60,4,FALSE)))))))</f>
        <v/>
      </c>
      <c r="N135" s="131" t="str">
        <f>IF($H135="","",IF($C135=Listes!$B$31,IF('DP_Instruction Forfaitaires'!$E135&lt;Listes!$B$42,('DP_Instruction Forfaitaires'!$E135*(VLOOKUP('DP_Instruction Forfaitaires'!$D135,Listes!$A$43:$E$49,2,FALSE))),IF('DP_Instruction Forfaitaires'!$E135&gt;Listes!$D$42,('DP_Instruction Forfaitaires'!$E135*(VLOOKUP('DP_Instruction Forfaitaires'!$D135,Listes!$A$43:$E$49,5,FALSE))),('DP_Instruction Forfaitaires'!$E135*(VLOOKUP('DP_Instruction Forfaitaires'!$D135,Listes!$A$43:$E$49,3,FALSE))+(VLOOKUP('DP_Instruction Forfaitaires'!$D135,Listes!$A$43:$E$49,4,FALSE)))))))</f>
        <v/>
      </c>
      <c r="O135" s="183" t="str">
        <f>IF($H135="","",IF($C135=Listes!$B$34,Listes!$I$31,IF($C135=Listes!$B$35,(VLOOKUP('DP_Instruction Forfaitaires'!$F135,Listes!$E$31:$F$36,2,FALSE)),IF($C135=Listes!$B$33,IF('DP_Instruction Forfaitaires'!$E135&lt;Listes!$A$64,'DP_Instruction Forfaitaires'!$E135*Listes!$A$65,IF('DP_Instruction Forfaitaires'!$E135&gt;Listes!$D$64,'DP_Instruction Forfaitaires'!$E135*Listes!$D$65,(('DP_Instruction Forfaitaires'!$E135*Listes!$B$65)+Listes!$C$65)))))))</f>
        <v/>
      </c>
      <c r="P135" s="144" t="str">
        <f>IF('Dépenses forfaitaire'!P135="","",'Dépenses forfaitaire'!P135)</f>
        <v/>
      </c>
      <c r="Q135" s="343"/>
      <c r="R135" s="295" t="str">
        <f t="shared" si="4"/>
        <v/>
      </c>
      <c r="S135" s="295" t="str">
        <f t="shared" si="5"/>
        <v/>
      </c>
      <c r="T135" s="193" t="str">
        <f t="shared" si="6"/>
        <v/>
      </c>
      <c r="U135" s="191"/>
      <c r="V135" s="209"/>
      <c r="W135" s="195" t="str">
        <f>IF(AND(OR(Q135="KO",T135&lt;&gt;""),OR(R135="",S135="",T135="")),Listes!$A$74,IF(AND(T135="",Q135&lt;&gt;""),Listes!$A$75,IF(AND(P135&lt;T135,V135=""),Listes!$A$76,IF(AND(R135&gt;S135),Listes!$A$77,IF(AND(P135&lt;&gt;"",P135&gt;T135,U135=""),Listes!$A$78,IF(AND(X135="",OR(Q135&lt;&gt;"",R135&lt;&gt;"",S135&lt;&gt;"")),Listes!$A$79,""))))))</f>
        <v/>
      </c>
      <c r="X135" s="196"/>
      <c r="Y135" s="31">
        <f t="shared" si="7"/>
        <v>0</v>
      </c>
    </row>
    <row r="136" spans="1:25" ht="20.100000000000001" customHeight="1" x14ac:dyDescent="0.25">
      <c r="A136" s="134">
        <v>130</v>
      </c>
      <c r="B136" s="131" t="str">
        <f>IF('Dépenses forfaitaire'!B136="","",'Dépenses forfaitaire'!B136)</f>
        <v/>
      </c>
      <c r="C136" s="131" t="str">
        <f>IF('Dépenses forfaitaire'!C136="","",'Dépenses forfaitaire'!C136)</f>
        <v/>
      </c>
      <c r="D136" s="131" t="str">
        <f>IF('Dépenses forfaitaire'!D136="","",'Dépenses forfaitaire'!D136)</f>
        <v/>
      </c>
      <c r="E136" s="131" t="str">
        <f>IF('Dépenses forfaitaire'!E136="","",'Dépenses forfaitaire'!E136)</f>
        <v/>
      </c>
      <c r="F136" s="131" t="str">
        <f>IF('Dépenses forfaitaire'!F136="","",'Dépenses forfaitaire'!F136)</f>
        <v/>
      </c>
      <c r="G136" s="131"/>
      <c r="H136" s="131" t="str">
        <f>IF('Dépenses forfaitaire'!H136="","",'Dépenses forfaitaire'!H136)</f>
        <v/>
      </c>
      <c r="I136" s="131" t="str">
        <f>IF('Dépenses forfaitaire'!I136="","",'Dépenses forfaitaire'!I136)</f>
        <v/>
      </c>
      <c r="J136" s="293" t="str">
        <f>IF('Dépenses forfaitaire'!K136="","",'Dépenses forfaitaire'!K136)</f>
        <v/>
      </c>
      <c r="K136" s="293" t="str">
        <f>IF('Dépenses forfaitaire'!L136="","",'Dépenses forfaitaire'!L136)</f>
        <v/>
      </c>
      <c r="L136" s="293" t="str">
        <f>IF('Dépenses forfaitaire'!J136="","",'Dépenses forfaitaire'!J136)</f>
        <v/>
      </c>
      <c r="M136" s="131" t="str">
        <f>IF($H136="","",IF($C136=Listes!$B$32,IF('DP_Instruction Forfaitaires'!$E136&lt;Listes!$B$53,('DP_Instruction Forfaitaires'!$E136*(VLOOKUP('DP_Instruction Forfaitaires'!$D136,Listes!$A$54:$E$60,2,FALSE))),IF('DP_Instruction Forfaitaires'!$E136&gt;Listes!$E$53,('DP_Instruction Forfaitaires'!$E136*(VLOOKUP('DP_Instruction Forfaitaires'!$D136,Listes!$A$54:$E$60,5,FALSE))),('DP_Instruction Forfaitaires'!$E136*(VLOOKUP('DP_Instruction Forfaitaires'!$D136,Listes!$A$54:$E$60,3,FALSE))+(VLOOKUP('DP_Instruction Forfaitaires'!$D136,Listes!$A$54:$E$60,4,FALSE)))))))</f>
        <v/>
      </c>
      <c r="N136" s="131" t="str">
        <f>IF($H136="","",IF($C136=Listes!$B$31,IF('DP_Instruction Forfaitaires'!$E136&lt;Listes!$B$42,('DP_Instruction Forfaitaires'!$E136*(VLOOKUP('DP_Instruction Forfaitaires'!$D136,Listes!$A$43:$E$49,2,FALSE))),IF('DP_Instruction Forfaitaires'!$E136&gt;Listes!$D$42,('DP_Instruction Forfaitaires'!$E136*(VLOOKUP('DP_Instruction Forfaitaires'!$D136,Listes!$A$43:$E$49,5,FALSE))),('DP_Instruction Forfaitaires'!$E136*(VLOOKUP('DP_Instruction Forfaitaires'!$D136,Listes!$A$43:$E$49,3,FALSE))+(VLOOKUP('DP_Instruction Forfaitaires'!$D136,Listes!$A$43:$E$49,4,FALSE)))))))</f>
        <v/>
      </c>
      <c r="O136" s="183" t="str">
        <f>IF($H136="","",IF($C136=Listes!$B$34,Listes!$I$31,IF($C136=Listes!$B$35,(VLOOKUP('DP_Instruction Forfaitaires'!$F136,Listes!$E$31:$F$36,2,FALSE)),IF($C136=Listes!$B$33,IF('DP_Instruction Forfaitaires'!$E136&lt;Listes!$A$64,'DP_Instruction Forfaitaires'!$E136*Listes!$A$65,IF('DP_Instruction Forfaitaires'!$E136&gt;Listes!$D$64,'DP_Instruction Forfaitaires'!$E136*Listes!$D$65,(('DP_Instruction Forfaitaires'!$E136*Listes!$B$65)+Listes!$C$65)))))))</f>
        <v/>
      </c>
      <c r="P136" s="144" t="str">
        <f>IF('Dépenses forfaitaire'!P136="","",'Dépenses forfaitaire'!P136)</f>
        <v/>
      </c>
      <c r="Q136" s="343"/>
      <c r="R136" s="295" t="str">
        <f t="shared" ref="R136:R199" si="8">IF(Q136="","",IF(Q136="KO","",J136))</f>
        <v/>
      </c>
      <c r="S136" s="295" t="str">
        <f t="shared" ref="S136:S199" si="9">IF(Q136="","",IF(Q136="KO","",K136))</f>
        <v/>
      </c>
      <c r="T136" s="193" t="str">
        <f t="shared" ref="T136:T199" si="10">IF($I136="","",($O136+$N136+$M136)*$I136)</f>
        <v/>
      </c>
      <c r="U136" s="191"/>
      <c r="V136" s="209"/>
      <c r="W136" s="195" t="str">
        <f>IF(AND(OR(Q136="KO",T136&lt;&gt;""),OR(R136="",S136="",T136="")),Listes!$A$74,IF(AND(T136="",Q136&lt;&gt;""),Listes!$A$75,IF(AND(P136&lt;T136,V136=""),Listes!$A$76,IF(AND(R136&gt;S136),Listes!$A$77,IF(AND(P136&lt;&gt;"",P136&gt;T136,U136=""),Listes!$A$78,IF(AND(X136="",OR(Q136&lt;&gt;"",R136&lt;&gt;"",S136&lt;&gt;"")),Listes!$A$79,""))))))</f>
        <v/>
      </c>
      <c r="X136" s="196"/>
      <c r="Y136" s="31">
        <f t="shared" ref="Y136:Y199" si="11">IF(AND(B136&lt;&gt;"",X136&lt;&gt;"Oui"),1,0)</f>
        <v>0</v>
      </c>
    </row>
    <row r="137" spans="1:25" ht="20.100000000000001" customHeight="1" x14ac:dyDescent="0.25">
      <c r="A137" s="134">
        <v>131</v>
      </c>
      <c r="B137" s="131" t="str">
        <f>IF('Dépenses forfaitaire'!B137="","",'Dépenses forfaitaire'!B137)</f>
        <v/>
      </c>
      <c r="C137" s="131" t="str">
        <f>IF('Dépenses forfaitaire'!C137="","",'Dépenses forfaitaire'!C137)</f>
        <v/>
      </c>
      <c r="D137" s="131" t="str">
        <f>IF('Dépenses forfaitaire'!D137="","",'Dépenses forfaitaire'!D137)</f>
        <v/>
      </c>
      <c r="E137" s="131" t="str">
        <f>IF('Dépenses forfaitaire'!E137="","",'Dépenses forfaitaire'!E137)</f>
        <v/>
      </c>
      <c r="F137" s="131" t="str">
        <f>IF('Dépenses forfaitaire'!F137="","",'Dépenses forfaitaire'!F137)</f>
        <v/>
      </c>
      <c r="G137" s="131"/>
      <c r="H137" s="131" t="str">
        <f>IF('Dépenses forfaitaire'!H137="","",'Dépenses forfaitaire'!H137)</f>
        <v/>
      </c>
      <c r="I137" s="131" t="str">
        <f>IF('Dépenses forfaitaire'!I137="","",'Dépenses forfaitaire'!I137)</f>
        <v/>
      </c>
      <c r="J137" s="293" t="str">
        <f>IF('Dépenses forfaitaire'!K137="","",'Dépenses forfaitaire'!K137)</f>
        <v/>
      </c>
      <c r="K137" s="293" t="str">
        <f>IF('Dépenses forfaitaire'!L137="","",'Dépenses forfaitaire'!L137)</f>
        <v/>
      </c>
      <c r="L137" s="293" t="str">
        <f>IF('Dépenses forfaitaire'!J137="","",'Dépenses forfaitaire'!J137)</f>
        <v/>
      </c>
      <c r="M137" s="131" t="str">
        <f>IF($H137="","",IF($C137=Listes!$B$32,IF('DP_Instruction Forfaitaires'!$E137&lt;Listes!$B$53,('DP_Instruction Forfaitaires'!$E137*(VLOOKUP('DP_Instruction Forfaitaires'!$D137,Listes!$A$54:$E$60,2,FALSE))),IF('DP_Instruction Forfaitaires'!$E137&gt;Listes!$E$53,('DP_Instruction Forfaitaires'!$E137*(VLOOKUP('DP_Instruction Forfaitaires'!$D137,Listes!$A$54:$E$60,5,FALSE))),('DP_Instruction Forfaitaires'!$E137*(VLOOKUP('DP_Instruction Forfaitaires'!$D137,Listes!$A$54:$E$60,3,FALSE))+(VLOOKUP('DP_Instruction Forfaitaires'!$D137,Listes!$A$54:$E$60,4,FALSE)))))))</f>
        <v/>
      </c>
      <c r="N137" s="131" t="str">
        <f>IF($H137="","",IF($C137=Listes!$B$31,IF('DP_Instruction Forfaitaires'!$E137&lt;Listes!$B$42,('DP_Instruction Forfaitaires'!$E137*(VLOOKUP('DP_Instruction Forfaitaires'!$D137,Listes!$A$43:$E$49,2,FALSE))),IF('DP_Instruction Forfaitaires'!$E137&gt;Listes!$D$42,('DP_Instruction Forfaitaires'!$E137*(VLOOKUP('DP_Instruction Forfaitaires'!$D137,Listes!$A$43:$E$49,5,FALSE))),('DP_Instruction Forfaitaires'!$E137*(VLOOKUP('DP_Instruction Forfaitaires'!$D137,Listes!$A$43:$E$49,3,FALSE))+(VLOOKUP('DP_Instruction Forfaitaires'!$D137,Listes!$A$43:$E$49,4,FALSE)))))))</f>
        <v/>
      </c>
      <c r="O137" s="183" t="str">
        <f>IF($H137="","",IF($C137=Listes!$B$34,Listes!$I$31,IF($C137=Listes!$B$35,(VLOOKUP('DP_Instruction Forfaitaires'!$F137,Listes!$E$31:$F$36,2,FALSE)),IF($C137=Listes!$B$33,IF('DP_Instruction Forfaitaires'!$E137&lt;Listes!$A$64,'DP_Instruction Forfaitaires'!$E137*Listes!$A$65,IF('DP_Instruction Forfaitaires'!$E137&gt;Listes!$D$64,'DP_Instruction Forfaitaires'!$E137*Listes!$D$65,(('DP_Instruction Forfaitaires'!$E137*Listes!$B$65)+Listes!$C$65)))))))</f>
        <v/>
      </c>
      <c r="P137" s="144" t="str">
        <f>IF('Dépenses forfaitaire'!P137="","",'Dépenses forfaitaire'!P137)</f>
        <v/>
      </c>
      <c r="Q137" s="343"/>
      <c r="R137" s="295" t="str">
        <f t="shared" si="8"/>
        <v/>
      </c>
      <c r="S137" s="295" t="str">
        <f t="shared" si="9"/>
        <v/>
      </c>
      <c r="T137" s="193" t="str">
        <f t="shared" si="10"/>
        <v/>
      </c>
      <c r="U137" s="191"/>
      <c r="V137" s="209"/>
      <c r="W137" s="195" t="str">
        <f>IF(AND(OR(Q137="KO",T137&lt;&gt;""),OR(R137="",S137="",T137="")),Listes!$A$74,IF(AND(T137="",Q137&lt;&gt;""),Listes!$A$75,IF(AND(P137&lt;T137,V137=""),Listes!$A$76,IF(AND(R137&gt;S137),Listes!$A$77,IF(AND(P137&lt;&gt;"",P137&gt;T137,U137=""),Listes!$A$78,IF(AND(X137="",OR(Q137&lt;&gt;"",R137&lt;&gt;"",S137&lt;&gt;"")),Listes!$A$79,""))))))</f>
        <v/>
      </c>
      <c r="X137" s="196"/>
      <c r="Y137" s="31">
        <f t="shared" si="11"/>
        <v>0</v>
      </c>
    </row>
    <row r="138" spans="1:25" ht="20.100000000000001" customHeight="1" x14ac:dyDescent="0.25">
      <c r="A138" s="134">
        <v>132</v>
      </c>
      <c r="B138" s="131" t="str">
        <f>IF('Dépenses forfaitaire'!B138="","",'Dépenses forfaitaire'!B138)</f>
        <v/>
      </c>
      <c r="C138" s="131" t="str">
        <f>IF('Dépenses forfaitaire'!C138="","",'Dépenses forfaitaire'!C138)</f>
        <v/>
      </c>
      <c r="D138" s="131" t="str">
        <f>IF('Dépenses forfaitaire'!D138="","",'Dépenses forfaitaire'!D138)</f>
        <v/>
      </c>
      <c r="E138" s="131" t="str">
        <f>IF('Dépenses forfaitaire'!E138="","",'Dépenses forfaitaire'!E138)</f>
        <v/>
      </c>
      <c r="F138" s="131" t="str">
        <f>IF('Dépenses forfaitaire'!F138="","",'Dépenses forfaitaire'!F138)</f>
        <v/>
      </c>
      <c r="G138" s="131"/>
      <c r="H138" s="131" t="str">
        <f>IF('Dépenses forfaitaire'!H138="","",'Dépenses forfaitaire'!H138)</f>
        <v/>
      </c>
      <c r="I138" s="131" t="str">
        <f>IF('Dépenses forfaitaire'!I138="","",'Dépenses forfaitaire'!I138)</f>
        <v/>
      </c>
      <c r="J138" s="293" t="str">
        <f>IF('Dépenses forfaitaire'!K138="","",'Dépenses forfaitaire'!K138)</f>
        <v/>
      </c>
      <c r="K138" s="293" t="str">
        <f>IF('Dépenses forfaitaire'!L138="","",'Dépenses forfaitaire'!L138)</f>
        <v/>
      </c>
      <c r="L138" s="293" t="str">
        <f>IF('Dépenses forfaitaire'!J138="","",'Dépenses forfaitaire'!J138)</f>
        <v/>
      </c>
      <c r="M138" s="131" t="str">
        <f>IF($H138="","",IF($C138=Listes!$B$32,IF('DP_Instruction Forfaitaires'!$E138&lt;Listes!$B$53,('DP_Instruction Forfaitaires'!$E138*(VLOOKUP('DP_Instruction Forfaitaires'!$D138,Listes!$A$54:$E$60,2,FALSE))),IF('DP_Instruction Forfaitaires'!$E138&gt;Listes!$E$53,('DP_Instruction Forfaitaires'!$E138*(VLOOKUP('DP_Instruction Forfaitaires'!$D138,Listes!$A$54:$E$60,5,FALSE))),('DP_Instruction Forfaitaires'!$E138*(VLOOKUP('DP_Instruction Forfaitaires'!$D138,Listes!$A$54:$E$60,3,FALSE))+(VLOOKUP('DP_Instruction Forfaitaires'!$D138,Listes!$A$54:$E$60,4,FALSE)))))))</f>
        <v/>
      </c>
      <c r="N138" s="131" t="str">
        <f>IF($H138="","",IF($C138=Listes!$B$31,IF('DP_Instruction Forfaitaires'!$E138&lt;Listes!$B$42,('DP_Instruction Forfaitaires'!$E138*(VLOOKUP('DP_Instruction Forfaitaires'!$D138,Listes!$A$43:$E$49,2,FALSE))),IF('DP_Instruction Forfaitaires'!$E138&gt;Listes!$D$42,('DP_Instruction Forfaitaires'!$E138*(VLOOKUP('DP_Instruction Forfaitaires'!$D138,Listes!$A$43:$E$49,5,FALSE))),('DP_Instruction Forfaitaires'!$E138*(VLOOKUP('DP_Instruction Forfaitaires'!$D138,Listes!$A$43:$E$49,3,FALSE))+(VLOOKUP('DP_Instruction Forfaitaires'!$D138,Listes!$A$43:$E$49,4,FALSE)))))))</f>
        <v/>
      </c>
      <c r="O138" s="183" t="str">
        <f>IF($H138="","",IF($C138=Listes!$B$34,Listes!$I$31,IF($C138=Listes!$B$35,(VLOOKUP('DP_Instruction Forfaitaires'!$F138,Listes!$E$31:$F$36,2,FALSE)),IF($C138=Listes!$B$33,IF('DP_Instruction Forfaitaires'!$E138&lt;Listes!$A$64,'DP_Instruction Forfaitaires'!$E138*Listes!$A$65,IF('DP_Instruction Forfaitaires'!$E138&gt;Listes!$D$64,'DP_Instruction Forfaitaires'!$E138*Listes!$D$65,(('DP_Instruction Forfaitaires'!$E138*Listes!$B$65)+Listes!$C$65)))))))</f>
        <v/>
      </c>
      <c r="P138" s="144" t="str">
        <f>IF('Dépenses forfaitaire'!P138="","",'Dépenses forfaitaire'!P138)</f>
        <v/>
      </c>
      <c r="Q138" s="343"/>
      <c r="R138" s="295" t="str">
        <f t="shared" si="8"/>
        <v/>
      </c>
      <c r="S138" s="295" t="str">
        <f t="shared" si="9"/>
        <v/>
      </c>
      <c r="T138" s="193" t="str">
        <f t="shared" si="10"/>
        <v/>
      </c>
      <c r="U138" s="191"/>
      <c r="V138" s="209"/>
      <c r="W138" s="195" t="str">
        <f>IF(AND(OR(Q138="KO",T138&lt;&gt;""),OR(R138="",S138="",T138="")),Listes!$A$74,IF(AND(T138="",Q138&lt;&gt;""),Listes!$A$75,IF(AND(P138&lt;T138,V138=""),Listes!$A$76,IF(AND(R138&gt;S138),Listes!$A$77,IF(AND(P138&lt;&gt;"",P138&gt;T138,U138=""),Listes!$A$78,IF(AND(X138="",OR(Q138&lt;&gt;"",R138&lt;&gt;"",S138&lt;&gt;"")),Listes!$A$79,""))))))</f>
        <v/>
      </c>
      <c r="X138" s="196"/>
      <c r="Y138" s="31">
        <f t="shared" si="11"/>
        <v>0</v>
      </c>
    </row>
    <row r="139" spans="1:25" ht="20.100000000000001" customHeight="1" x14ac:dyDescent="0.25">
      <c r="A139" s="134">
        <v>133</v>
      </c>
      <c r="B139" s="131" t="str">
        <f>IF('Dépenses forfaitaire'!B139="","",'Dépenses forfaitaire'!B139)</f>
        <v/>
      </c>
      <c r="C139" s="131" t="str">
        <f>IF('Dépenses forfaitaire'!C139="","",'Dépenses forfaitaire'!C139)</f>
        <v/>
      </c>
      <c r="D139" s="131" t="str">
        <f>IF('Dépenses forfaitaire'!D139="","",'Dépenses forfaitaire'!D139)</f>
        <v/>
      </c>
      <c r="E139" s="131" t="str">
        <f>IF('Dépenses forfaitaire'!E139="","",'Dépenses forfaitaire'!E139)</f>
        <v/>
      </c>
      <c r="F139" s="131" t="str">
        <f>IF('Dépenses forfaitaire'!F139="","",'Dépenses forfaitaire'!F139)</f>
        <v/>
      </c>
      <c r="G139" s="131"/>
      <c r="H139" s="131" t="str">
        <f>IF('Dépenses forfaitaire'!H139="","",'Dépenses forfaitaire'!H139)</f>
        <v/>
      </c>
      <c r="I139" s="131" t="str">
        <f>IF('Dépenses forfaitaire'!I139="","",'Dépenses forfaitaire'!I139)</f>
        <v/>
      </c>
      <c r="J139" s="293" t="str">
        <f>IF('Dépenses forfaitaire'!K139="","",'Dépenses forfaitaire'!K139)</f>
        <v/>
      </c>
      <c r="K139" s="293" t="str">
        <f>IF('Dépenses forfaitaire'!L139="","",'Dépenses forfaitaire'!L139)</f>
        <v/>
      </c>
      <c r="L139" s="293" t="str">
        <f>IF('Dépenses forfaitaire'!J139="","",'Dépenses forfaitaire'!J139)</f>
        <v/>
      </c>
      <c r="M139" s="131" t="str">
        <f>IF($H139="","",IF($C139=Listes!$B$32,IF('DP_Instruction Forfaitaires'!$E139&lt;Listes!$B$53,('DP_Instruction Forfaitaires'!$E139*(VLOOKUP('DP_Instruction Forfaitaires'!$D139,Listes!$A$54:$E$60,2,FALSE))),IF('DP_Instruction Forfaitaires'!$E139&gt;Listes!$E$53,('DP_Instruction Forfaitaires'!$E139*(VLOOKUP('DP_Instruction Forfaitaires'!$D139,Listes!$A$54:$E$60,5,FALSE))),('DP_Instruction Forfaitaires'!$E139*(VLOOKUP('DP_Instruction Forfaitaires'!$D139,Listes!$A$54:$E$60,3,FALSE))+(VLOOKUP('DP_Instruction Forfaitaires'!$D139,Listes!$A$54:$E$60,4,FALSE)))))))</f>
        <v/>
      </c>
      <c r="N139" s="131" t="str">
        <f>IF($H139="","",IF($C139=Listes!$B$31,IF('DP_Instruction Forfaitaires'!$E139&lt;Listes!$B$42,('DP_Instruction Forfaitaires'!$E139*(VLOOKUP('DP_Instruction Forfaitaires'!$D139,Listes!$A$43:$E$49,2,FALSE))),IF('DP_Instruction Forfaitaires'!$E139&gt;Listes!$D$42,('DP_Instruction Forfaitaires'!$E139*(VLOOKUP('DP_Instruction Forfaitaires'!$D139,Listes!$A$43:$E$49,5,FALSE))),('DP_Instruction Forfaitaires'!$E139*(VLOOKUP('DP_Instruction Forfaitaires'!$D139,Listes!$A$43:$E$49,3,FALSE))+(VLOOKUP('DP_Instruction Forfaitaires'!$D139,Listes!$A$43:$E$49,4,FALSE)))))))</f>
        <v/>
      </c>
      <c r="O139" s="183" t="str">
        <f>IF($H139="","",IF($C139=Listes!$B$34,Listes!$I$31,IF($C139=Listes!$B$35,(VLOOKUP('DP_Instruction Forfaitaires'!$F139,Listes!$E$31:$F$36,2,FALSE)),IF($C139=Listes!$B$33,IF('DP_Instruction Forfaitaires'!$E139&lt;Listes!$A$64,'DP_Instruction Forfaitaires'!$E139*Listes!$A$65,IF('DP_Instruction Forfaitaires'!$E139&gt;Listes!$D$64,'DP_Instruction Forfaitaires'!$E139*Listes!$D$65,(('DP_Instruction Forfaitaires'!$E139*Listes!$B$65)+Listes!$C$65)))))))</f>
        <v/>
      </c>
      <c r="P139" s="144" t="str">
        <f>IF('Dépenses forfaitaire'!P139="","",'Dépenses forfaitaire'!P139)</f>
        <v/>
      </c>
      <c r="Q139" s="343"/>
      <c r="R139" s="295" t="str">
        <f t="shared" si="8"/>
        <v/>
      </c>
      <c r="S139" s="295" t="str">
        <f t="shared" si="9"/>
        <v/>
      </c>
      <c r="T139" s="193" t="str">
        <f t="shared" si="10"/>
        <v/>
      </c>
      <c r="U139" s="191"/>
      <c r="V139" s="209"/>
      <c r="W139" s="195" t="str">
        <f>IF(AND(OR(Q139="KO",T139&lt;&gt;""),OR(R139="",S139="",T139="")),Listes!$A$74,IF(AND(T139="",Q139&lt;&gt;""),Listes!$A$75,IF(AND(P139&lt;T139,V139=""),Listes!$A$76,IF(AND(R139&gt;S139),Listes!$A$77,IF(AND(P139&lt;&gt;"",P139&gt;T139,U139=""),Listes!$A$78,IF(AND(X139="",OR(Q139&lt;&gt;"",R139&lt;&gt;"",S139&lt;&gt;"")),Listes!$A$79,""))))))</f>
        <v/>
      </c>
      <c r="X139" s="196"/>
      <c r="Y139" s="31">
        <f t="shared" si="11"/>
        <v>0</v>
      </c>
    </row>
    <row r="140" spans="1:25" ht="20.100000000000001" customHeight="1" x14ac:dyDescent="0.25">
      <c r="A140" s="134">
        <v>134</v>
      </c>
      <c r="B140" s="131" t="str">
        <f>IF('Dépenses forfaitaire'!B140="","",'Dépenses forfaitaire'!B140)</f>
        <v/>
      </c>
      <c r="C140" s="131" t="str">
        <f>IF('Dépenses forfaitaire'!C140="","",'Dépenses forfaitaire'!C140)</f>
        <v/>
      </c>
      <c r="D140" s="131" t="str">
        <f>IF('Dépenses forfaitaire'!D140="","",'Dépenses forfaitaire'!D140)</f>
        <v/>
      </c>
      <c r="E140" s="131" t="str">
        <f>IF('Dépenses forfaitaire'!E140="","",'Dépenses forfaitaire'!E140)</f>
        <v/>
      </c>
      <c r="F140" s="131" t="str">
        <f>IF('Dépenses forfaitaire'!F140="","",'Dépenses forfaitaire'!F140)</f>
        <v/>
      </c>
      <c r="G140" s="131"/>
      <c r="H140" s="131" t="str">
        <f>IF('Dépenses forfaitaire'!H140="","",'Dépenses forfaitaire'!H140)</f>
        <v/>
      </c>
      <c r="I140" s="131" t="str">
        <f>IF('Dépenses forfaitaire'!I140="","",'Dépenses forfaitaire'!I140)</f>
        <v/>
      </c>
      <c r="J140" s="293" t="str">
        <f>IF('Dépenses forfaitaire'!K140="","",'Dépenses forfaitaire'!K140)</f>
        <v/>
      </c>
      <c r="K140" s="293" t="str">
        <f>IF('Dépenses forfaitaire'!L140="","",'Dépenses forfaitaire'!L140)</f>
        <v/>
      </c>
      <c r="L140" s="293" t="str">
        <f>IF('Dépenses forfaitaire'!J140="","",'Dépenses forfaitaire'!J140)</f>
        <v/>
      </c>
      <c r="M140" s="131" t="str">
        <f>IF($H140="","",IF($C140=Listes!$B$32,IF('DP_Instruction Forfaitaires'!$E140&lt;Listes!$B$53,('DP_Instruction Forfaitaires'!$E140*(VLOOKUP('DP_Instruction Forfaitaires'!$D140,Listes!$A$54:$E$60,2,FALSE))),IF('DP_Instruction Forfaitaires'!$E140&gt;Listes!$E$53,('DP_Instruction Forfaitaires'!$E140*(VLOOKUP('DP_Instruction Forfaitaires'!$D140,Listes!$A$54:$E$60,5,FALSE))),('DP_Instruction Forfaitaires'!$E140*(VLOOKUP('DP_Instruction Forfaitaires'!$D140,Listes!$A$54:$E$60,3,FALSE))+(VLOOKUP('DP_Instruction Forfaitaires'!$D140,Listes!$A$54:$E$60,4,FALSE)))))))</f>
        <v/>
      </c>
      <c r="N140" s="131" t="str">
        <f>IF($H140="","",IF($C140=Listes!$B$31,IF('DP_Instruction Forfaitaires'!$E140&lt;Listes!$B$42,('DP_Instruction Forfaitaires'!$E140*(VLOOKUP('DP_Instruction Forfaitaires'!$D140,Listes!$A$43:$E$49,2,FALSE))),IF('DP_Instruction Forfaitaires'!$E140&gt;Listes!$D$42,('DP_Instruction Forfaitaires'!$E140*(VLOOKUP('DP_Instruction Forfaitaires'!$D140,Listes!$A$43:$E$49,5,FALSE))),('DP_Instruction Forfaitaires'!$E140*(VLOOKUP('DP_Instruction Forfaitaires'!$D140,Listes!$A$43:$E$49,3,FALSE))+(VLOOKUP('DP_Instruction Forfaitaires'!$D140,Listes!$A$43:$E$49,4,FALSE)))))))</f>
        <v/>
      </c>
      <c r="O140" s="183" t="str">
        <f>IF($H140="","",IF($C140=Listes!$B$34,Listes!$I$31,IF($C140=Listes!$B$35,(VLOOKUP('DP_Instruction Forfaitaires'!$F140,Listes!$E$31:$F$36,2,FALSE)),IF($C140=Listes!$B$33,IF('DP_Instruction Forfaitaires'!$E140&lt;Listes!$A$64,'DP_Instruction Forfaitaires'!$E140*Listes!$A$65,IF('DP_Instruction Forfaitaires'!$E140&gt;Listes!$D$64,'DP_Instruction Forfaitaires'!$E140*Listes!$D$65,(('DP_Instruction Forfaitaires'!$E140*Listes!$B$65)+Listes!$C$65)))))))</f>
        <v/>
      </c>
      <c r="P140" s="144" t="str">
        <f>IF('Dépenses forfaitaire'!P140="","",'Dépenses forfaitaire'!P140)</f>
        <v/>
      </c>
      <c r="Q140" s="343"/>
      <c r="R140" s="295" t="str">
        <f t="shared" si="8"/>
        <v/>
      </c>
      <c r="S140" s="295" t="str">
        <f t="shared" si="9"/>
        <v/>
      </c>
      <c r="T140" s="193" t="str">
        <f t="shared" si="10"/>
        <v/>
      </c>
      <c r="U140" s="191"/>
      <c r="V140" s="209"/>
      <c r="W140" s="195" t="str">
        <f>IF(AND(OR(Q140="KO",T140&lt;&gt;""),OR(R140="",S140="",T140="")),Listes!$A$74,IF(AND(T140="",Q140&lt;&gt;""),Listes!$A$75,IF(AND(P140&lt;T140,V140=""),Listes!$A$76,IF(AND(R140&gt;S140),Listes!$A$77,IF(AND(P140&lt;&gt;"",P140&gt;T140,U140=""),Listes!$A$78,IF(AND(X140="",OR(Q140&lt;&gt;"",R140&lt;&gt;"",S140&lt;&gt;"")),Listes!$A$79,""))))))</f>
        <v/>
      </c>
      <c r="X140" s="196"/>
      <c r="Y140" s="31">
        <f t="shared" si="11"/>
        <v>0</v>
      </c>
    </row>
    <row r="141" spans="1:25" ht="20.100000000000001" customHeight="1" x14ac:dyDescent="0.25">
      <c r="A141" s="134">
        <v>135</v>
      </c>
      <c r="B141" s="131" t="str">
        <f>IF('Dépenses forfaitaire'!B141="","",'Dépenses forfaitaire'!B141)</f>
        <v/>
      </c>
      <c r="C141" s="131" t="str">
        <f>IF('Dépenses forfaitaire'!C141="","",'Dépenses forfaitaire'!C141)</f>
        <v/>
      </c>
      <c r="D141" s="131" t="str">
        <f>IF('Dépenses forfaitaire'!D141="","",'Dépenses forfaitaire'!D141)</f>
        <v/>
      </c>
      <c r="E141" s="131" t="str">
        <f>IF('Dépenses forfaitaire'!E141="","",'Dépenses forfaitaire'!E141)</f>
        <v/>
      </c>
      <c r="F141" s="131" t="str">
        <f>IF('Dépenses forfaitaire'!F141="","",'Dépenses forfaitaire'!F141)</f>
        <v/>
      </c>
      <c r="G141" s="131"/>
      <c r="H141" s="131" t="str">
        <f>IF('Dépenses forfaitaire'!H141="","",'Dépenses forfaitaire'!H141)</f>
        <v/>
      </c>
      <c r="I141" s="131" t="str">
        <f>IF('Dépenses forfaitaire'!I141="","",'Dépenses forfaitaire'!I141)</f>
        <v/>
      </c>
      <c r="J141" s="293" t="str">
        <f>IF('Dépenses forfaitaire'!K141="","",'Dépenses forfaitaire'!K141)</f>
        <v/>
      </c>
      <c r="K141" s="293" t="str">
        <f>IF('Dépenses forfaitaire'!L141="","",'Dépenses forfaitaire'!L141)</f>
        <v/>
      </c>
      <c r="L141" s="293" t="str">
        <f>IF('Dépenses forfaitaire'!J141="","",'Dépenses forfaitaire'!J141)</f>
        <v/>
      </c>
      <c r="M141" s="131" t="str">
        <f>IF($H141="","",IF($C141=Listes!$B$32,IF('DP_Instruction Forfaitaires'!$E141&lt;Listes!$B$53,('DP_Instruction Forfaitaires'!$E141*(VLOOKUP('DP_Instruction Forfaitaires'!$D141,Listes!$A$54:$E$60,2,FALSE))),IF('DP_Instruction Forfaitaires'!$E141&gt;Listes!$E$53,('DP_Instruction Forfaitaires'!$E141*(VLOOKUP('DP_Instruction Forfaitaires'!$D141,Listes!$A$54:$E$60,5,FALSE))),('DP_Instruction Forfaitaires'!$E141*(VLOOKUP('DP_Instruction Forfaitaires'!$D141,Listes!$A$54:$E$60,3,FALSE))+(VLOOKUP('DP_Instruction Forfaitaires'!$D141,Listes!$A$54:$E$60,4,FALSE)))))))</f>
        <v/>
      </c>
      <c r="N141" s="131" t="str">
        <f>IF($H141="","",IF($C141=Listes!$B$31,IF('DP_Instruction Forfaitaires'!$E141&lt;Listes!$B$42,('DP_Instruction Forfaitaires'!$E141*(VLOOKUP('DP_Instruction Forfaitaires'!$D141,Listes!$A$43:$E$49,2,FALSE))),IF('DP_Instruction Forfaitaires'!$E141&gt;Listes!$D$42,('DP_Instruction Forfaitaires'!$E141*(VLOOKUP('DP_Instruction Forfaitaires'!$D141,Listes!$A$43:$E$49,5,FALSE))),('DP_Instruction Forfaitaires'!$E141*(VLOOKUP('DP_Instruction Forfaitaires'!$D141,Listes!$A$43:$E$49,3,FALSE))+(VLOOKUP('DP_Instruction Forfaitaires'!$D141,Listes!$A$43:$E$49,4,FALSE)))))))</f>
        <v/>
      </c>
      <c r="O141" s="183" t="str">
        <f>IF($H141="","",IF($C141=Listes!$B$34,Listes!$I$31,IF($C141=Listes!$B$35,(VLOOKUP('DP_Instruction Forfaitaires'!$F141,Listes!$E$31:$F$36,2,FALSE)),IF($C141=Listes!$B$33,IF('DP_Instruction Forfaitaires'!$E141&lt;Listes!$A$64,'DP_Instruction Forfaitaires'!$E141*Listes!$A$65,IF('DP_Instruction Forfaitaires'!$E141&gt;Listes!$D$64,'DP_Instruction Forfaitaires'!$E141*Listes!$D$65,(('DP_Instruction Forfaitaires'!$E141*Listes!$B$65)+Listes!$C$65)))))))</f>
        <v/>
      </c>
      <c r="P141" s="144" t="str">
        <f>IF('Dépenses forfaitaire'!P141="","",'Dépenses forfaitaire'!P141)</f>
        <v/>
      </c>
      <c r="Q141" s="343"/>
      <c r="R141" s="295" t="str">
        <f t="shared" si="8"/>
        <v/>
      </c>
      <c r="S141" s="295" t="str">
        <f t="shared" si="9"/>
        <v/>
      </c>
      <c r="T141" s="193" t="str">
        <f t="shared" si="10"/>
        <v/>
      </c>
      <c r="U141" s="191"/>
      <c r="V141" s="209"/>
      <c r="W141" s="195" t="str">
        <f>IF(AND(OR(Q141="KO",T141&lt;&gt;""),OR(R141="",S141="",T141="")),Listes!$A$74,IF(AND(T141="",Q141&lt;&gt;""),Listes!$A$75,IF(AND(P141&lt;T141,V141=""),Listes!$A$76,IF(AND(R141&gt;S141),Listes!$A$77,IF(AND(P141&lt;&gt;"",P141&gt;T141,U141=""),Listes!$A$78,IF(AND(X141="",OR(Q141&lt;&gt;"",R141&lt;&gt;"",S141&lt;&gt;"")),Listes!$A$79,""))))))</f>
        <v/>
      </c>
      <c r="X141" s="196"/>
      <c r="Y141" s="31">
        <f t="shared" si="11"/>
        <v>0</v>
      </c>
    </row>
    <row r="142" spans="1:25" ht="20.100000000000001" customHeight="1" x14ac:dyDescent="0.25">
      <c r="A142" s="134">
        <v>136</v>
      </c>
      <c r="B142" s="131" t="str">
        <f>IF('Dépenses forfaitaire'!B142="","",'Dépenses forfaitaire'!B142)</f>
        <v/>
      </c>
      <c r="C142" s="131" t="str">
        <f>IF('Dépenses forfaitaire'!C142="","",'Dépenses forfaitaire'!C142)</f>
        <v/>
      </c>
      <c r="D142" s="131" t="str">
        <f>IF('Dépenses forfaitaire'!D142="","",'Dépenses forfaitaire'!D142)</f>
        <v/>
      </c>
      <c r="E142" s="131" t="str">
        <f>IF('Dépenses forfaitaire'!E142="","",'Dépenses forfaitaire'!E142)</f>
        <v/>
      </c>
      <c r="F142" s="131" t="str">
        <f>IF('Dépenses forfaitaire'!F142="","",'Dépenses forfaitaire'!F142)</f>
        <v/>
      </c>
      <c r="G142" s="131"/>
      <c r="H142" s="131" t="str">
        <f>IF('Dépenses forfaitaire'!H142="","",'Dépenses forfaitaire'!H142)</f>
        <v/>
      </c>
      <c r="I142" s="131" t="str">
        <f>IF('Dépenses forfaitaire'!I142="","",'Dépenses forfaitaire'!I142)</f>
        <v/>
      </c>
      <c r="J142" s="293" t="str">
        <f>IF('Dépenses forfaitaire'!K142="","",'Dépenses forfaitaire'!K142)</f>
        <v/>
      </c>
      <c r="K142" s="293" t="str">
        <f>IF('Dépenses forfaitaire'!L142="","",'Dépenses forfaitaire'!L142)</f>
        <v/>
      </c>
      <c r="L142" s="293" t="str">
        <f>IF('Dépenses forfaitaire'!J142="","",'Dépenses forfaitaire'!J142)</f>
        <v/>
      </c>
      <c r="M142" s="131" t="str">
        <f>IF($H142="","",IF($C142=Listes!$B$32,IF('DP_Instruction Forfaitaires'!$E142&lt;Listes!$B$53,('DP_Instruction Forfaitaires'!$E142*(VLOOKUP('DP_Instruction Forfaitaires'!$D142,Listes!$A$54:$E$60,2,FALSE))),IF('DP_Instruction Forfaitaires'!$E142&gt;Listes!$E$53,('DP_Instruction Forfaitaires'!$E142*(VLOOKUP('DP_Instruction Forfaitaires'!$D142,Listes!$A$54:$E$60,5,FALSE))),('DP_Instruction Forfaitaires'!$E142*(VLOOKUP('DP_Instruction Forfaitaires'!$D142,Listes!$A$54:$E$60,3,FALSE))+(VLOOKUP('DP_Instruction Forfaitaires'!$D142,Listes!$A$54:$E$60,4,FALSE)))))))</f>
        <v/>
      </c>
      <c r="N142" s="131" t="str">
        <f>IF($H142="","",IF($C142=Listes!$B$31,IF('DP_Instruction Forfaitaires'!$E142&lt;Listes!$B$42,('DP_Instruction Forfaitaires'!$E142*(VLOOKUP('DP_Instruction Forfaitaires'!$D142,Listes!$A$43:$E$49,2,FALSE))),IF('DP_Instruction Forfaitaires'!$E142&gt;Listes!$D$42,('DP_Instruction Forfaitaires'!$E142*(VLOOKUP('DP_Instruction Forfaitaires'!$D142,Listes!$A$43:$E$49,5,FALSE))),('DP_Instruction Forfaitaires'!$E142*(VLOOKUP('DP_Instruction Forfaitaires'!$D142,Listes!$A$43:$E$49,3,FALSE))+(VLOOKUP('DP_Instruction Forfaitaires'!$D142,Listes!$A$43:$E$49,4,FALSE)))))))</f>
        <v/>
      </c>
      <c r="O142" s="183" t="str">
        <f>IF($H142="","",IF($C142=Listes!$B$34,Listes!$I$31,IF($C142=Listes!$B$35,(VLOOKUP('DP_Instruction Forfaitaires'!$F142,Listes!$E$31:$F$36,2,FALSE)),IF($C142=Listes!$B$33,IF('DP_Instruction Forfaitaires'!$E142&lt;Listes!$A$64,'DP_Instruction Forfaitaires'!$E142*Listes!$A$65,IF('DP_Instruction Forfaitaires'!$E142&gt;Listes!$D$64,'DP_Instruction Forfaitaires'!$E142*Listes!$D$65,(('DP_Instruction Forfaitaires'!$E142*Listes!$B$65)+Listes!$C$65)))))))</f>
        <v/>
      </c>
      <c r="P142" s="144" t="str">
        <f>IF('Dépenses forfaitaire'!P142="","",'Dépenses forfaitaire'!P142)</f>
        <v/>
      </c>
      <c r="Q142" s="343"/>
      <c r="R142" s="295" t="str">
        <f t="shared" si="8"/>
        <v/>
      </c>
      <c r="S142" s="295" t="str">
        <f t="shared" si="9"/>
        <v/>
      </c>
      <c r="T142" s="193" t="str">
        <f t="shared" si="10"/>
        <v/>
      </c>
      <c r="U142" s="191"/>
      <c r="V142" s="209"/>
      <c r="W142" s="195" t="str">
        <f>IF(AND(OR(Q142="KO",T142&lt;&gt;""),OR(R142="",S142="",T142="")),Listes!$A$74,IF(AND(T142="",Q142&lt;&gt;""),Listes!$A$75,IF(AND(P142&lt;T142,V142=""),Listes!$A$76,IF(AND(R142&gt;S142),Listes!$A$77,IF(AND(P142&lt;&gt;"",P142&gt;T142,U142=""),Listes!$A$78,IF(AND(X142="",OR(Q142&lt;&gt;"",R142&lt;&gt;"",S142&lt;&gt;"")),Listes!$A$79,""))))))</f>
        <v/>
      </c>
      <c r="X142" s="196"/>
      <c r="Y142" s="31">
        <f t="shared" si="11"/>
        <v>0</v>
      </c>
    </row>
    <row r="143" spans="1:25" ht="20.100000000000001" customHeight="1" x14ac:dyDescent="0.25">
      <c r="A143" s="134">
        <v>137</v>
      </c>
      <c r="B143" s="131" t="str">
        <f>IF('Dépenses forfaitaire'!B143="","",'Dépenses forfaitaire'!B143)</f>
        <v/>
      </c>
      <c r="C143" s="131" t="str">
        <f>IF('Dépenses forfaitaire'!C143="","",'Dépenses forfaitaire'!C143)</f>
        <v/>
      </c>
      <c r="D143" s="131" t="str">
        <f>IF('Dépenses forfaitaire'!D143="","",'Dépenses forfaitaire'!D143)</f>
        <v/>
      </c>
      <c r="E143" s="131" t="str">
        <f>IF('Dépenses forfaitaire'!E143="","",'Dépenses forfaitaire'!E143)</f>
        <v/>
      </c>
      <c r="F143" s="131" t="str">
        <f>IF('Dépenses forfaitaire'!F143="","",'Dépenses forfaitaire'!F143)</f>
        <v/>
      </c>
      <c r="G143" s="131"/>
      <c r="H143" s="131" t="str">
        <f>IF('Dépenses forfaitaire'!H143="","",'Dépenses forfaitaire'!H143)</f>
        <v/>
      </c>
      <c r="I143" s="131" t="str">
        <f>IF('Dépenses forfaitaire'!I143="","",'Dépenses forfaitaire'!I143)</f>
        <v/>
      </c>
      <c r="J143" s="293" t="str">
        <f>IF('Dépenses forfaitaire'!K143="","",'Dépenses forfaitaire'!K143)</f>
        <v/>
      </c>
      <c r="K143" s="293" t="str">
        <f>IF('Dépenses forfaitaire'!L143="","",'Dépenses forfaitaire'!L143)</f>
        <v/>
      </c>
      <c r="L143" s="293" t="str">
        <f>IF('Dépenses forfaitaire'!J143="","",'Dépenses forfaitaire'!J143)</f>
        <v/>
      </c>
      <c r="M143" s="131" t="str">
        <f>IF($H143="","",IF($C143=Listes!$B$32,IF('DP_Instruction Forfaitaires'!$E143&lt;Listes!$B$53,('DP_Instruction Forfaitaires'!$E143*(VLOOKUP('DP_Instruction Forfaitaires'!$D143,Listes!$A$54:$E$60,2,FALSE))),IF('DP_Instruction Forfaitaires'!$E143&gt;Listes!$E$53,('DP_Instruction Forfaitaires'!$E143*(VLOOKUP('DP_Instruction Forfaitaires'!$D143,Listes!$A$54:$E$60,5,FALSE))),('DP_Instruction Forfaitaires'!$E143*(VLOOKUP('DP_Instruction Forfaitaires'!$D143,Listes!$A$54:$E$60,3,FALSE))+(VLOOKUP('DP_Instruction Forfaitaires'!$D143,Listes!$A$54:$E$60,4,FALSE)))))))</f>
        <v/>
      </c>
      <c r="N143" s="131" t="str">
        <f>IF($H143="","",IF($C143=Listes!$B$31,IF('DP_Instruction Forfaitaires'!$E143&lt;Listes!$B$42,('DP_Instruction Forfaitaires'!$E143*(VLOOKUP('DP_Instruction Forfaitaires'!$D143,Listes!$A$43:$E$49,2,FALSE))),IF('DP_Instruction Forfaitaires'!$E143&gt;Listes!$D$42,('DP_Instruction Forfaitaires'!$E143*(VLOOKUP('DP_Instruction Forfaitaires'!$D143,Listes!$A$43:$E$49,5,FALSE))),('DP_Instruction Forfaitaires'!$E143*(VLOOKUP('DP_Instruction Forfaitaires'!$D143,Listes!$A$43:$E$49,3,FALSE))+(VLOOKUP('DP_Instruction Forfaitaires'!$D143,Listes!$A$43:$E$49,4,FALSE)))))))</f>
        <v/>
      </c>
      <c r="O143" s="183" t="str">
        <f>IF($H143="","",IF($C143=Listes!$B$34,Listes!$I$31,IF($C143=Listes!$B$35,(VLOOKUP('DP_Instruction Forfaitaires'!$F143,Listes!$E$31:$F$36,2,FALSE)),IF($C143=Listes!$B$33,IF('DP_Instruction Forfaitaires'!$E143&lt;Listes!$A$64,'DP_Instruction Forfaitaires'!$E143*Listes!$A$65,IF('DP_Instruction Forfaitaires'!$E143&gt;Listes!$D$64,'DP_Instruction Forfaitaires'!$E143*Listes!$D$65,(('DP_Instruction Forfaitaires'!$E143*Listes!$B$65)+Listes!$C$65)))))))</f>
        <v/>
      </c>
      <c r="P143" s="144" t="str">
        <f>IF('Dépenses forfaitaire'!P143="","",'Dépenses forfaitaire'!P143)</f>
        <v/>
      </c>
      <c r="Q143" s="343"/>
      <c r="R143" s="295" t="str">
        <f t="shared" si="8"/>
        <v/>
      </c>
      <c r="S143" s="295" t="str">
        <f t="shared" si="9"/>
        <v/>
      </c>
      <c r="T143" s="193" t="str">
        <f t="shared" si="10"/>
        <v/>
      </c>
      <c r="U143" s="191"/>
      <c r="V143" s="209"/>
      <c r="W143" s="195" t="str">
        <f>IF(AND(OR(Q143="KO",T143&lt;&gt;""),OR(R143="",S143="",T143="")),Listes!$A$74,IF(AND(T143="",Q143&lt;&gt;""),Listes!$A$75,IF(AND(P143&lt;T143,V143=""),Listes!$A$76,IF(AND(R143&gt;S143),Listes!$A$77,IF(AND(P143&lt;&gt;"",P143&gt;T143,U143=""),Listes!$A$78,IF(AND(X143="",OR(Q143&lt;&gt;"",R143&lt;&gt;"",S143&lt;&gt;"")),Listes!$A$79,""))))))</f>
        <v/>
      </c>
      <c r="X143" s="196"/>
      <c r="Y143" s="31">
        <f t="shared" si="11"/>
        <v>0</v>
      </c>
    </row>
    <row r="144" spans="1:25" ht="20.100000000000001" customHeight="1" x14ac:dyDescent="0.25">
      <c r="A144" s="134">
        <v>138</v>
      </c>
      <c r="B144" s="131" t="str">
        <f>IF('Dépenses forfaitaire'!B144="","",'Dépenses forfaitaire'!B144)</f>
        <v/>
      </c>
      <c r="C144" s="131" t="str">
        <f>IF('Dépenses forfaitaire'!C144="","",'Dépenses forfaitaire'!C144)</f>
        <v/>
      </c>
      <c r="D144" s="131" t="str">
        <f>IF('Dépenses forfaitaire'!D144="","",'Dépenses forfaitaire'!D144)</f>
        <v/>
      </c>
      <c r="E144" s="131" t="str">
        <f>IF('Dépenses forfaitaire'!E144="","",'Dépenses forfaitaire'!E144)</f>
        <v/>
      </c>
      <c r="F144" s="131" t="str">
        <f>IF('Dépenses forfaitaire'!F144="","",'Dépenses forfaitaire'!F144)</f>
        <v/>
      </c>
      <c r="G144" s="131"/>
      <c r="H144" s="131" t="str">
        <f>IF('Dépenses forfaitaire'!H144="","",'Dépenses forfaitaire'!H144)</f>
        <v/>
      </c>
      <c r="I144" s="131" t="str">
        <f>IF('Dépenses forfaitaire'!I144="","",'Dépenses forfaitaire'!I144)</f>
        <v/>
      </c>
      <c r="J144" s="293" t="str">
        <f>IF('Dépenses forfaitaire'!K144="","",'Dépenses forfaitaire'!K144)</f>
        <v/>
      </c>
      <c r="K144" s="293" t="str">
        <f>IF('Dépenses forfaitaire'!L144="","",'Dépenses forfaitaire'!L144)</f>
        <v/>
      </c>
      <c r="L144" s="293" t="str">
        <f>IF('Dépenses forfaitaire'!J144="","",'Dépenses forfaitaire'!J144)</f>
        <v/>
      </c>
      <c r="M144" s="131" t="str">
        <f>IF($H144="","",IF($C144=Listes!$B$32,IF('DP_Instruction Forfaitaires'!$E144&lt;Listes!$B$53,('DP_Instruction Forfaitaires'!$E144*(VLOOKUP('DP_Instruction Forfaitaires'!$D144,Listes!$A$54:$E$60,2,FALSE))),IF('DP_Instruction Forfaitaires'!$E144&gt;Listes!$E$53,('DP_Instruction Forfaitaires'!$E144*(VLOOKUP('DP_Instruction Forfaitaires'!$D144,Listes!$A$54:$E$60,5,FALSE))),('DP_Instruction Forfaitaires'!$E144*(VLOOKUP('DP_Instruction Forfaitaires'!$D144,Listes!$A$54:$E$60,3,FALSE))+(VLOOKUP('DP_Instruction Forfaitaires'!$D144,Listes!$A$54:$E$60,4,FALSE)))))))</f>
        <v/>
      </c>
      <c r="N144" s="131" t="str">
        <f>IF($H144="","",IF($C144=Listes!$B$31,IF('DP_Instruction Forfaitaires'!$E144&lt;Listes!$B$42,('DP_Instruction Forfaitaires'!$E144*(VLOOKUP('DP_Instruction Forfaitaires'!$D144,Listes!$A$43:$E$49,2,FALSE))),IF('DP_Instruction Forfaitaires'!$E144&gt;Listes!$D$42,('DP_Instruction Forfaitaires'!$E144*(VLOOKUP('DP_Instruction Forfaitaires'!$D144,Listes!$A$43:$E$49,5,FALSE))),('DP_Instruction Forfaitaires'!$E144*(VLOOKUP('DP_Instruction Forfaitaires'!$D144,Listes!$A$43:$E$49,3,FALSE))+(VLOOKUP('DP_Instruction Forfaitaires'!$D144,Listes!$A$43:$E$49,4,FALSE)))))))</f>
        <v/>
      </c>
      <c r="O144" s="183" t="str">
        <f>IF($H144="","",IF($C144=Listes!$B$34,Listes!$I$31,IF($C144=Listes!$B$35,(VLOOKUP('DP_Instruction Forfaitaires'!$F144,Listes!$E$31:$F$36,2,FALSE)),IF($C144=Listes!$B$33,IF('DP_Instruction Forfaitaires'!$E144&lt;Listes!$A$64,'DP_Instruction Forfaitaires'!$E144*Listes!$A$65,IF('DP_Instruction Forfaitaires'!$E144&gt;Listes!$D$64,'DP_Instruction Forfaitaires'!$E144*Listes!$D$65,(('DP_Instruction Forfaitaires'!$E144*Listes!$B$65)+Listes!$C$65)))))))</f>
        <v/>
      </c>
      <c r="P144" s="144" t="str">
        <f>IF('Dépenses forfaitaire'!P144="","",'Dépenses forfaitaire'!P144)</f>
        <v/>
      </c>
      <c r="Q144" s="343"/>
      <c r="R144" s="295" t="str">
        <f t="shared" si="8"/>
        <v/>
      </c>
      <c r="S144" s="295" t="str">
        <f t="shared" si="9"/>
        <v/>
      </c>
      <c r="T144" s="193" t="str">
        <f t="shared" si="10"/>
        <v/>
      </c>
      <c r="U144" s="191"/>
      <c r="V144" s="209"/>
      <c r="W144" s="195" t="str">
        <f>IF(AND(OR(Q144="KO",T144&lt;&gt;""),OR(R144="",S144="",T144="")),Listes!$A$74,IF(AND(T144="",Q144&lt;&gt;""),Listes!$A$75,IF(AND(P144&lt;T144,V144=""),Listes!$A$76,IF(AND(R144&gt;S144),Listes!$A$77,IF(AND(P144&lt;&gt;"",P144&gt;T144,U144=""),Listes!$A$78,IF(AND(X144="",OR(Q144&lt;&gt;"",R144&lt;&gt;"",S144&lt;&gt;"")),Listes!$A$79,""))))))</f>
        <v/>
      </c>
      <c r="X144" s="196"/>
      <c r="Y144" s="31">
        <f t="shared" si="11"/>
        <v>0</v>
      </c>
    </row>
    <row r="145" spans="1:25" ht="20.100000000000001" customHeight="1" x14ac:dyDescent="0.25">
      <c r="A145" s="134">
        <v>139</v>
      </c>
      <c r="B145" s="131" t="str">
        <f>IF('Dépenses forfaitaire'!B145="","",'Dépenses forfaitaire'!B145)</f>
        <v/>
      </c>
      <c r="C145" s="131" t="str">
        <f>IF('Dépenses forfaitaire'!C145="","",'Dépenses forfaitaire'!C145)</f>
        <v/>
      </c>
      <c r="D145" s="131" t="str">
        <f>IF('Dépenses forfaitaire'!D145="","",'Dépenses forfaitaire'!D145)</f>
        <v/>
      </c>
      <c r="E145" s="131" t="str">
        <f>IF('Dépenses forfaitaire'!E145="","",'Dépenses forfaitaire'!E145)</f>
        <v/>
      </c>
      <c r="F145" s="131" t="str">
        <f>IF('Dépenses forfaitaire'!F145="","",'Dépenses forfaitaire'!F145)</f>
        <v/>
      </c>
      <c r="G145" s="131"/>
      <c r="H145" s="131" t="str">
        <f>IF('Dépenses forfaitaire'!H145="","",'Dépenses forfaitaire'!H145)</f>
        <v/>
      </c>
      <c r="I145" s="131" t="str">
        <f>IF('Dépenses forfaitaire'!I145="","",'Dépenses forfaitaire'!I145)</f>
        <v/>
      </c>
      <c r="J145" s="293" t="str">
        <f>IF('Dépenses forfaitaire'!K145="","",'Dépenses forfaitaire'!K145)</f>
        <v/>
      </c>
      <c r="K145" s="293" t="str">
        <f>IF('Dépenses forfaitaire'!L145="","",'Dépenses forfaitaire'!L145)</f>
        <v/>
      </c>
      <c r="L145" s="293" t="str">
        <f>IF('Dépenses forfaitaire'!J145="","",'Dépenses forfaitaire'!J145)</f>
        <v/>
      </c>
      <c r="M145" s="131" t="str">
        <f>IF($H145="","",IF($C145=Listes!$B$32,IF('DP_Instruction Forfaitaires'!$E145&lt;Listes!$B$53,('DP_Instruction Forfaitaires'!$E145*(VLOOKUP('DP_Instruction Forfaitaires'!$D145,Listes!$A$54:$E$60,2,FALSE))),IF('DP_Instruction Forfaitaires'!$E145&gt;Listes!$E$53,('DP_Instruction Forfaitaires'!$E145*(VLOOKUP('DP_Instruction Forfaitaires'!$D145,Listes!$A$54:$E$60,5,FALSE))),('DP_Instruction Forfaitaires'!$E145*(VLOOKUP('DP_Instruction Forfaitaires'!$D145,Listes!$A$54:$E$60,3,FALSE))+(VLOOKUP('DP_Instruction Forfaitaires'!$D145,Listes!$A$54:$E$60,4,FALSE)))))))</f>
        <v/>
      </c>
      <c r="N145" s="131" t="str">
        <f>IF($H145="","",IF($C145=Listes!$B$31,IF('DP_Instruction Forfaitaires'!$E145&lt;Listes!$B$42,('DP_Instruction Forfaitaires'!$E145*(VLOOKUP('DP_Instruction Forfaitaires'!$D145,Listes!$A$43:$E$49,2,FALSE))),IF('DP_Instruction Forfaitaires'!$E145&gt;Listes!$D$42,('DP_Instruction Forfaitaires'!$E145*(VLOOKUP('DP_Instruction Forfaitaires'!$D145,Listes!$A$43:$E$49,5,FALSE))),('DP_Instruction Forfaitaires'!$E145*(VLOOKUP('DP_Instruction Forfaitaires'!$D145,Listes!$A$43:$E$49,3,FALSE))+(VLOOKUP('DP_Instruction Forfaitaires'!$D145,Listes!$A$43:$E$49,4,FALSE)))))))</f>
        <v/>
      </c>
      <c r="O145" s="183" t="str">
        <f>IF($H145="","",IF($C145=Listes!$B$34,Listes!$I$31,IF($C145=Listes!$B$35,(VLOOKUP('DP_Instruction Forfaitaires'!$F145,Listes!$E$31:$F$36,2,FALSE)),IF($C145=Listes!$B$33,IF('DP_Instruction Forfaitaires'!$E145&lt;Listes!$A$64,'DP_Instruction Forfaitaires'!$E145*Listes!$A$65,IF('DP_Instruction Forfaitaires'!$E145&gt;Listes!$D$64,'DP_Instruction Forfaitaires'!$E145*Listes!$D$65,(('DP_Instruction Forfaitaires'!$E145*Listes!$B$65)+Listes!$C$65)))))))</f>
        <v/>
      </c>
      <c r="P145" s="144" t="str">
        <f>IF('Dépenses forfaitaire'!P145="","",'Dépenses forfaitaire'!P145)</f>
        <v/>
      </c>
      <c r="Q145" s="343"/>
      <c r="R145" s="295" t="str">
        <f t="shared" si="8"/>
        <v/>
      </c>
      <c r="S145" s="295" t="str">
        <f t="shared" si="9"/>
        <v/>
      </c>
      <c r="T145" s="193" t="str">
        <f t="shared" si="10"/>
        <v/>
      </c>
      <c r="U145" s="191"/>
      <c r="V145" s="209"/>
      <c r="W145" s="195" t="str">
        <f>IF(AND(OR(Q145="KO",T145&lt;&gt;""),OR(R145="",S145="",T145="")),Listes!$A$74,IF(AND(T145="",Q145&lt;&gt;""),Listes!$A$75,IF(AND(P145&lt;T145,V145=""),Listes!$A$76,IF(AND(R145&gt;S145),Listes!$A$77,IF(AND(P145&lt;&gt;"",P145&gt;T145,U145=""),Listes!$A$78,IF(AND(X145="",OR(Q145&lt;&gt;"",R145&lt;&gt;"",S145&lt;&gt;"")),Listes!$A$79,""))))))</f>
        <v/>
      </c>
      <c r="X145" s="196"/>
      <c r="Y145" s="31">
        <f t="shared" si="11"/>
        <v>0</v>
      </c>
    </row>
    <row r="146" spans="1:25" ht="20.100000000000001" customHeight="1" x14ac:dyDescent="0.25">
      <c r="A146" s="134">
        <v>140</v>
      </c>
      <c r="B146" s="131" t="str">
        <f>IF('Dépenses forfaitaire'!B146="","",'Dépenses forfaitaire'!B146)</f>
        <v/>
      </c>
      <c r="C146" s="131" t="str">
        <f>IF('Dépenses forfaitaire'!C146="","",'Dépenses forfaitaire'!C146)</f>
        <v/>
      </c>
      <c r="D146" s="131" t="str">
        <f>IF('Dépenses forfaitaire'!D146="","",'Dépenses forfaitaire'!D146)</f>
        <v/>
      </c>
      <c r="E146" s="131" t="str">
        <f>IF('Dépenses forfaitaire'!E146="","",'Dépenses forfaitaire'!E146)</f>
        <v/>
      </c>
      <c r="F146" s="131" t="str">
        <f>IF('Dépenses forfaitaire'!F146="","",'Dépenses forfaitaire'!F146)</f>
        <v/>
      </c>
      <c r="G146" s="131"/>
      <c r="H146" s="131" t="str">
        <f>IF('Dépenses forfaitaire'!H146="","",'Dépenses forfaitaire'!H146)</f>
        <v/>
      </c>
      <c r="I146" s="131" t="str">
        <f>IF('Dépenses forfaitaire'!I146="","",'Dépenses forfaitaire'!I146)</f>
        <v/>
      </c>
      <c r="J146" s="293" t="str">
        <f>IF('Dépenses forfaitaire'!K146="","",'Dépenses forfaitaire'!K146)</f>
        <v/>
      </c>
      <c r="K146" s="293" t="str">
        <f>IF('Dépenses forfaitaire'!L146="","",'Dépenses forfaitaire'!L146)</f>
        <v/>
      </c>
      <c r="L146" s="293" t="str">
        <f>IF('Dépenses forfaitaire'!J146="","",'Dépenses forfaitaire'!J146)</f>
        <v/>
      </c>
      <c r="M146" s="131" t="str">
        <f>IF($H146="","",IF($C146=Listes!$B$32,IF('DP_Instruction Forfaitaires'!$E146&lt;Listes!$B$53,('DP_Instruction Forfaitaires'!$E146*(VLOOKUP('DP_Instruction Forfaitaires'!$D146,Listes!$A$54:$E$60,2,FALSE))),IF('DP_Instruction Forfaitaires'!$E146&gt;Listes!$E$53,('DP_Instruction Forfaitaires'!$E146*(VLOOKUP('DP_Instruction Forfaitaires'!$D146,Listes!$A$54:$E$60,5,FALSE))),('DP_Instruction Forfaitaires'!$E146*(VLOOKUP('DP_Instruction Forfaitaires'!$D146,Listes!$A$54:$E$60,3,FALSE))+(VLOOKUP('DP_Instruction Forfaitaires'!$D146,Listes!$A$54:$E$60,4,FALSE)))))))</f>
        <v/>
      </c>
      <c r="N146" s="131" t="str">
        <f>IF($H146="","",IF($C146=Listes!$B$31,IF('DP_Instruction Forfaitaires'!$E146&lt;Listes!$B$42,('DP_Instruction Forfaitaires'!$E146*(VLOOKUP('DP_Instruction Forfaitaires'!$D146,Listes!$A$43:$E$49,2,FALSE))),IF('DP_Instruction Forfaitaires'!$E146&gt;Listes!$D$42,('DP_Instruction Forfaitaires'!$E146*(VLOOKUP('DP_Instruction Forfaitaires'!$D146,Listes!$A$43:$E$49,5,FALSE))),('DP_Instruction Forfaitaires'!$E146*(VLOOKUP('DP_Instruction Forfaitaires'!$D146,Listes!$A$43:$E$49,3,FALSE))+(VLOOKUP('DP_Instruction Forfaitaires'!$D146,Listes!$A$43:$E$49,4,FALSE)))))))</f>
        <v/>
      </c>
      <c r="O146" s="183" t="str">
        <f>IF($H146="","",IF($C146=Listes!$B$34,Listes!$I$31,IF($C146=Listes!$B$35,(VLOOKUP('DP_Instruction Forfaitaires'!$F146,Listes!$E$31:$F$36,2,FALSE)),IF($C146=Listes!$B$33,IF('DP_Instruction Forfaitaires'!$E146&lt;Listes!$A$64,'DP_Instruction Forfaitaires'!$E146*Listes!$A$65,IF('DP_Instruction Forfaitaires'!$E146&gt;Listes!$D$64,'DP_Instruction Forfaitaires'!$E146*Listes!$D$65,(('DP_Instruction Forfaitaires'!$E146*Listes!$B$65)+Listes!$C$65)))))))</f>
        <v/>
      </c>
      <c r="P146" s="144" t="str">
        <f>IF('Dépenses forfaitaire'!P146="","",'Dépenses forfaitaire'!P146)</f>
        <v/>
      </c>
      <c r="Q146" s="343"/>
      <c r="R146" s="295" t="str">
        <f t="shared" si="8"/>
        <v/>
      </c>
      <c r="S146" s="295" t="str">
        <f t="shared" si="9"/>
        <v/>
      </c>
      <c r="T146" s="193" t="str">
        <f t="shared" si="10"/>
        <v/>
      </c>
      <c r="U146" s="191"/>
      <c r="V146" s="209"/>
      <c r="W146" s="195" t="str">
        <f>IF(AND(OR(Q146="KO",T146&lt;&gt;""),OR(R146="",S146="",T146="")),Listes!$A$74,IF(AND(T146="",Q146&lt;&gt;""),Listes!$A$75,IF(AND(P146&lt;T146,V146=""),Listes!$A$76,IF(AND(R146&gt;S146),Listes!$A$77,IF(AND(P146&lt;&gt;"",P146&gt;T146,U146=""),Listes!$A$78,IF(AND(X146="",OR(Q146&lt;&gt;"",R146&lt;&gt;"",S146&lt;&gt;"")),Listes!$A$79,""))))))</f>
        <v/>
      </c>
      <c r="X146" s="196"/>
      <c r="Y146" s="31">
        <f t="shared" si="11"/>
        <v>0</v>
      </c>
    </row>
    <row r="147" spans="1:25" ht="20.100000000000001" customHeight="1" x14ac:dyDescent="0.25">
      <c r="A147" s="134">
        <v>141</v>
      </c>
      <c r="B147" s="131" t="str">
        <f>IF('Dépenses forfaitaire'!B147="","",'Dépenses forfaitaire'!B147)</f>
        <v/>
      </c>
      <c r="C147" s="131" t="str">
        <f>IF('Dépenses forfaitaire'!C147="","",'Dépenses forfaitaire'!C147)</f>
        <v/>
      </c>
      <c r="D147" s="131" t="str">
        <f>IF('Dépenses forfaitaire'!D147="","",'Dépenses forfaitaire'!D147)</f>
        <v/>
      </c>
      <c r="E147" s="131" t="str">
        <f>IF('Dépenses forfaitaire'!E147="","",'Dépenses forfaitaire'!E147)</f>
        <v/>
      </c>
      <c r="F147" s="131" t="str">
        <f>IF('Dépenses forfaitaire'!F147="","",'Dépenses forfaitaire'!F147)</f>
        <v/>
      </c>
      <c r="G147" s="131"/>
      <c r="H147" s="131" t="str">
        <f>IF('Dépenses forfaitaire'!H147="","",'Dépenses forfaitaire'!H147)</f>
        <v/>
      </c>
      <c r="I147" s="131" t="str">
        <f>IF('Dépenses forfaitaire'!I147="","",'Dépenses forfaitaire'!I147)</f>
        <v/>
      </c>
      <c r="J147" s="293" t="str">
        <f>IF('Dépenses forfaitaire'!K147="","",'Dépenses forfaitaire'!K147)</f>
        <v/>
      </c>
      <c r="K147" s="293" t="str">
        <f>IF('Dépenses forfaitaire'!L147="","",'Dépenses forfaitaire'!L147)</f>
        <v/>
      </c>
      <c r="L147" s="293" t="str">
        <f>IF('Dépenses forfaitaire'!J147="","",'Dépenses forfaitaire'!J147)</f>
        <v/>
      </c>
      <c r="M147" s="131" t="str">
        <f>IF($H147="","",IF($C147=Listes!$B$32,IF('DP_Instruction Forfaitaires'!$E147&lt;Listes!$B$53,('DP_Instruction Forfaitaires'!$E147*(VLOOKUP('DP_Instruction Forfaitaires'!$D147,Listes!$A$54:$E$60,2,FALSE))),IF('DP_Instruction Forfaitaires'!$E147&gt;Listes!$E$53,('DP_Instruction Forfaitaires'!$E147*(VLOOKUP('DP_Instruction Forfaitaires'!$D147,Listes!$A$54:$E$60,5,FALSE))),('DP_Instruction Forfaitaires'!$E147*(VLOOKUP('DP_Instruction Forfaitaires'!$D147,Listes!$A$54:$E$60,3,FALSE))+(VLOOKUP('DP_Instruction Forfaitaires'!$D147,Listes!$A$54:$E$60,4,FALSE)))))))</f>
        <v/>
      </c>
      <c r="N147" s="131" t="str">
        <f>IF($H147="","",IF($C147=Listes!$B$31,IF('DP_Instruction Forfaitaires'!$E147&lt;Listes!$B$42,('DP_Instruction Forfaitaires'!$E147*(VLOOKUP('DP_Instruction Forfaitaires'!$D147,Listes!$A$43:$E$49,2,FALSE))),IF('DP_Instruction Forfaitaires'!$E147&gt;Listes!$D$42,('DP_Instruction Forfaitaires'!$E147*(VLOOKUP('DP_Instruction Forfaitaires'!$D147,Listes!$A$43:$E$49,5,FALSE))),('DP_Instruction Forfaitaires'!$E147*(VLOOKUP('DP_Instruction Forfaitaires'!$D147,Listes!$A$43:$E$49,3,FALSE))+(VLOOKUP('DP_Instruction Forfaitaires'!$D147,Listes!$A$43:$E$49,4,FALSE)))))))</f>
        <v/>
      </c>
      <c r="O147" s="183" t="str">
        <f>IF($H147="","",IF($C147=Listes!$B$34,Listes!$I$31,IF($C147=Listes!$B$35,(VLOOKUP('DP_Instruction Forfaitaires'!$F147,Listes!$E$31:$F$36,2,FALSE)),IF($C147=Listes!$B$33,IF('DP_Instruction Forfaitaires'!$E147&lt;Listes!$A$64,'DP_Instruction Forfaitaires'!$E147*Listes!$A$65,IF('DP_Instruction Forfaitaires'!$E147&gt;Listes!$D$64,'DP_Instruction Forfaitaires'!$E147*Listes!$D$65,(('DP_Instruction Forfaitaires'!$E147*Listes!$B$65)+Listes!$C$65)))))))</f>
        <v/>
      </c>
      <c r="P147" s="144" t="str">
        <f>IF('Dépenses forfaitaire'!P147="","",'Dépenses forfaitaire'!P147)</f>
        <v/>
      </c>
      <c r="Q147" s="343"/>
      <c r="R147" s="295" t="str">
        <f t="shared" si="8"/>
        <v/>
      </c>
      <c r="S147" s="295" t="str">
        <f t="shared" si="9"/>
        <v/>
      </c>
      <c r="T147" s="193" t="str">
        <f t="shared" si="10"/>
        <v/>
      </c>
      <c r="U147" s="191"/>
      <c r="V147" s="209"/>
      <c r="W147" s="195" t="str">
        <f>IF(AND(OR(Q147="KO",T147&lt;&gt;""),OR(R147="",S147="",T147="")),Listes!$A$74,IF(AND(T147="",Q147&lt;&gt;""),Listes!$A$75,IF(AND(P147&lt;T147,V147=""),Listes!$A$76,IF(AND(R147&gt;S147),Listes!$A$77,IF(AND(P147&lt;&gt;"",P147&gt;T147,U147=""),Listes!$A$78,IF(AND(X147="",OR(Q147&lt;&gt;"",R147&lt;&gt;"",S147&lt;&gt;"")),Listes!$A$79,""))))))</f>
        <v/>
      </c>
      <c r="X147" s="196"/>
      <c r="Y147" s="31">
        <f t="shared" si="11"/>
        <v>0</v>
      </c>
    </row>
    <row r="148" spans="1:25" ht="20.100000000000001" customHeight="1" x14ac:dyDescent="0.25">
      <c r="A148" s="134">
        <v>142</v>
      </c>
      <c r="B148" s="131" t="str">
        <f>IF('Dépenses forfaitaire'!B148="","",'Dépenses forfaitaire'!B148)</f>
        <v/>
      </c>
      <c r="C148" s="131" t="str">
        <f>IF('Dépenses forfaitaire'!C148="","",'Dépenses forfaitaire'!C148)</f>
        <v/>
      </c>
      <c r="D148" s="131" t="str">
        <f>IF('Dépenses forfaitaire'!D148="","",'Dépenses forfaitaire'!D148)</f>
        <v/>
      </c>
      <c r="E148" s="131" t="str">
        <f>IF('Dépenses forfaitaire'!E148="","",'Dépenses forfaitaire'!E148)</f>
        <v/>
      </c>
      <c r="F148" s="131" t="str">
        <f>IF('Dépenses forfaitaire'!F148="","",'Dépenses forfaitaire'!F148)</f>
        <v/>
      </c>
      <c r="G148" s="131"/>
      <c r="H148" s="131" t="str">
        <f>IF('Dépenses forfaitaire'!H148="","",'Dépenses forfaitaire'!H148)</f>
        <v/>
      </c>
      <c r="I148" s="131" t="str">
        <f>IF('Dépenses forfaitaire'!I148="","",'Dépenses forfaitaire'!I148)</f>
        <v/>
      </c>
      <c r="J148" s="293" t="str">
        <f>IF('Dépenses forfaitaire'!K148="","",'Dépenses forfaitaire'!K148)</f>
        <v/>
      </c>
      <c r="K148" s="293" t="str">
        <f>IF('Dépenses forfaitaire'!L148="","",'Dépenses forfaitaire'!L148)</f>
        <v/>
      </c>
      <c r="L148" s="293" t="str">
        <f>IF('Dépenses forfaitaire'!J148="","",'Dépenses forfaitaire'!J148)</f>
        <v/>
      </c>
      <c r="M148" s="131" t="str">
        <f>IF($H148="","",IF($C148=Listes!$B$32,IF('DP_Instruction Forfaitaires'!$E148&lt;Listes!$B$53,('DP_Instruction Forfaitaires'!$E148*(VLOOKUP('DP_Instruction Forfaitaires'!$D148,Listes!$A$54:$E$60,2,FALSE))),IF('DP_Instruction Forfaitaires'!$E148&gt;Listes!$E$53,('DP_Instruction Forfaitaires'!$E148*(VLOOKUP('DP_Instruction Forfaitaires'!$D148,Listes!$A$54:$E$60,5,FALSE))),('DP_Instruction Forfaitaires'!$E148*(VLOOKUP('DP_Instruction Forfaitaires'!$D148,Listes!$A$54:$E$60,3,FALSE))+(VLOOKUP('DP_Instruction Forfaitaires'!$D148,Listes!$A$54:$E$60,4,FALSE)))))))</f>
        <v/>
      </c>
      <c r="N148" s="131" t="str">
        <f>IF($H148="","",IF($C148=Listes!$B$31,IF('DP_Instruction Forfaitaires'!$E148&lt;Listes!$B$42,('DP_Instruction Forfaitaires'!$E148*(VLOOKUP('DP_Instruction Forfaitaires'!$D148,Listes!$A$43:$E$49,2,FALSE))),IF('DP_Instruction Forfaitaires'!$E148&gt;Listes!$D$42,('DP_Instruction Forfaitaires'!$E148*(VLOOKUP('DP_Instruction Forfaitaires'!$D148,Listes!$A$43:$E$49,5,FALSE))),('DP_Instruction Forfaitaires'!$E148*(VLOOKUP('DP_Instruction Forfaitaires'!$D148,Listes!$A$43:$E$49,3,FALSE))+(VLOOKUP('DP_Instruction Forfaitaires'!$D148,Listes!$A$43:$E$49,4,FALSE)))))))</f>
        <v/>
      </c>
      <c r="O148" s="183" t="str">
        <f>IF($H148="","",IF($C148=Listes!$B$34,Listes!$I$31,IF($C148=Listes!$B$35,(VLOOKUP('DP_Instruction Forfaitaires'!$F148,Listes!$E$31:$F$36,2,FALSE)),IF($C148=Listes!$B$33,IF('DP_Instruction Forfaitaires'!$E148&lt;Listes!$A$64,'DP_Instruction Forfaitaires'!$E148*Listes!$A$65,IF('DP_Instruction Forfaitaires'!$E148&gt;Listes!$D$64,'DP_Instruction Forfaitaires'!$E148*Listes!$D$65,(('DP_Instruction Forfaitaires'!$E148*Listes!$B$65)+Listes!$C$65)))))))</f>
        <v/>
      </c>
      <c r="P148" s="144" t="str">
        <f>IF('Dépenses forfaitaire'!P148="","",'Dépenses forfaitaire'!P148)</f>
        <v/>
      </c>
      <c r="Q148" s="343"/>
      <c r="R148" s="295" t="str">
        <f t="shared" si="8"/>
        <v/>
      </c>
      <c r="S148" s="295" t="str">
        <f t="shared" si="9"/>
        <v/>
      </c>
      <c r="T148" s="193" t="str">
        <f t="shared" si="10"/>
        <v/>
      </c>
      <c r="U148" s="191"/>
      <c r="V148" s="209"/>
      <c r="W148" s="195" t="str">
        <f>IF(AND(OR(Q148="KO",T148&lt;&gt;""),OR(R148="",S148="",T148="")),Listes!$A$74,IF(AND(T148="",Q148&lt;&gt;""),Listes!$A$75,IF(AND(P148&lt;T148,V148=""),Listes!$A$76,IF(AND(R148&gt;S148),Listes!$A$77,IF(AND(P148&lt;&gt;"",P148&gt;T148,U148=""),Listes!$A$78,IF(AND(X148="",OR(Q148&lt;&gt;"",R148&lt;&gt;"",S148&lt;&gt;"")),Listes!$A$79,""))))))</f>
        <v/>
      </c>
      <c r="X148" s="196"/>
      <c r="Y148" s="31">
        <f t="shared" si="11"/>
        <v>0</v>
      </c>
    </row>
    <row r="149" spans="1:25" ht="20.100000000000001" customHeight="1" x14ac:dyDescent="0.25">
      <c r="A149" s="134">
        <v>143</v>
      </c>
      <c r="B149" s="131" t="str">
        <f>IF('Dépenses forfaitaire'!B149="","",'Dépenses forfaitaire'!B149)</f>
        <v/>
      </c>
      <c r="C149" s="131" t="str">
        <f>IF('Dépenses forfaitaire'!C149="","",'Dépenses forfaitaire'!C149)</f>
        <v/>
      </c>
      <c r="D149" s="131" t="str">
        <f>IF('Dépenses forfaitaire'!D149="","",'Dépenses forfaitaire'!D149)</f>
        <v/>
      </c>
      <c r="E149" s="131" t="str">
        <f>IF('Dépenses forfaitaire'!E149="","",'Dépenses forfaitaire'!E149)</f>
        <v/>
      </c>
      <c r="F149" s="131" t="str">
        <f>IF('Dépenses forfaitaire'!F149="","",'Dépenses forfaitaire'!F149)</f>
        <v/>
      </c>
      <c r="G149" s="131"/>
      <c r="H149" s="131" t="str">
        <f>IF('Dépenses forfaitaire'!H149="","",'Dépenses forfaitaire'!H149)</f>
        <v/>
      </c>
      <c r="I149" s="131" t="str">
        <f>IF('Dépenses forfaitaire'!I149="","",'Dépenses forfaitaire'!I149)</f>
        <v/>
      </c>
      <c r="J149" s="293" t="str">
        <f>IF('Dépenses forfaitaire'!K149="","",'Dépenses forfaitaire'!K149)</f>
        <v/>
      </c>
      <c r="K149" s="293" t="str">
        <f>IF('Dépenses forfaitaire'!L149="","",'Dépenses forfaitaire'!L149)</f>
        <v/>
      </c>
      <c r="L149" s="293" t="str">
        <f>IF('Dépenses forfaitaire'!J149="","",'Dépenses forfaitaire'!J149)</f>
        <v/>
      </c>
      <c r="M149" s="131" t="str">
        <f>IF($H149="","",IF($C149=Listes!$B$32,IF('DP_Instruction Forfaitaires'!$E149&lt;Listes!$B$53,('DP_Instruction Forfaitaires'!$E149*(VLOOKUP('DP_Instruction Forfaitaires'!$D149,Listes!$A$54:$E$60,2,FALSE))),IF('DP_Instruction Forfaitaires'!$E149&gt;Listes!$E$53,('DP_Instruction Forfaitaires'!$E149*(VLOOKUP('DP_Instruction Forfaitaires'!$D149,Listes!$A$54:$E$60,5,FALSE))),('DP_Instruction Forfaitaires'!$E149*(VLOOKUP('DP_Instruction Forfaitaires'!$D149,Listes!$A$54:$E$60,3,FALSE))+(VLOOKUP('DP_Instruction Forfaitaires'!$D149,Listes!$A$54:$E$60,4,FALSE)))))))</f>
        <v/>
      </c>
      <c r="N149" s="131" t="str">
        <f>IF($H149="","",IF($C149=Listes!$B$31,IF('DP_Instruction Forfaitaires'!$E149&lt;Listes!$B$42,('DP_Instruction Forfaitaires'!$E149*(VLOOKUP('DP_Instruction Forfaitaires'!$D149,Listes!$A$43:$E$49,2,FALSE))),IF('DP_Instruction Forfaitaires'!$E149&gt;Listes!$D$42,('DP_Instruction Forfaitaires'!$E149*(VLOOKUP('DP_Instruction Forfaitaires'!$D149,Listes!$A$43:$E$49,5,FALSE))),('DP_Instruction Forfaitaires'!$E149*(VLOOKUP('DP_Instruction Forfaitaires'!$D149,Listes!$A$43:$E$49,3,FALSE))+(VLOOKUP('DP_Instruction Forfaitaires'!$D149,Listes!$A$43:$E$49,4,FALSE)))))))</f>
        <v/>
      </c>
      <c r="O149" s="183" t="str">
        <f>IF($H149="","",IF($C149=Listes!$B$34,Listes!$I$31,IF($C149=Listes!$B$35,(VLOOKUP('DP_Instruction Forfaitaires'!$F149,Listes!$E$31:$F$36,2,FALSE)),IF($C149=Listes!$B$33,IF('DP_Instruction Forfaitaires'!$E149&lt;Listes!$A$64,'DP_Instruction Forfaitaires'!$E149*Listes!$A$65,IF('DP_Instruction Forfaitaires'!$E149&gt;Listes!$D$64,'DP_Instruction Forfaitaires'!$E149*Listes!$D$65,(('DP_Instruction Forfaitaires'!$E149*Listes!$B$65)+Listes!$C$65)))))))</f>
        <v/>
      </c>
      <c r="P149" s="144" t="str">
        <f>IF('Dépenses forfaitaire'!P149="","",'Dépenses forfaitaire'!P149)</f>
        <v/>
      </c>
      <c r="Q149" s="343"/>
      <c r="R149" s="295" t="str">
        <f t="shared" si="8"/>
        <v/>
      </c>
      <c r="S149" s="295" t="str">
        <f t="shared" si="9"/>
        <v/>
      </c>
      <c r="T149" s="193" t="str">
        <f t="shared" si="10"/>
        <v/>
      </c>
      <c r="U149" s="191"/>
      <c r="V149" s="209"/>
      <c r="W149" s="195" t="str">
        <f>IF(AND(OR(Q149="KO",T149&lt;&gt;""),OR(R149="",S149="",T149="")),Listes!$A$74,IF(AND(T149="",Q149&lt;&gt;""),Listes!$A$75,IF(AND(P149&lt;T149,V149=""),Listes!$A$76,IF(AND(R149&gt;S149),Listes!$A$77,IF(AND(P149&lt;&gt;"",P149&gt;T149,U149=""),Listes!$A$78,IF(AND(X149="",OR(Q149&lt;&gt;"",R149&lt;&gt;"",S149&lt;&gt;"")),Listes!$A$79,""))))))</f>
        <v/>
      </c>
      <c r="X149" s="196"/>
      <c r="Y149" s="31">
        <f t="shared" si="11"/>
        <v>0</v>
      </c>
    </row>
    <row r="150" spans="1:25" ht="20.100000000000001" customHeight="1" x14ac:dyDescent="0.25">
      <c r="A150" s="134">
        <v>144</v>
      </c>
      <c r="B150" s="131" t="str">
        <f>IF('Dépenses forfaitaire'!B150="","",'Dépenses forfaitaire'!B150)</f>
        <v/>
      </c>
      <c r="C150" s="131" t="str">
        <f>IF('Dépenses forfaitaire'!C150="","",'Dépenses forfaitaire'!C150)</f>
        <v/>
      </c>
      <c r="D150" s="131" t="str">
        <f>IF('Dépenses forfaitaire'!D150="","",'Dépenses forfaitaire'!D150)</f>
        <v/>
      </c>
      <c r="E150" s="131" t="str">
        <f>IF('Dépenses forfaitaire'!E150="","",'Dépenses forfaitaire'!E150)</f>
        <v/>
      </c>
      <c r="F150" s="131" t="str">
        <f>IF('Dépenses forfaitaire'!F150="","",'Dépenses forfaitaire'!F150)</f>
        <v/>
      </c>
      <c r="G150" s="131"/>
      <c r="H150" s="131" t="str">
        <f>IF('Dépenses forfaitaire'!H150="","",'Dépenses forfaitaire'!H150)</f>
        <v/>
      </c>
      <c r="I150" s="131" t="str">
        <f>IF('Dépenses forfaitaire'!I150="","",'Dépenses forfaitaire'!I150)</f>
        <v/>
      </c>
      <c r="J150" s="293" t="str">
        <f>IF('Dépenses forfaitaire'!K150="","",'Dépenses forfaitaire'!K150)</f>
        <v/>
      </c>
      <c r="K150" s="293" t="str">
        <f>IF('Dépenses forfaitaire'!L150="","",'Dépenses forfaitaire'!L150)</f>
        <v/>
      </c>
      <c r="L150" s="293" t="str">
        <f>IF('Dépenses forfaitaire'!J150="","",'Dépenses forfaitaire'!J150)</f>
        <v/>
      </c>
      <c r="M150" s="131" t="str">
        <f>IF($H150="","",IF($C150=Listes!$B$32,IF('DP_Instruction Forfaitaires'!$E150&lt;Listes!$B$53,('DP_Instruction Forfaitaires'!$E150*(VLOOKUP('DP_Instruction Forfaitaires'!$D150,Listes!$A$54:$E$60,2,FALSE))),IF('DP_Instruction Forfaitaires'!$E150&gt;Listes!$E$53,('DP_Instruction Forfaitaires'!$E150*(VLOOKUP('DP_Instruction Forfaitaires'!$D150,Listes!$A$54:$E$60,5,FALSE))),('DP_Instruction Forfaitaires'!$E150*(VLOOKUP('DP_Instruction Forfaitaires'!$D150,Listes!$A$54:$E$60,3,FALSE))+(VLOOKUP('DP_Instruction Forfaitaires'!$D150,Listes!$A$54:$E$60,4,FALSE)))))))</f>
        <v/>
      </c>
      <c r="N150" s="131" t="str">
        <f>IF($H150="","",IF($C150=Listes!$B$31,IF('DP_Instruction Forfaitaires'!$E150&lt;Listes!$B$42,('DP_Instruction Forfaitaires'!$E150*(VLOOKUP('DP_Instruction Forfaitaires'!$D150,Listes!$A$43:$E$49,2,FALSE))),IF('DP_Instruction Forfaitaires'!$E150&gt;Listes!$D$42,('DP_Instruction Forfaitaires'!$E150*(VLOOKUP('DP_Instruction Forfaitaires'!$D150,Listes!$A$43:$E$49,5,FALSE))),('DP_Instruction Forfaitaires'!$E150*(VLOOKUP('DP_Instruction Forfaitaires'!$D150,Listes!$A$43:$E$49,3,FALSE))+(VLOOKUP('DP_Instruction Forfaitaires'!$D150,Listes!$A$43:$E$49,4,FALSE)))))))</f>
        <v/>
      </c>
      <c r="O150" s="183" t="str">
        <f>IF($H150="","",IF($C150=Listes!$B$34,Listes!$I$31,IF($C150=Listes!$B$35,(VLOOKUP('DP_Instruction Forfaitaires'!$F150,Listes!$E$31:$F$36,2,FALSE)),IF($C150=Listes!$B$33,IF('DP_Instruction Forfaitaires'!$E150&lt;Listes!$A$64,'DP_Instruction Forfaitaires'!$E150*Listes!$A$65,IF('DP_Instruction Forfaitaires'!$E150&gt;Listes!$D$64,'DP_Instruction Forfaitaires'!$E150*Listes!$D$65,(('DP_Instruction Forfaitaires'!$E150*Listes!$B$65)+Listes!$C$65)))))))</f>
        <v/>
      </c>
      <c r="P150" s="144" t="str">
        <f>IF('Dépenses forfaitaire'!P150="","",'Dépenses forfaitaire'!P150)</f>
        <v/>
      </c>
      <c r="Q150" s="343"/>
      <c r="R150" s="295" t="str">
        <f t="shared" si="8"/>
        <v/>
      </c>
      <c r="S150" s="295" t="str">
        <f t="shared" si="9"/>
        <v/>
      </c>
      <c r="T150" s="193" t="str">
        <f t="shared" si="10"/>
        <v/>
      </c>
      <c r="U150" s="191"/>
      <c r="V150" s="209"/>
      <c r="W150" s="195" t="str">
        <f>IF(AND(OR(Q150="KO",T150&lt;&gt;""),OR(R150="",S150="",T150="")),Listes!$A$74,IF(AND(T150="",Q150&lt;&gt;""),Listes!$A$75,IF(AND(P150&lt;T150,V150=""),Listes!$A$76,IF(AND(R150&gt;S150),Listes!$A$77,IF(AND(P150&lt;&gt;"",P150&gt;T150,U150=""),Listes!$A$78,IF(AND(X150="",OR(Q150&lt;&gt;"",R150&lt;&gt;"",S150&lt;&gt;"")),Listes!$A$79,""))))))</f>
        <v/>
      </c>
      <c r="X150" s="196"/>
      <c r="Y150" s="31">
        <f t="shared" si="11"/>
        <v>0</v>
      </c>
    </row>
    <row r="151" spans="1:25" ht="20.100000000000001" customHeight="1" x14ac:dyDescent="0.25">
      <c r="A151" s="134">
        <v>145</v>
      </c>
      <c r="B151" s="131" t="str">
        <f>IF('Dépenses forfaitaire'!B151="","",'Dépenses forfaitaire'!B151)</f>
        <v/>
      </c>
      <c r="C151" s="131" t="str">
        <f>IF('Dépenses forfaitaire'!C151="","",'Dépenses forfaitaire'!C151)</f>
        <v/>
      </c>
      <c r="D151" s="131" t="str">
        <f>IF('Dépenses forfaitaire'!D151="","",'Dépenses forfaitaire'!D151)</f>
        <v/>
      </c>
      <c r="E151" s="131" t="str">
        <f>IF('Dépenses forfaitaire'!E151="","",'Dépenses forfaitaire'!E151)</f>
        <v/>
      </c>
      <c r="F151" s="131" t="str">
        <f>IF('Dépenses forfaitaire'!F151="","",'Dépenses forfaitaire'!F151)</f>
        <v/>
      </c>
      <c r="G151" s="131"/>
      <c r="H151" s="131" t="str">
        <f>IF('Dépenses forfaitaire'!H151="","",'Dépenses forfaitaire'!H151)</f>
        <v/>
      </c>
      <c r="I151" s="131" t="str">
        <f>IF('Dépenses forfaitaire'!I151="","",'Dépenses forfaitaire'!I151)</f>
        <v/>
      </c>
      <c r="J151" s="293" t="str">
        <f>IF('Dépenses forfaitaire'!K151="","",'Dépenses forfaitaire'!K151)</f>
        <v/>
      </c>
      <c r="K151" s="293" t="str">
        <f>IF('Dépenses forfaitaire'!L151="","",'Dépenses forfaitaire'!L151)</f>
        <v/>
      </c>
      <c r="L151" s="293" t="str">
        <f>IF('Dépenses forfaitaire'!J151="","",'Dépenses forfaitaire'!J151)</f>
        <v/>
      </c>
      <c r="M151" s="131" t="str">
        <f>IF($H151="","",IF($C151=Listes!$B$32,IF('DP_Instruction Forfaitaires'!$E151&lt;Listes!$B$53,('DP_Instruction Forfaitaires'!$E151*(VLOOKUP('DP_Instruction Forfaitaires'!$D151,Listes!$A$54:$E$60,2,FALSE))),IF('DP_Instruction Forfaitaires'!$E151&gt;Listes!$E$53,('DP_Instruction Forfaitaires'!$E151*(VLOOKUP('DP_Instruction Forfaitaires'!$D151,Listes!$A$54:$E$60,5,FALSE))),('DP_Instruction Forfaitaires'!$E151*(VLOOKUP('DP_Instruction Forfaitaires'!$D151,Listes!$A$54:$E$60,3,FALSE))+(VLOOKUP('DP_Instruction Forfaitaires'!$D151,Listes!$A$54:$E$60,4,FALSE)))))))</f>
        <v/>
      </c>
      <c r="N151" s="131" t="str">
        <f>IF($H151="","",IF($C151=Listes!$B$31,IF('DP_Instruction Forfaitaires'!$E151&lt;Listes!$B$42,('DP_Instruction Forfaitaires'!$E151*(VLOOKUP('DP_Instruction Forfaitaires'!$D151,Listes!$A$43:$E$49,2,FALSE))),IF('DP_Instruction Forfaitaires'!$E151&gt;Listes!$D$42,('DP_Instruction Forfaitaires'!$E151*(VLOOKUP('DP_Instruction Forfaitaires'!$D151,Listes!$A$43:$E$49,5,FALSE))),('DP_Instruction Forfaitaires'!$E151*(VLOOKUP('DP_Instruction Forfaitaires'!$D151,Listes!$A$43:$E$49,3,FALSE))+(VLOOKUP('DP_Instruction Forfaitaires'!$D151,Listes!$A$43:$E$49,4,FALSE)))))))</f>
        <v/>
      </c>
      <c r="O151" s="183" t="str">
        <f>IF($H151="","",IF($C151=Listes!$B$34,Listes!$I$31,IF($C151=Listes!$B$35,(VLOOKUP('DP_Instruction Forfaitaires'!$F151,Listes!$E$31:$F$36,2,FALSE)),IF($C151=Listes!$B$33,IF('DP_Instruction Forfaitaires'!$E151&lt;Listes!$A$64,'DP_Instruction Forfaitaires'!$E151*Listes!$A$65,IF('DP_Instruction Forfaitaires'!$E151&gt;Listes!$D$64,'DP_Instruction Forfaitaires'!$E151*Listes!$D$65,(('DP_Instruction Forfaitaires'!$E151*Listes!$B$65)+Listes!$C$65)))))))</f>
        <v/>
      </c>
      <c r="P151" s="144" t="str">
        <f>IF('Dépenses forfaitaire'!P151="","",'Dépenses forfaitaire'!P151)</f>
        <v/>
      </c>
      <c r="Q151" s="343"/>
      <c r="R151" s="295" t="str">
        <f t="shared" si="8"/>
        <v/>
      </c>
      <c r="S151" s="295" t="str">
        <f t="shared" si="9"/>
        <v/>
      </c>
      <c r="T151" s="193" t="str">
        <f t="shared" si="10"/>
        <v/>
      </c>
      <c r="U151" s="191"/>
      <c r="V151" s="209"/>
      <c r="W151" s="195" t="str">
        <f>IF(AND(OR(Q151="KO",T151&lt;&gt;""),OR(R151="",S151="",T151="")),Listes!$A$74,IF(AND(T151="",Q151&lt;&gt;""),Listes!$A$75,IF(AND(P151&lt;T151,V151=""),Listes!$A$76,IF(AND(R151&gt;S151),Listes!$A$77,IF(AND(P151&lt;&gt;"",P151&gt;T151,U151=""),Listes!$A$78,IF(AND(X151="",OR(Q151&lt;&gt;"",R151&lt;&gt;"",S151&lt;&gt;"")),Listes!$A$79,""))))))</f>
        <v/>
      </c>
      <c r="X151" s="196"/>
      <c r="Y151" s="31">
        <f t="shared" si="11"/>
        <v>0</v>
      </c>
    </row>
    <row r="152" spans="1:25" ht="20.100000000000001" customHeight="1" x14ac:dyDescent="0.25">
      <c r="A152" s="134">
        <v>146</v>
      </c>
      <c r="B152" s="131" t="str">
        <f>IF('Dépenses forfaitaire'!B152="","",'Dépenses forfaitaire'!B152)</f>
        <v/>
      </c>
      <c r="C152" s="131" t="str">
        <f>IF('Dépenses forfaitaire'!C152="","",'Dépenses forfaitaire'!C152)</f>
        <v/>
      </c>
      <c r="D152" s="131" t="str">
        <f>IF('Dépenses forfaitaire'!D152="","",'Dépenses forfaitaire'!D152)</f>
        <v/>
      </c>
      <c r="E152" s="131" t="str">
        <f>IF('Dépenses forfaitaire'!E152="","",'Dépenses forfaitaire'!E152)</f>
        <v/>
      </c>
      <c r="F152" s="131" t="str">
        <f>IF('Dépenses forfaitaire'!F152="","",'Dépenses forfaitaire'!F152)</f>
        <v/>
      </c>
      <c r="G152" s="131"/>
      <c r="H152" s="131" t="str">
        <f>IF('Dépenses forfaitaire'!H152="","",'Dépenses forfaitaire'!H152)</f>
        <v/>
      </c>
      <c r="I152" s="131" t="str">
        <f>IF('Dépenses forfaitaire'!I152="","",'Dépenses forfaitaire'!I152)</f>
        <v/>
      </c>
      <c r="J152" s="293" t="str">
        <f>IF('Dépenses forfaitaire'!K152="","",'Dépenses forfaitaire'!K152)</f>
        <v/>
      </c>
      <c r="K152" s="293" t="str">
        <f>IF('Dépenses forfaitaire'!L152="","",'Dépenses forfaitaire'!L152)</f>
        <v/>
      </c>
      <c r="L152" s="293" t="str">
        <f>IF('Dépenses forfaitaire'!J152="","",'Dépenses forfaitaire'!J152)</f>
        <v/>
      </c>
      <c r="M152" s="131" t="str">
        <f>IF($H152="","",IF($C152=Listes!$B$32,IF('DP_Instruction Forfaitaires'!$E152&lt;Listes!$B$53,('DP_Instruction Forfaitaires'!$E152*(VLOOKUP('DP_Instruction Forfaitaires'!$D152,Listes!$A$54:$E$60,2,FALSE))),IF('DP_Instruction Forfaitaires'!$E152&gt;Listes!$E$53,('DP_Instruction Forfaitaires'!$E152*(VLOOKUP('DP_Instruction Forfaitaires'!$D152,Listes!$A$54:$E$60,5,FALSE))),('DP_Instruction Forfaitaires'!$E152*(VLOOKUP('DP_Instruction Forfaitaires'!$D152,Listes!$A$54:$E$60,3,FALSE))+(VLOOKUP('DP_Instruction Forfaitaires'!$D152,Listes!$A$54:$E$60,4,FALSE)))))))</f>
        <v/>
      </c>
      <c r="N152" s="131" t="str">
        <f>IF($H152="","",IF($C152=Listes!$B$31,IF('DP_Instruction Forfaitaires'!$E152&lt;Listes!$B$42,('DP_Instruction Forfaitaires'!$E152*(VLOOKUP('DP_Instruction Forfaitaires'!$D152,Listes!$A$43:$E$49,2,FALSE))),IF('DP_Instruction Forfaitaires'!$E152&gt;Listes!$D$42,('DP_Instruction Forfaitaires'!$E152*(VLOOKUP('DP_Instruction Forfaitaires'!$D152,Listes!$A$43:$E$49,5,FALSE))),('DP_Instruction Forfaitaires'!$E152*(VLOOKUP('DP_Instruction Forfaitaires'!$D152,Listes!$A$43:$E$49,3,FALSE))+(VLOOKUP('DP_Instruction Forfaitaires'!$D152,Listes!$A$43:$E$49,4,FALSE)))))))</f>
        <v/>
      </c>
      <c r="O152" s="183" t="str">
        <f>IF($H152="","",IF($C152=Listes!$B$34,Listes!$I$31,IF($C152=Listes!$B$35,(VLOOKUP('DP_Instruction Forfaitaires'!$F152,Listes!$E$31:$F$36,2,FALSE)),IF($C152=Listes!$B$33,IF('DP_Instruction Forfaitaires'!$E152&lt;Listes!$A$64,'DP_Instruction Forfaitaires'!$E152*Listes!$A$65,IF('DP_Instruction Forfaitaires'!$E152&gt;Listes!$D$64,'DP_Instruction Forfaitaires'!$E152*Listes!$D$65,(('DP_Instruction Forfaitaires'!$E152*Listes!$B$65)+Listes!$C$65)))))))</f>
        <v/>
      </c>
      <c r="P152" s="144" t="str">
        <f>IF('Dépenses forfaitaire'!P152="","",'Dépenses forfaitaire'!P152)</f>
        <v/>
      </c>
      <c r="Q152" s="343"/>
      <c r="R152" s="295" t="str">
        <f t="shared" si="8"/>
        <v/>
      </c>
      <c r="S152" s="295" t="str">
        <f t="shared" si="9"/>
        <v/>
      </c>
      <c r="T152" s="193" t="str">
        <f t="shared" si="10"/>
        <v/>
      </c>
      <c r="U152" s="191"/>
      <c r="V152" s="209"/>
      <c r="W152" s="195" t="str">
        <f>IF(AND(OR(Q152="KO",T152&lt;&gt;""),OR(R152="",S152="",T152="")),Listes!$A$74,IF(AND(T152="",Q152&lt;&gt;""),Listes!$A$75,IF(AND(P152&lt;T152,V152=""),Listes!$A$76,IF(AND(R152&gt;S152),Listes!$A$77,IF(AND(P152&lt;&gt;"",P152&gt;T152,U152=""),Listes!$A$78,IF(AND(X152="",OR(Q152&lt;&gt;"",R152&lt;&gt;"",S152&lt;&gt;"")),Listes!$A$79,""))))))</f>
        <v/>
      </c>
      <c r="X152" s="196"/>
      <c r="Y152" s="31">
        <f t="shared" si="11"/>
        <v>0</v>
      </c>
    </row>
    <row r="153" spans="1:25" ht="20.100000000000001" customHeight="1" x14ac:dyDescent="0.25">
      <c r="A153" s="134">
        <v>147</v>
      </c>
      <c r="B153" s="131" t="str">
        <f>IF('Dépenses forfaitaire'!B153="","",'Dépenses forfaitaire'!B153)</f>
        <v/>
      </c>
      <c r="C153" s="131" t="str">
        <f>IF('Dépenses forfaitaire'!C153="","",'Dépenses forfaitaire'!C153)</f>
        <v/>
      </c>
      <c r="D153" s="131" t="str">
        <f>IF('Dépenses forfaitaire'!D153="","",'Dépenses forfaitaire'!D153)</f>
        <v/>
      </c>
      <c r="E153" s="131" t="str">
        <f>IF('Dépenses forfaitaire'!E153="","",'Dépenses forfaitaire'!E153)</f>
        <v/>
      </c>
      <c r="F153" s="131" t="str">
        <f>IF('Dépenses forfaitaire'!F153="","",'Dépenses forfaitaire'!F153)</f>
        <v/>
      </c>
      <c r="G153" s="131"/>
      <c r="H153" s="131" t="str">
        <f>IF('Dépenses forfaitaire'!H153="","",'Dépenses forfaitaire'!H153)</f>
        <v/>
      </c>
      <c r="I153" s="131" t="str">
        <f>IF('Dépenses forfaitaire'!I153="","",'Dépenses forfaitaire'!I153)</f>
        <v/>
      </c>
      <c r="J153" s="293" t="str">
        <f>IF('Dépenses forfaitaire'!K153="","",'Dépenses forfaitaire'!K153)</f>
        <v/>
      </c>
      <c r="K153" s="293" t="str">
        <f>IF('Dépenses forfaitaire'!L153="","",'Dépenses forfaitaire'!L153)</f>
        <v/>
      </c>
      <c r="L153" s="293" t="str">
        <f>IF('Dépenses forfaitaire'!J153="","",'Dépenses forfaitaire'!J153)</f>
        <v/>
      </c>
      <c r="M153" s="131" t="str">
        <f>IF($H153="","",IF($C153=Listes!$B$32,IF('DP_Instruction Forfaitaires'!$E153&lt;Listes!$B$53,('DP_Instruction Forfaitaires'!$E153*(VLOOKUP('DP_Instruction Forfaitaires'!$D153,Listes!$A$54:$E$60,2,FALSE))),IF('DP_Instruction Forfaitaires'!$E153&gt;Listes!$E$53,('DP_Instruction Forfaitaires'!$E153*(VLOOKUP('DP_Instruction Forfaitaires'!$D153,Listes!$A$54:$E$60,5,FALSE))),('DP_Instruction Forfaitaires'!$E153*(VLOOKUP('DP_Instruction Forfaitaires'!$D153,Listes!$A$54:$E$60,3,FALSE))+(VLOOKUP('DP_Instruction Forfaitaires'!$D153,Listes!$A$54:$E$60,4,FALSE)))))))</f>
        <v/>
      </c>
      <c r="N153" s="131" t="str">
        <f>IF($H153="","",IF($C153=Listes!$B$31,IF('DP_Instruction Forfaitaires'!$E153&lt;Listes!$B$42,('DP_Instruction Forfaitaires'!$E153*(VLOOKUP('DP_Instruction Forfaitaires'!$D153,Listes!$A$43:$E$49,2,FALSE))),IF('DP_Instruction Forfaitaires'!$E153&gt;Listes!$D$42,('DP_Instruction Forfaitaires'!$E153*(VLOOKUP('DP_Instruction Forfaitaires'!$D153,Listes!$A$43:$E$49,5,FALSE))),('DP_Instruction Forfaitaires'!$E153*(VLOOKUP('DP_Instruction Forfaitaires'!$D153,Listes!$A$43:$E$49,3,FALSE))+(VLOOKUP('DP_Instruction Forfaitaires'!$D153,Listes!$A$43:$E$49,4,FALSE)))))))</f>
        <v/>
      </c>
      <c r="O153" s="183" t="str">
        <f>IF($H153="","",IF($C153=Listes!$B$34,Listes!$I$31,IF($C153=Listes!$B$35,(VLOOKUP('DP_Instruction Forfaitaires'!$F153,Listes!$E$31:$F$36,2,FALSE)),IF($C153=Listes!$B$33,IF('DP_Instruction Forfaitaires'!$E153&lt;Listes!$A$64,'DP_Instruction Forfaitaires'!$E153*Listes!$A$65,IF('DP_Instruction Forfaitaires'!$E153&gt;Listes!$D$64,'DP_Instruction Forfaitaires'!$E153*Listes!$D$65,(('DP_Instruction Forfaitaires'!$E153*Listes!$B$65)+Listes!$C$65)))))))</f>
        <v/>
      </c>
      <c r="P153" s="144" t="str">
        <f>IF('Dépenses forfaitaire'!P153="","",'Dépenses forfaitaire'!P153)</f>
        <v/>
      </c>
      <c r="Q153" s="343"/>
      <c r="R153" s="295" t="str">
        <f t="shared" si="8"/>
        <v/>
      </c>
      <c r="S153" s="295" t="str">
        <f t="shared" si="9"/>
        <v/>
      </c>
      <c r="T153" s="193" t="str">
        <f t="shared" si="10"/>
        <v/>
      </c>
      <c r="U153" s="191"/>
      <c r="V153" s="209"/>
      <c r="W153" s="195" t="str">
        <f>IF(AND(OR(Q153="KO",T153&lt;&gt;""),OR(R153="",S153="",T153="")),Listes!$A$74,IF(AND(T153="",Q153&lt;&gt;""),Listes!$A$75,IF(AND(P153&lt;T153,V153=""),Listes!$A$76,IF(AND(R153&gt;S153),Listes!$A$77,IF(AND(P153&lt;&gt;"",P153&gt;T153,U153=""),Listes!$A$78,IF(AND(X153="",OR(Q153&lt;&gt;"",R153&lt;&gt;"",S153&lt;&gt;"")),Listes!$A$79,""))))))</f>
        <v/>
      </c>
      <c r="X153" s="196"/>
      <c r="Y153" s="31">
        <f t="shared" si="11"/>
        <v>0</v>
      </c>
    </row>
    <row r="154" spans="1:25" ht="20.100000000000001" customHeight="1" x14ac:dyDescent="0.25">
      <c r="A154" s="134">
        <v>148</v>
      </c>
      <c r="B154" s="131" t="str">
        <f>IF('Dépenses forfaitaire'!B154="","",'Dépenses forfaitaire'!B154)</f>
        <v/>
      </c>
      <c r="C154" s="131" t="str">
        <f>IF('Dépenses forfaitaire'!C154="","",'Dépenses forfaitaire'!C154)</f>
        <v/>
      </c>
      <c r="D154" s="131" t="str">
        <f>IF('Dépenses forfaitaire'!D154="","",'Dépenses forfaitaire'!D154)</f>
        <v/>
      </c>
      <c r="E154" s="131" t="str">
        <f>IF('Dépenses forfaitaire'!E154="","",'Dépenses forfaitaire'!E154)</f>
        <v/>
      </c>
      <c r="F154" s="131" t="str">
        <f>IF('Dépenses forfaitaire'!F154="","",'Dépenses forfaitaire'!F154)</f>
        <v/>
      </c>
      <c r="G154" s="131"/>
      <c r="H154" s="131" t="str">
        <f>IF('Dépenses forfaitaire'!H154="","",'Dépenses forfaitaire'!H154)</f>
        <v/>
      </c>
      <c r="I154" s="131" t="str">
        <f>IF('Dépenses forfaitaire'!I154="","",'Dépenses forfaitaire'!I154)</f>
        <v/>
      </c>
      <c r="J154" s="293" t="str">
        <f>IF('Dépenses forfaitaire'!K154="","",'Dépenses forfaitaire'!K154)</f>
        <v/>
      </c>
      <c r="K154" s="293" t="str">
        <f>IF('Dépenses forfaitaire'!L154="","",'Dépenses forfaitaire'!L154)</f>
        <v/>
      </c>
      <c r="L154" s="293" t="str">
        <f>IF('Dépenses forfaitaire'!J154="","",'Dépenses forfaitaire'!J154)</f>
        <v/>
      </c>
      <c r="M154" s="131" t="str">
        <f>IF($H154="","",IF($C154=Listes!$B$32,IF('DP_Instruction Forfaitaires'!$E154&lt;Listes!$B$53,('DP_Instruction Forfaitaires'!$E154*(VLOOKUP('DP_Instruction Forfaitaires'!$D154,Listes!$A$54:$E$60,2,FALSE))),IF('DP_Instruction Forfaitaires'!$E154&gt;Listes!$E$53,('DP_Instruction Forfaitaires'!$E154*(VLOOKUP('DP_Instruction Forfaitaires'!$D154,Listes!$A$54:$E$60,5,FALSE))),('DP_Instruction Forfaitaires'!$E154*(VLOOKUP('DP_Instruction Forfaitaires'!$D154,Listes!$A$54:$E$60,3,FALSE))+(VLOOKUP('DP_Instruction Forfaitaires'!$D154,Listes!$A$54:$E$60,4,FALSE)))))))</f>
        <v/>
      </c>
      <c r="N154" s="131" t="str">
        <f>IF($H154="","",IF($C154=Listes!$B$31,IF('DP_Instruction Forfaitaires'!$E154&lt;Listes!$B$42,('DP_Instruction Forfaitaires'!$E154*(VLOOKUP('DP_Instruction Forfaitaires'!$D154,Listes!$A$43:$E$49,2,FALSE))),IF('DP_Instruction Forfaitaires'!$E154&gt;Listes!$D$42,('DP_Instruction Forfaitaires'!$E154*(VLOOKUP('DP_Instruction Forfaitaires'!$D154,Listes!$A$43:$E$49,5,FALSE))),('DP_Instruction Forfaitaires'!$E154*(VLOOKUP('DP_Instruction Forfaitaires'!$D154,Listes!$A$43:$E$49,3,FALSE))+(VLOOKUP('DP_Instruction Forfaitaires'!$D154,Listes!$A$43:$E$49,4,FALSE)))))))</f>
        <v/>
      </c>
      <c r="O154" s="183" t="str">
        <f>IF($H154="","",IF($C154=Listes!$B$34,Listes!$I$31,IF($C154=Listes!$B$35,(VLOOKUP('DP_Instruction Forfaitaires'!$F154,Listes!$E$31:$F$36,2,FALSE)),IF($C154=Listes!$B$33,IF('DP_Instruction Forfaitaires'!$E154&lt;Listes!$A$64,'DP_Instruction Forfaitaires'!$E154*Listes!$A$65,IF('DP_Instruction Forfaitaires'!$E154&gt;Listes!$D$64,'DP_Instruction Forfaitaires'!$E154*Listes!$D$65,(('DP_Instruction Forfaitaires'!$E154*Listes!$B$65)+Listes!$C$65)))))))</f>
        <v/>
      </c>
      <c r="P154" s="144" t="str">
        <f>IF('Dépenses forfaitaire'!P154="","",'Dépenses forfaitaire'!P154)</f>
        <v/>
      </c>
      <c r="Q154" s="343"/>
      <c r="R154" s="295" t="str">
        <f t="shared" si="8"/>
        <v/>
      </c>
      <c r="S154" s="295" t="str">
        <f t="shared" si="9"/>
        <v/>
      </c>
      <c r="T154" s="193" t="str">
        <f t="shared" si="10"/>
        <v/>
      </c>
      <c r="U154" s="191"/>
      <c r="V154" s="209"/>
      <c r="W154" s="195" t="str">
        <f>IF(AND(OR(Q154="KO",T154&lt;&gt;""),OR(R154="",S154="",T154="")),Listes!$A$74,IF(AND(T154="",Q154&lt;&gt;""),Listes!$A$75,IF(AND(P154&lt;T154,V154=""),Listes!$A$76,IF(AND(R154&gt;S154),Listes!$A$77,IF(AND(P154&lt;&gt;"",P154&gt;T154,U154=""),Listes!$A$78,IF(AND(X154="",OR(Q154&lt;&gt;"",R154&lt;&gt;"",S154&lt;&gt;"")),Listes!$A$79,""))))))</f>
        <v/>
      </c>
      <c r="X154" s="196"/>
      <c r="Y154" s="31">
        <f t="shared" si="11"/>
        <v>0</v>
      </c>
    </row>
    <row r="155" spans="1:25" ht="20.100000000000001" customHeight="1" x14ac:dyDescent="0.25">
      <c r="A155" s="134">
        <v>149</v>
      </c>
      <c r="B155" s="131" t="str">
        <f>IF('Dépenses forfaitaire'!B155="","",'Dépenses forfaitaire'!B155)</f>
        <v/>
      </c>
      <c r="C155" s="131" t="str">
        <f>IF('Dépenses forfaitaire'!C155="","",'Dépenses forfaitaire'!C155)</f>
        <v/>
      </c>
      <c r="D155" s="131" t="str">
        <f>IF('Dépenses forfaitaire'!D155="","",'Dépenses forfaitaire'!D155)</f>
        <v/>
      </c>
      <c r="E155" s="131" t="str">
        <f>IF('Dépenses forfaitaire'!E155="","",'Dépenses forfaitaire'!E155)</f>
        <v/>
      </c>
      <c r="F155" s="131" t="str">
        <f>IF('Dépenses forfaitaire'!F155="","",'Dépenses forfaitaire'!F155)</f>
        <v/>
      </c>
      <c r="G155" s="131"/>
      <c r="H155" s="131" t="str">
        <f>IF('Dépenses forfaitaire'!H155="","",'Dépenses forfaitaire'!H155)</f>
        <v/>
      </c>
      <c r="I155" s="131" t="str">
        <f>IF('Dépenses forfaitaire'!I155="","",'Dépenses forfaitaire'!I155)</f>
        <v/>
      </c>
      <c r="J155" s="293" t="str">
        <f>IF('Dépenses forfaitaire'!K155="","",'Dépenses forfaitaire'!K155)</f>
        <v/>
      </c>
      <c r="K155" s="293" t="str">
        <f>IF('Dépenses forfaitaire'!L155="","",'Dépenses forfaitaire'!L155)</f>
        <v/>
      </c>
      <c r="L155" s="293" t="str">
        <f>IF('Dépenses forfaitaire'!J155="","",'Dépenses forfaitaire'!J155)</f>
        <v/>
      </c>
      <c r="M155" s="131" t="str">
        <f>IF($H155="","",IF($C155=Listes!$B$32,IF('DP_Instruction Forfaitaires'!$E155&lt;Listes!$B$53,('DP_Instruction Forfaitaires'!$E155*(VLOOKUP('DP_Instruction Forfaitaires'!$D155,Listes!$A$54:$E$60,2,FALSE))),IF('DP_Instruction Forfaitaires'!$E155&gt;Listes!$E$53,('DP_Instruction Forfaitaires'!$E155*(VLOOKUP('DP_Instruction Forfaitaires'!$D155,Listes!$A$54:$E$60,5,FALSE))),('DP_Instruction Forfaitaires'!$E155*(VLOOKUP('DP_Instruction Forfaitaires'!$D155,Listes!$A$54:$E$60,3,FALSE))+(VLOOKUP('DP_Instruction Forfaitaires'!$D155,Listes!$A$54:$E$60,4,FALSE)))))))</f>
        <v/>
      </c>
      <c r="N155" s="131" t="str">
        <f>IF($H155="","",IF($C155=Listes!$B$31,IF('DP_Instruction Forfaitaires'!$E155&lt;Listes!$B$42,('DP_Instruction Forfaitaires'!$E155*(VLOOKUP('DP_Instruction Forfaitaires'!$D155,Listes!$A$43:$E$49,2,FALSE))),IF('DP_Instruction Forfaitaires'!$E155&gt;Listes!$D$42,('DP_Instruction Forfaitaires'!$E155*(VLOOKUP('DP_Instruction Forfaitaires'!$D155,Listes!$A$43:$E$49,5,FALSE))),('DP_Instruction Forfaitaires'!$E155*(VLOOKUP('DP_Instruction Forfaitaires'!$D155,Listes!$A$43:$E$49,3,FALSE))+(VLOOKUP('DP_Instruction Forfaitaires'!$D155,Listes!$A$43:$E$49,4,FALSE)))))))</f>
        <v/>
      </c>
      <c r="O155" s="183" t="str">
        <f>IF($H155="","",IF($C155=Listes!$B$34,Listes!$I$31,IF($C155=Listes!$B$35,(VLOOKUP('DP_Instruction Forfaitaires'!$F155,Listes!$E$31:$F$36,2,FALSE)),IF($C155=Listes!$B$33,IF('DP_Instruction Forfaitaires'!$E155&lt;Listes!$A$64,'DP_Instruction Forfaitaires'!$E155*Listes!$A$65,IF('DP_Instruction Forfaitaires'!$E155&gt;Listes!$D$64,'DP_Instruction Forfaitaires'!$E155*Listes!$D$65,(('DP_Instruction Forfaitaires'!$E155*Listes!$B$65)+Listes!$C$65)))))))</f>
        <v/>
      </c>
      <c r="P155" s="144" t="str">
        <f>IF('Dépenses forfaitaire'!P155="","",'Dépenses forfaitaire'!P155)</f>
        <v/>
      </c>
      <c r="Q155" s="343"/>
      <c r="R155" s="295" t="str">
        <f t="shared" si="8"/>
        <v/>
      </c>
      <c r="S155" s="295" t="str">
        <f t="shared" si="9"/>
        <v/>
      </c>
      <c r="T155" s="193" t="str">
        <f t="shared" si="10"/>
        <v/>
      </c>
      <c r="U155" s="191"/>
      <c r="V155" s="209"/>
      <c r="W155" s="195" t="str">
        <f>IF(AND(OR(Q155="KO",T155&lt;&gt;""),OR(R155="",S155="",T155="")),Listes!$A$74,IF(AND(T155="",Q155&lt;&gt;""),Listes!$A$75,IF(AND(P155&lt;T155,V155=""),Listes!$A$76,IF(AND(R155&gt;S155),Listes!$A$77,IF(AND(P155&lt;&gt;"",P155&gt;T155,U155=""),Listes!$A$78,IF(AND(X155="",OR(Q155&lt;&gt;"",R155&lt;&gt;"",S155&lt;&gt;"")),Listes!$A$79,""))))))</f>
        <v/>
      </c>
      <c r="X155" s="196"/>
      <c r="Y155" s="31">
        <f t="shared" si="11"/>
        <v>0</v>
      </c>
    </row>
    <row r="156" spans="1:25" ht="20.100000000000001" customHeight="1" x14ac:dyDescent="0.25">
      <c r="A156" s="134">
        <v>150</v>
      </c>
      <c r="B156" s="131" t="str">
        <f>IF('Dépenses forfaitaire'!B156="","",'Dépenses forfaitaire'!B156)</f>
        <v/>
      </c>
      <c r="C156" s="131" t="str">
        <f>IF('Dépenses forfaitaire'!C156="","",'Dépenses forfaitaire'!C156)</f>
        <v/>
      </c>
      <c r="D156" s="131" t="str">
        <f>IF('Dépenses forfaitaire'!D156="","",'Dépenses forfaitaire'!D156)</f>
        <v/>
      </c>
      <c r="E156" s="131" t="str">
        <f>IF('Dépenses forfaitaire'!E156="","",'Dépenses forfaitaire'!E156)</f>
        <v/>
      </c>
      <c r="F156" s="131" t="str">
        <f>IF('Dépenses forfaitaire'!F156="","",'Dépenses forfaitaire'!F156)</f>
        <v/>
      </c>
      <c r="G156" s="131"/>
      <c r="H156" s="131" t="str">
        <f>IF('Dépenses forfaitaire'!H156="","",'Dépenses forfaitaire'!H156)</f>
        <v/>
      </c>
      <c r="I156" s="131" t="str">
        <f>IF('Dépenses forfaitaire'!I156="","",'Dépenses forfaitaire'!I156)</f>
        <v/>
      </c>
      <c r="J156" s="293" t="str">
        <f>IF('Dépenses forfaitaire'!K156="","",'Dépenses forfaitaire'!K156)</f>
        <v/>
      </c>
      <c r="K156" s="293" t="str">
        <f>IF('Dépenses forfaitaire'!L156="","",'Dépenses forfaitaire'!L156)</f>
        <v/>
      </c>
      <c r="L156" s="293" t="str">
        <f>IF('Dépenses forfaitaire'!J156="","",'Dépenses forfaitaire'!J156)</f>
        <v/>
      </c>
      <c r="M156" s="131" t="str">
        <f>IF($H156="","",IF($C156=Listes!$B$32,IF('DP_Instruction Forfaitaires'!$E156&lt;Listes!$B$53,('DP_Instruction Forfaitaires'!$E156*(VLOOKUP('DP_Instruction Forfaitaires'!$D156,Listes!$A$54:$E$60,2,FALSE))),IF('DP_Instruction Forfaitaires'!$E156&gt;Listes!$E$53,('DP_Instruction Forfaitaires'!$E156*(VLOOKUP('DP_Instruction Forfaitaires'!$D156,Listes!$A$54:$E$60,5,FALSE))),('DP_Instruction Forfaitaires'!$E156*(VLOOKUP('DP_Instruction Forfaitaires'!$D156,Listes!$A$54:$E$60,3,FALSE))+(VLOOKUP('DP_Instruction Forfaitaires'!$D156,Listes!$A$54:$E$60,4,FALSE)))))))</f>
        <v/>
      </c>
      <c r="N156" s="131" t="str">
        <f>IF($H156="","",IF($C156=Listes!$B$31,IF('DP_Instruction Forfaitaires'!$E156&lt;Listes!$B$42,('DP_Instruction Forfaitaires'!$E156*(VLOOKUP('DP_Instruction Forfaitaires'!$D156,Listes!$A$43:$E$49,2,FALSE))),IF('DP_Instruction Forfaitaires'!$E156&gt;Listes!$D$42,('DP_Instruction Forfaitaires'!$E156*(VLOOKUP('DP_Instruction Forfaitaires'!$D156,Listes!$A$43:$E$49,5,FALSE))),('DP_Instruction Forfaitaires'!$E156*(VLOOKUP('DP_Instruction Forfaitaires'!$D156,Listes!$A$43:$E$49,3,FALSE))+(VLOOKUP('DP_Instruction Forfaitaires'!$D156,Listes!$A$43:$E$49,4,FALSE)))))))</f>
        <v/>
      </c>
      <c r="O156" s="183" t="str">
        <f>IF($H156="","",IF($C156=Listes!$B$34,Listes!$I$31,IF($C156=Listes!$B$35,(VLOOKUP('DP_Instruction Forfaitaires'!$F156,Listes!$E$31:$F$36,2,FALSE)),IF($C156=Listes!$B$33,IF('DP_Instruction Forfaitaires'!$E156&lt;Listes!$A$64,'DP_Instruction Forfaitaires'!$E156*Listes!$A$65,IF('DP_Instruction Forfaitaires'!$E156&gt;Listes!$D$64,'DP_Instruction Forfaitaires'!$E156*Listes!$D$65,(('DP_Instruction Forfaitaires'!$E156*Listes!$B$65)+Listes!$C$65)))))))</f>
        <v/>
      </c>
      <c r="P156" s="144" t="str">
        <f>IF('Dépenses forfaitaire'!P156="","",'Dépenses forfaitaire'!P156)</f>
        <v/>
      </c>
      <c r="Q156" s="343"/>
      <c r="R156" s="295" t="str">
        <f t="shared" si="8"/>
        <v/>
      </c>
      <c r="S156" s="295" t="str">
        <f t="shared" si="9"/>
        <v/>
      </c>
      <c r="T156" s="193" t="str">
        <f t="shared" si="10"/>
        <v/>
      </c>
      <c r="U156" s="191"/>
      <c r="V156" s="209"/>
      <c r="W156" s="195" t="str">
        <f>IF(AND(OR(Q156="KO",T156&lt;&gt;""),OR(R156="",S156="",T156="")),Listes!$A$74,IF(AND(T156="",Q156&lt;&gt;""),Listes!$A$75,IF(AND(P156&lt;T156,V156=""),Listes!$A$76,IF(AND(R156&gt;S156),Listes!$A$77,IF(AND(P156&lt;&gt;"",P156&gt;T156,U156=""),Listes!$A$78,IF(AND(X156="",OR(Q156&lt;&gt;"",R156&lt;&gt;"",S156&lt;&gt;"")),Listes!$A$79,""))))))</f>
        <v/>
      </c>
      <c r="X156" s="196"/>
      <c r="Y156" s="31">
        <f t="shared" si="11"/>
        <v>0</v>
      </c>
    </row>
    <row r="157" spans="1:25" ht="20.100000000000001" customHeight="1" x14ac:dyDescent="0.25">
      <c r="A157" s="134">
        <v>151</v>
      </c>
      <c r="B157" s="131" t="str">
        <f>IF('Dépenses forfaitaire'!B157="","",'Dépenses forfaitaire'!B157)</f>
        <v/>
      </c>
      <c r="C157" s="131" t="str">
        <f>IF('Dépenses forfaitaire'!C157="","",'Dépenses forfaitaire'!C157)</f>
        <v/>
      </c>
      <c r="D157" s="131" t="str">
        <f>IF('Dépenses forfaitaire'!D157="","",'Dépenses forfaitaire'!D157)</f>
        <v/>
      </c>
      <c r="E157" s="131" t="str">
        <f>IF('Dépenses forfaitaire'!E157="","",'Dépenses forfaitaire'!E157)</f>
        <v/>
      </c>
      <c r="F157" s="131" t="str">
        <f>IF('Dépenses forfaitaire'!F157="","",'Dépenses forfaitaire'!F157)</f>
        <v/>
      </c>
      <c r="G157" s="131"/>
      <c r="H157" s="131" t="str">
        <f>IF('Dépenses forfaitaire'!H157="","",'Dépenses forfaitaire'!H157)</f>
        <v/>
      </c>
      <c r="I157" s="131" t="str">
        <f>IF('Dépenses forfaitaire'!I157="","",'Dépenses forfaitaire'!I157)</f>
        <v/>
      </c>
      <c r="J157" s="293" t="str">
        <f>IF('Dépenses forfaitaire'!K157="","",'Dépenses forfaitaire'!K157)</f>
        <v/>
      </c>
      <c r="K157" s="293" t="str">
        <f>IF('Dépenses forfaitaire'!L157="","",'Dépenses forfaitaire'!L157)</f>
        <v/>
      </c>
      <c r="L157" s="293" t="str">
        <f>IF('Dépenses forfaitaire'!J157="","",'Dépenses forfaitaire'!J157)</f>
        <v/>
      </c>
      <c r="M157" s="131" t="str">
        <f>IF($H157="","",IF($C157=Listes!$B$32,IF('DP_Instruction Forfaitaires'!$E157&lt;Listes!$B$53,('DP_Instruction Forfaitaires'!$E157*(VLOOKUP('DP_Instruction Forfaitaires'!$D157,Listes!$A$54:$E$60,2,FALSE))),IF('DP_Instruction Forfaitaires'!$E157&gt;Listes!$E$53,('DP_Instruction Forfaitaires'!$E157*(VLOOKUP('DP_Instruction Forfaitaires'!$D157,Listes!$A$54:$E$60,5,FALSE))),('DP_Instruction Forfaitaires'!$E157*(VLOOKUP('DP_Instruction Forfaitaires'!$D157,Listes!$A$54:$E$60,3,FALSE))+(VLOOKUP('DP_Instruction Forfaitaires'!$D157,Listes!$A$54:$E$60,4,FALSE)))))))</f>
        <v/>
      </c>
      <c r="N157" s="131" t="str">
        <f>IF($H157="","",IF($C157=Listes!$B$31,IF('DP_Instruction Forfaitaires'!$E157&lt;Listes!$B$42,('DP_Instruction Forfaitaires'!$E157*(VLOOKUP('DP_Instruction Forfaitaires'!$D157,Listes!$A$43:$E$49,2,FALSE))),IF('DP_Instruction Forfaitaires'!$E157&gt;Listes!$D$42,('DP_Instruction Forfaitaires'!$E157*(VLOOKUP('DP_Instruction Forfaitaires'!$D157,Listes!$A$43:$E$49,5,FALSE))),('DP_Instruction Forfaitaires'!$E157*(VLOOKUP('DP_Instruction Forfaitaires'!$D157,Listes!$A$43:$E$49,3,FALSE))+(VLOOKUP('DP_Instruction Forfaitaires'!$D157,Listes!$A$43:$E$49,4,FALSE)))))))</f>
        <v/>
      </c>
      <c r="O157" s="183" t="str">
        <f>IF($H157="","",IF($C157=Listes!$B$34,Listes!$I$31,IF($C157=Listes!$B$35,(VLOOKUP('DP_Instruction Forfaitaires'!$F157,Listes!$E$31:$F$36,2,FALSE)),IF($C157=Listes!$B$33,IF('DP_Instruction Forfaitaires'!$E157&lt;Listes!$A$64,'DP_Instruction Forfaitaires'!$E157*Listes!$A$65,IF('DP_Instruction Forfaitaires'!$E157&gt;Listes!$D$64,'DP_Instruction Forfaitaires'!$E157*Listes!$D$65,(('DP_Instruction Forfaitaires'!$E157*Listes!$B$65)+Listes!$C$65)))))))</f>
        <v/>
      </c>
      <c r="P157" s="144" t="str">
        <f>IF('Dépenses forfaitaire'!P157="","",'Dépenses forfaitaire'!P157)</f>
        <v/>
      </c>
      <c r="Q157" s="343"/>
      <c r="R157" s="295" t="str">
        <f t="shared" si="8"/>
        <v/>
      </c>
      <c r="S157" s="295" t="str">
        <f t="shared" si="9"/>
        <v/>
      </c>
      <c r="T157" s="193" t="str">
        <f t="shared" si="10"/>
        <v/>
      </c>
      <c r="U157" s="191"/>
      <c r="V157" s="209"/>
      <c r="W157" s="195" t="str">
        <f>IF(AND(OR(Q157="KO",T157&lt;&gt;""),OR(R157="",S157="",T157="")),Listes!$A$74,IF(AND(T157="",Q157&lt;&gt;""),Listes!$A$75,IF(AND(P157&lt;T157,V157=""),Listes!$A$76,IF(AND(R157&gt;S157),Listes!$A$77,IF(AND(P157&lt;&gt;"",P157&gt;T157,U157=""),Listes!$A$78,IF(AND(X157="",OR(Q157&lt;&gt;"",R157&lt;&gt;"",S157&lt;&gt;"")),Listes!$A$79,""))))))</f>
        <v/>
      </c>
      <c r="X157" s="196"/>
      <c r="Y157" s="31">
        <f t="shared" si="11"/>
        <v>0</v>
      </c>
    </row>
    <row r="158" spans="1:25" ht="20.100000000000001" customHeight="1" x14ac:dyDescent="0.25">
      <c r="A158" s="134">
        <v>152</v>
      </c>
      <c r="B158" s="131" t="str">
        <f>IF('Dépenses forfaitaire'!B158="","",'Dépenses forfaitaire'!B158)</f>
        <v/>
      </c>
      <c r="C158" s="131" t="str">
        <f>IF('Dépenses forfaitaire'!C158="","",'Dépenses forfaitaire'!C158)</f>
        <v/>
      </c>
      <c r="D158" s="131" t="str">
        <f>IF('Dépenses forfaitaire'!D158="","",'Dépenses forfaitaire'!D158)</f>
        <v/>
      </c>
      <c r="E158" s="131" t="str">
        <f>IF('Dépenses forfaitaire'!E158="","",'Dépenses forfaitaire'!E158)</f>
        <v/>
      </c>
      <c r="F158" s="131" t="str">
        <f>IF('Dépenses forfaitaire'!F158="","",'Dépenses forfaitaire'!F158)</f>
        <v/>
      </c>
      <c r="G158" s="131"/>
      <c r="H158" s="131" t="str">
        <f>IF('Dépenses forfaitaire'!H158="","",'Dépenses forfaitaire'!H158)</f>
        <v/>
      </c>
      <c r="I158" s="131" t="str">
        <f>IF('Dépenses forfaitaire'!I158="","",'Dépenses forfaitaire'!I158)</f>
        <v/>
      </c>
      <c r="J158" s="293" t="str">
        <f>IF('Dépenses forfaitaire'!K158="","",'Dépenses forfaitaire'!K158)</f>
        <v/>
      </c>
      <c r="K158" s="293" t="str">
        <f>IF('Dépenses forfaitaire'!L158="","",'Dépenses forfaitaire'!L158)</f>
        <v/>
      </c>
      <c r="L158" s="293" t="str">
        <f>IF('Dépenses forfaitaire'!J158="","",'Dépenses forfaitaire'!J158)</f>
        <v/>
      </c>
      <c r="M158" s="131" t="str">
        <f>IF($H158="","",IF($C158=Listes!$B$32,IF('DP_Instruction Forfaitaires'!$E158&lt;Listes!$B$53,('DP_Instruction Forfaitaires'!$E158*(VLOOKUP('DP_Instruction Forfaitaires'!$D158,Listes!$A$54:$E$60,2,FALSE))),IF('DP_Instruction Forfaitaires'!$E158&gt;Listes!$E$53,('DP_Instruction Forfaitaires'!$E158*(VLOOKUP('DP_Instruction Forfaitaires'!$D158,Listes!$A$54:$E$60,5,FALSE))),('DP_Instruction Forfaitaires'!$E158*(VLOOKUP('DP_Instruction Forfaitaires'!$D158,Listes!$A$54:$E$60,3,FALSE))+(VLOOKUP('DP_Instruction Forfaitaires'!$D158,Listes!$A$54:$E$60,4,FALSE)))))))</f>
        <v/>
      </c>
      <c r="N158" s="131" t="str">
        <f>IF($H158="","",IF($C158=Listes!$B$31,IF('DP_Instruction Forfaitaires'!$E158&lt;Listes!$B$42,('DP_Instruction Forfaitaires'!$E158*(VLOOKUP('DP_Instruction Forfaitaires'!$D158,Listes!$A$43:$E$49,2,FALSE))),IF('DP_Instruction Forfaitaires'!$E158&gt;Listes!$D$42,('DP_Instruction Forfaitaires'!$E158*(VLOOKUP('DP_Instruction Forfaitaires'!$D158,Listes!$A$43:$E$49,5,FALSE))),('DP_Instruction Forfaitaires'!$E158*(VLOOKUP('DP_Instruction Forfaitaires'!$D158,Listes!$A$43:$E$49,3,FALSE))+(VLOOKUP('DP_Instruction Forfaitaires'!$D158,Listes!$A$43:$E$49,4,FALSE)))))))</f>
        <v/>
      </c>
      <c r="O158" s="183" t="str">
        <f>IF($H158="","",IF($C158=Listes!$B$34,Listes!$I$31,IF($C158=Listes!$B$35,(VLOOKUP('DP_Instruction Forfaitaires'!$F158,Listes!$E$31:$F$36,2,FALSE)),IF($C158=Listes!$B$33,IF('DP_Instruction Forfaitaires'!$E158&lt;Listes!$A$64,'DP_Instruction Forfaitaires'!$E158*Listes!$A$65,IF('DP_Instruction Forfaitaires'!$E158&gt;Listes!$D$64,'DP_Instruction Forfaitaires'!$E158*Listes!$D$65,(('DP_Instruction Forfaitaires'!$E158*Listes!$B$65)+Listes!$C$65)))))))</f>
        <v/>
      </c>
      <c r="P158" s="144" t="str">
        <f>IF('Dépenses forfaitaire'!P158="","",'Dépenses forfaitaire'!P158)</f>
        <v/>
      </c>
      <c r="Q158" s="343"/>
      <c r="R158" s="295" t="str">
        <f t="shared" si="8"/>
        <v/>
      </c>
      <c r="S158" s="295" t="str">
        <f t="shared" si="9"/>
        <v/>
      </c>
      <c r="T158" s="193" t="str">
        <f t="shared" si="10"/>
        <v/>
      </c>
      <c r="U158" s="191"/>
      <c r="V158" s="209"/>
      <c r="W158" s="195" t="str">
        <f>IF(AND(OR(Q158="KO",T158&lt;&gt;""),OR(R158="",S158="",T158="")),Listes!$A$74,IF(AND(T158="",Q158&lt;&gt;""),Listes!$A$75,IF(AND(P158&lt;T158,V158=""),Listes!$A$76,IF(AND(R158&gt;S158),Listes!$A$77,IF(AND(P158&lt;&gt;"",P158&gt;T158,U158=""),Listes!$A$78,IF(AND(X158="",OR(Q158&lt;&gt;"",R158&lt;&gt;"",S158&lt;&gt;"")),Listes!$A$79,""))))))</f>
        <v/>
      </c>
      <c r="X158" s="196"/>
      <c r="Y158" s="31">
        <f t="shared" si="11"/>
        <v>0</v>
      </c>
    </row>
    <row r="159" spans="1:25" ht="20.100000000000001" customHeight="1" x14ac:dyDescent="0.25">
      <c r="A159" s="134">
        <v>153</v>
      </c>
      <c r="B159" s="131" t="str">
        <f>IF('Dépenses forfaitaire'!B159="","",'Dépenses forfaitaire'!B159)</f>
        <v/>
      </c>
      <c r="C159" s="131" t="str">
        <f>IF('Dépenses forfaitaire'!C159="","",'Dépenses forfaitaire'!C159)</f>
        <v/>
      </c>
      <c r="D159" s="131" t="str">
        <f>IF('Dépenses forfaitaire'!D159="","",'Dépenses forfaitaire'!D159)</f>
        <v/>
      </c>
      <c r="E159" s="131" t="str">
        <f>IF('Dépenses forfaitaire'!E159="","",'Dépenses forfaitaire'!E159)</f>
        <v/>
      </c>
      <c r="F159" s="131" t="str">
        <f>IF('Dépenses forfaitaire'!F159="","",'Dépenses forfaitaire'!F159)</f>
        <v/>
      </c>
      <c r="G159" s="131"/>
      <c r="H159" s="131" t="str">
        <f>IF('Dépenses forfaitaire'!H159="","",'Dépenses forfaitaire'!H159)</f>
        <v/>
      </c>
      <c r="I159" s="131" t="str">
        <f>IF('Dépenses forfaitaire'!I159="","",'Dépenses forfaitaire'!I159)</f>
        <v/>
      </c>
      <c r="J159" s="293" t="str">
        <f>IF('Dépenses forfaitaire'!K159="","",'Dépenses forfaitaire'!K159)</f>
        <v/>
      </c>
      <c r="K159" s="293" t="str">
        <f>IF('Dépenses forfaitaire'!L159="","",'Dépenses forfaitaire'!L159)</f>
        <v/>
      </c>
      <c r="L159" s="293" t="str">
        <f>IF('Dépenses forfaitaire'!J159="","",'Dépenses forfaitaire'!J159)</f>
        <v/>
      </c>
      <c r="M159" s="131" t="str">
        <f>IF($H159="","",IF($C159=Listes!$B$32,IF('DP_Instruction Forfaitaires'!$E159&lt;Listes!$B$53,('DP_Instruction Forfaitaires'!$E159*(VLOOKUP('DP_Instruction Forfaitaires'!$D159,Listes!$A$54:$E$60,2,FALSE))),IF('DP_Instruction Forfaitaires'!$E159&gt;Listes!$E$53,('DP_Instruction Forfaitaires'!$E159*(VLOOKUP('DP_Instruction Forfaitaires'!$D159,Listes!$A$54:$E$60,5,FALSE))),('DP_Instruction Forfaitaires'!$E159*(VLOOKUP('DP_Instruction Forfaitaires'!$D159,Listes!$A$54:$E$60,3,FALSE))+(VLOOKUP('DP_Instruction Forfaitaires'!$D159,Listes!$A$54:$E$60,4,FALSE)))))))</f>
        <v/>
      </c>
      <c r="N159" s="131" t="str">
        <f>IF($H159="","",IF($C159=Listes!$B$31,IF('DP_Instruction Forfaitaires'!$E159&lt;Listes!$B$42,('DP_Instruction Forfaitaires'!$E159*(VLOOKUP('DP_Instruction Forfaitaires'!$D159,Listes!$A$43:$E$49,2,FALSE))),IF('DP_Instruction Forfaitaires'!$E159&gt;Listes!$D$42,('DP_Instruction Forfaitaires'!$E159*(VLOOKUP('DP_Instruction Forfaitaires'!$D159,Listes!$A$43:$E$49,5,FALSE))),('DP_Instruction Forfaitaires'!$E159*(VLOOKUP('DP_Instruction Forfaitaires'!$D159,Listes!$A$43:$E$49,3,FALSE))+(VLOOKUP('DP_Instruction Forfaitaires'!$D159,Listes!$A$43:$E$49,4,FALSE)))))))</f>
        <v/>
      </c>
      <c r="O159" s="183" t="str">
        <f>IF($H159="","",IF($C159=Listes!$B$34,Listes!$I$31,IF($C159=Listes!$B$35,(VLOOKUP('DP_Instruction Forfaitaires'!$F159,Listes!$E$31:$F$36,2,FALSE)),IF($C159=Listes!$B$33,IF('DP_Instruction Forfaitaires'!$E159&lt;Listes!$A$64,'DP_Instruction Forfaitaires'!$E159*Listes!$A$65,IF('DP_Instruction Forfaitaires'!$E159&gt;Listes!$D$64,'DP_Instruction Forfaitaires'!$E159*Listes!$D$65,(('DP_Instruction Forfaitaires'!$E159*Listes!$B$65)+Listes!$C$65)))))))</f>
        <v/>
      </c>
      <c r="P159" s="144" t="str">
        <f>IF('Dépenses forfaitaire'!P159="","",'Dépenses forfaitaire'!P159)</f>
        <v/>
      </c>
      <c r="Q159" s="343"/>
      <c r="R159" s="295" t="str">
        <f t="shared" si="8"/>
        <v/>
      </c>
      <c r="S159" s="295" t="str">
        <f t="shared" si="9"/>
        <v/>
      </c>
      <c r="T159" s="193" t="str">
        <f t="shared" si="10"/>
        <v/>
      </c>
      <c r="U159" s="191"/>
      <c r="V159" s="209"/>
      <c r="W159" s="195" t="str">
        <f>IF(AND(OR(Q159="KO",T159&lt;&gt;""),OR(R159="",S159="",T159="")),Listes!$A$74,IF(AND(T159="",Q159&lt;&gt;""),Listes!$A$75,IF(AND(P159&lt;T159,V159=""),Listes!$A$76,IF(AND(R159&gt;S159),Listes!$A$77,IF(AND(P159&lt;&gt;"",P159&gt;T159,U159=""),Listes!$A$78,IF(AND(X159="",OR(Q159&lt;&gt;"",R159&lt;&gt;"",S159&lt;&gt;"")),Listes!$A$79,""))))))</f>
        <v/>
      </c>
      <c r="X159" s="196"/>
      <c r="Y159" s="31">
        <f t="shared" si="11"/>
        <v>0</v>
      </c>
    </row>
    <row r="160" spans="1:25" ht="20.100000000000001" customHeight="1" x14ac:dyDescent="0.25">
      <c r="A160" s="134">
        <v>154</v>
      </c>
      <c r="B160" s="131" t="str">
        <f>IF('Dépenses forfaitaire'!B160="","",'Dépenses forfaitaire'!B160)</f>
        <v/>
      </c>
      <c r="C160" s="131" t="str">
        <f>IF('Dépenses forfaitaire'!C160="","",'Dépenses forfaitaire'!C160)</f>
        <v/>
      </c>
      <c r="D160" s="131" t="str">
        <f>IF('Dépenses forfaitaire'!D160="","",'Dépenses forfaitaire'!D160)</f>
        <v/>
      </c>
      <c r="E160" s="131" t="str">
        <f>IF('Dépenses forfaitaire'!E160="","",'Dépenses forfaitaire'!E160)</f>
        <v/>
      </c>
      <c r="F160" s="131" t="str">
        <f>IF('Dépenses forfaitaire'!F160="","",'Dépenses forfaitaire'!F160)</f>
        <v/>
      </c>
      <c r="G160" s="131"/>
      <c r="H160" s="131" t="str">
        <f>IF('Dépenses forfaitaire'!H160="","",'Dépenses forfaitaire'!H160)</f>
        <v/>
      </c>
      <c r="I160" s="131" t="str">
        <f>IF('Dépenses forfaitaire'!I160="","",'Dépenses forfaitaire'!I160)</f>
        <v/>
      </c>
      <c r="J160" s="293" t="str">
        <f>IF('Dépenses forfaitaire'!K160="","",'Dépenses forfaitaire'!K160)</f>
        <v/>
      </c>
      <c r="K160" s="293" t="str">
        <f>IF('Dépenses forfaitaire'!L160="","",'Dépenses forfaitaire'!L160)</f>
        <v/>
      </c>
      <c r="L160" s="293" t="str">
        <f>IF('Dépenses forfaitaire'!J160="","",'Dépenses forfaitaire'!J160)</f>
        <v/>
      </c>
      <c r="M160" s="131" t="str">
        <f>IF($H160="","",IF($C160=Listes!$B$32,IF('DP_Instruction Forfaitaires'!$E160&lt;Listes!$B$53,('DP_Instruction Forfaitaires'!$E160*(VLOOKUP('DP_Instruction Forfaitaires'!$D160,Listes!$A$54:$E$60,2,FALSE))),IF('DP_Instruction Forfaitaires'!$E160&gt;Listes!$E$53,('DP_Instruction Forfaitaires'!$E160*(VLOOKUP('DP_Instruction Forfaitaires'!$D160,Listes!$A$54:$E$60,5,FALSE))),('DP_Instruction Forfaitaires'!$E160*(VLOOKUP('DP_Instruction Forfaitaires'!$D160,Listes!$A$54:$E$60,3,FALSE))+(VLOOKUP('DP_Instruction Forfaitaires'!$D160,Listes!$A$54:$E$60,4,FALSE)))))))</f>
        <v/>
      </c>
      <c r="N160" s="131" t="str">
        <f>IF($H160="","",IF($C160=Listes!$B$31,IF('DP_Instruction Forfaitaires'!$E160&lt;Listes!$B$42,('DP_Instruction Forfaitaires'!$E160*(VLOOKUP('DP_Instruction Forfaitaires'!$D160,Listes!$A$43:$E$49,2,FALSE))),IF('DP_Instruction Forfaitaires'!$E160&gt;Listes!$D$42,('DP_Instruction Forfaitaires'!$E160*(VLOOKUP('DP_Instruction Forfaitaires'!$D160,Listes!$A$43:$E$49,5,FALSE))),('DP_Instruction Forfaitaires'!$E160*(VLOOKUP('DP_Instruction Forfaitaires'!$D160,Listes!$A$43:$E$49,3,FALSE))+(VLOOKUP('DP_Instruction Forfaitaires'!$D160,Listes!$A$43:$E$49,4,FALSE)))))))</f>
        <v/>
      </c>
      <c r="O160" s="183" t="str">
        <f>IF($H160="","",IF($C160=Listes!$B$34,Listes!$I$31,IF($C160=Listes!$B$35,(VLOOKUP('DP_Instruction Forfaitaires'!$F160,Listes!$E$31:$F$36,2,FALSE)),IF($C160=Listes!$B$33,IF('DP_Instruction Forfaitaires'!$E160&lt;Listes!$A$64,'DP_Instruction Forfaitaires'!$E160*Listes!$A$65,IF('DP_Instruction Forfaitaires'!$E160&gt;Listes!$D$64,'DP_Instruction Forfaitaires'!$E160*Listes!$D$65,(('DP_Instruction Forfaitaires'!$E160*Listes!$B$65)+Listes!$C$65)))))))</f>
        <v/>
      </c>
      <c r="P160" s="144" t="str">
        <f>IF('Dépenses forfaitaire'!P160="","",'Dépenses forfaitaire'!P160)</f>
        <v/>
      </c>
      <c r="Q160" s="343"/>
      <c r="R160" s="295" t="str">
        <f t="shared" si="8"/>
        <v/>
      </c>
      <c r="S160" s="295" t="str">
        <f t="shared" si="9"/>
        <v/>
      </c>
      <c r="T160" s="193" t="str">
        <f t="shared" si="10"/>
        <v/>
      </c>
      <c r="U160" s="191"/>
      <c r="V160" s="209"/>
      <c r="W160" s="195" t="str">
        <f>IF(AND(OR(Q160="KO",T160&lt;&gt;""),OR(R160="",S160="",T160="")),Listes!$A$74,IF(AND(T160="",Q160&lt;&gt;""),Listes!$A$75,IF(AND(P160&lt;T160,V160=""),Listes!$A$76,IF(AND(R160&gt;S160),Listes!$A$77,IF(AND(P160&lt;&gt;"",P160&gt;T160,U160=""),Listes!$A$78,IF(AND(X160="",OR(Q160&lt;&gt;"",R160&lt;&gt;"",S160&lt;&gt;"")),Listes!$A$79,""))))))</f>
        <v/>
      </c>
      <c r="X160" s="196"/>
      <c r="Y160" s="31">
        <f t="shared" si="11"/>
        <v>0</v>
      </c>
    </row>
    <row r="161" spans="1:25" ht="20.100000000000001" customHeight="1" x14ac:dyDescent="0.25">
      <c r="A161" s="134">
        <v>155</v>
      </c>
      <c r="B161" s="131" t="str">
        <f>IF('Dépenses forfaitaire'!B161="","",'Dépenses forfaitaire'!B161)</f>
        <v/>
      </c>
      <c r="C161" s="131" t="str">
        <f>IF('Dépenses forfaitaire'!C161="","",'Dépenses forfaitaire'!C161)</f>
        <v/>
      </c>
      <c r="D161" s="131" t="str">
        <f>IF('Dépenses forfaitaire'!D161="","",'Dépenses forfaitaire'!D161)</f>
        <v/>
      </c>
      <c r="E161" s="131" t="str">
        <f>IF('Dépenses forfaitaire'!E161="","",'Dépenses forfaitaire'!E161)</f>
        <v/>
      </c>
      <c r="F161" s="131" t="str">
        <f>IF('Dépenses forfaitaire'!F161="","",'Dépenses forfaitaire'!F161)</f>
        <v/>
      </c>
      <c r="G161" s="131"/>
      <c r="H161" s="131" t="str">
        <f>IF('Dépenses forfaitaire'!H161="","",'Dépenses forfaitaire'!H161)</f>
        <v/>
      </c>
      <c r="I161" s="131" t="str">
        <f>IF('Dépenses forfaitaire'!I161="","",'Dépenses forfaitaire'!I161)</f>
        <v/>
      </c>
      <c r="J161" s="293" t="str">
        <f>IF('Dépenses forfaitaire'!K161="","",'Dépenses forfaitaire'!K161)</f>
        <v/>
      </c>
      <c r="K161" s="293" t="str">
        <f>IF('Dépenses forfaitaire'!L161="","",'Dépenses forfaitaire'!L161)</f>
        <v/>
      </c>
      <c r="L161" s="293" t="str">
        <f>IF('Dépenses forfaitaire'!J161="","",'Dépenses forfaitaire'!J161)</f>
        <v/>
      </c>
      <c r="M161" s="131" t="str">
        <f>IF($H161="","",IF($C161=Listes!$B$32,IF('DP_Instruction Forfaitaires'!$E161&lt;Listes!$B$53,('DP_Instruction Forfaitaires'!$E161*(VLOOKUP('DP_Instruction Forfaitaires'!$D161,Listes!$A$54:$E$60,2,FALSE))),IF('DP_Instruction Forfaitaires'!$E161&gt;Listes!$E$53,('DP_Instruction Forfaitaires'!$E161*(VLOOKUP('DP_Instruction Forfaitaires'!$D161,Listes!$A$54:$E$60,5,FALSE))),('DP_Instruction Forfaitaires'!$E161*(VLOOKUP('DP_Instruction Forfaitaires'!$D161,Listes!$A$54:$E$60,3,FALSE))+(VLOOKUP('DP_Instruction Forfaitaires'!$D161,Listes!$A$54:$E$60,4,FALSE)))))))</f>
        <v/>
      </c>
      <c r="N161" s="131" t="str">
        <f>IF($H161="","",IF($C161=Listes!$B$31,IF('DP_Instruction Forfaitaires'!$E161&lt;Listes!$B$42,('DP_Instruction Forfaitaires'!$E161*(VLOOKUP('DP_Instruction Forfaitaires'!$D161,Listes!$A$43:$E$49,2,FALSE))),IF('DP_Instruction Forfaitaires'!$E161&gt;Listes!$D$42,('DP_Instruction Forfaitaires'!$E161*(VLOOKUP('DP_Instruction Forfaitaires'!$D161,Listes!$A$43:$E$49,5,FALSE))),('DP_Instruction Forfaitaires'!$E161*(VLOOKUP('DP_Instruction Forfaitaires'!$D161,Listes!$A$43:$E$49,3,FALSE))+(VLOOKUP('DP_Instruction Forfaitaires'!$D161,Listes!$A$43:$E$49,4,FALSE)))))))</f>
        <v/>
      </c>
      <c r="O161" s="183" t="str">
        <f>IF($H161="","",IF($C161=Listes!$B$34,Listes!$I$31,IF($C161=Listes!$B$35,(VLOOKUP('DP_Instruction Forfaitaires'!$F161,Listes!$E$31:$F$36,2,FALSE)),IF($C161=Listes!$B$33,IF('DP_Instruction Forfaitaires'!$E161&lt;Listes!$A$64,'DP_Instruction Forfaitaires'!$E161*Listes!$A$65,IF('DP_Instruction Forfaitaires'!$E161&gt;Listes!$D$64,'DP_Instruction Forfaitaires'!$E161*Listes!$D$65,(('DP_Instruction Forfaitaires'!$E161*Listes!$B$65)+Listes!$C$65)))))))</f>
        <v/>
      </c>
      <c r="P161" s="144" t="str">
        <f>IF('Dépenses forfaitaire'!P161="","",'Dépenses forfaitaire'!P161)</f>
        <v/>
      </c>
      <c r="Q161" s="343"/>
      <c r="R161" s="295" t="str">
        <f t="shared" si="8"/>
        <v/>
      </c>
      <c r="S161" s="295" t="str">
        <f t="shared" si="9"/>
        <v/>
      </c>
      <c r="T161" s="193" t="str">
        <f t="shared" si="10"/>
        <v/>
      </c>
      <c r="U161" s="191"/>
      <c r="V161" s="209"/>
      <c r="W161" s="195" t="str">
        <f>IF(AND(OR(Q161="KO",T161&lt;&gt;""),OR(R161="",S161="",T161="")),Listes!$A$74,IF(AND(T161="",Q161&lt;&gt;""),Listes!$A$75,IF(AND(P161&lt;T161,V161=""),Listes!$A$76,IF(AND(R161&gt;S161),Listes!$A$77,IF(AND(P161&lt;&gt;"",P161&gt;T161,U161=""),Listes!$A$78,IF(AND(X161="",OR(Q161&lt;&gt;"",R161&lt;&gt;"",S161&lt;&gt;"")),Listes!$A$79,""))))))</f>
        <v/>
      </c>
      <c r="X161" s="196"/>
      <c r="Y161" s="31">
        <f t="shared" si="11"/>
        <v>0</v>
      </c>
    </row>
    <row r="162" spans="1:25" ht="20.100000000000001" customHeight="1" x14ac:dyDescent="0.25">
      <c r="A162" s="134">
        <v>156</v>
      </c>
      <c r="B162" s="131" t="str">
        <f>IF('Dépenses forfaitaire'!B162="","",'Dépenses forfaitaire'!B162)</f>
        <v/>
      </c>
      <c r="C162" s="131" t="str">
        <f>IF('Dépenses forfaitaire'!C162="","",'Dépenses forfaitaire'!C162)</f>
        <v/>
      </c>
      <c r="D162" s="131" t="str">
        <f>IF('Dépenses forfaitaire'!D162="","",'Dépenses forfaitaire'!D162)</f>
        <v/>
      </c>
      <c r="E162" s="131" t="str">
        <f>IF('Dépenses forfaitaire'!E162="","",'Dépenses forfaitaire'!E162)</f>
        <v/>
      </c>
      <c r="F162" s="131" t="str">
        <f>IF('Dépenses forfaitaire'!F162="","",'Dépenses forfaitaire'!F162)</f>
        <v/>
      </c>
      <c r="G162" s="131"/>
      <c r="H162" s="131" t="str">
        <f>IF('Dépenses forfaitaire'!H162="","",'Dépenses forfaitaire'!H162)</f>
        <v/>
      </c>
      <c r="I162" s="131" t="str">
        <f>IF('Dépenses forfaitaire'!I162="","",'Dépenses forfaitaire'!I162)</f>
        <v/>
      </c>
      <c r="J162" s="293" t="str">
        <f>IF('Dépenses forfaitaire'!K162="","",'Dépenses forfaitaire'!K162)</f>
        <v/>
      </c>
      <c r="K162" s="293" t="str">
        <f>IF('Dépenses forfaitaire'!L162="","",'Dépenses forfaitaire'!L162)</f>
        <v/>
      </c>
      <c r="L162" s="293" t="str">
        <f>IF('Dépenses forfaitaire'!J162="","",'Dépenses forfaitaire'!J162)</f>
        <v/>
      </c>
      <c r="M162" s="131" t="str">
        <f>IF($H162="","",IF($C162=Listes!$B$32,IF('DP_Instruction Forfaitaires'!$E162&lt;Listes!$B$53,('DP_Instruction Forfaitaires'!$E162*(VLOOKUP('DP_Instruction Forfaitaires'!$D162,Listes!$A$54:$E$60,2,FALSE))),IF('DP_Instruction Forfaitaires'!$E162&gt;Listes!$E$53,('DP_Instruction Forfaitaires'!$E162*(VLOOKUP('DP_Instruction Forfaitaires'!$D162,Listes!$A$54:$E$60,5,FALSE))),('DP_Instruction Forfaitaires'!$E162*(VLOOKUP('DP_Instruction Forfaitaires'!$D162,Listes!$A$54:$E$60,3,FALSE))+(VLOOKUP('DP_Instruction Forfaitaires'!$D162,Listes!$A$54:$E$60,4,FALSE)))))))</f>
        <v/>
      </c>
      <c r="N162" s="131" t="str">
        <f>IF($H162="","",IF($C162=Listes!$B$31,IF('DP_Instruction Forfaitaires'!$E162&lt;Listes!$B$42,('DP_Instruction Forfaitaires'!$E162*(VLOOKUP('DP_Instruction Forfaitaires'!$D162,Listes!$A$43:$E$49,2,FALSE))),IF('DP_Instruction Forfaitaires'!$E162&gt;Listes!$D$42,('DP_Instruction Forfaitaires'!$E162*(VLOOKUP('DP_Instruction Forfaitaires'!$D162,Listes!$A$43:$E$49,5,FALSE))),('DP_Instruction Forfaitaires'!$E162*(VLOOKUP('DP_Instruction Forfaitaires'!$D162,Listes!$A$43:$E$49,3,FALSE))+(VLOOKUP('DP_Instruction Forfaitaires'!$D162,Listes!$A$43:$E$49,4,FALSE)))))))</f>
        <v/>
      </c>
      <c r="O162" s="183" t="str">
        <f>IF($H162="","",IF($C162=Listes!$B$34,Listes!$I$31,IF($C162=Listes!$B$35,(VLOOKUP('DP_Instruction Forfaitaires'!$F162,Listes!$E$31:$F$36,2,FALSE)),IF($C162=Listes!$B$33,IF('DP_Instruction Forfaitaires'!$E162&lt;Listes!$A$64,'DP_Instruction Forfaitaires'!$E162*Listes!$A$65,IF('DP_Instruction Forfaitaires'!$E162&gt;Listes!$D$64,'DP_Instruction Forfaitaires'!$E162*Listes!$D$65,(('DP_Instruction Forfaitaires'!$E162*Listes!$B$65)+Listes!$C$65)))))))</f>
        <v/>
      </c>
      <c r="P162" s="144" t="str">
        <f>IF('Dépenses forfaitaire'!P162="","",'Dépenses forfaitaire'!P162)</f>
        <v/>
      </c>
      <c r="Q162" s="343"/>
      <c r="R162" s="295" t="str">
        <f t="shared" si="8"/>
        <v/>
      </c>
      <c r="S162" s="295" t="str">
        <f t="shared" si="9"/>
        <v/>
      </c>
      <c r="T162" s="193" t="str">
        <f t="shared" si="10"/>
        <v/>
      </c>
      <c r="U162" s="191"/>
      <c r="V162" s="209"/>
      <c r="W162" s="195" t="str">
        <f>IF(AND(OR(Q162="KO",T162&lt;&gt;""),OR(R162="",S162="",T162="")),Listes!$A$74,IF(AND(T162="",Q162&lt;&gt;""),Listes!$A$75,IF(AND(P162&lt;T162,V162=""),Listes!$A$76,IF(AND(R162&gt;S162),Listes!$A$77,IF(AND(P162&lt;&gt;"",P162&gt;T162,U162=""),Listes!$A$78,IF(AND(X162="",OR(Q162&lt;&gt;"",R162&lt;&gt;"",S162&lt;&gt;"")),Listes!$A$79,""))))))</f>
        <v/>
      </c>
      <c r="X162" s="196"/>
      <c r="Y162" s="31">
        <f t="shared" si="11"/>
        <v>0</v>
      </c>
    </row>
    <row r="163" spans="1:25" ht="20.100000000000001" customHeight="1" x14ac:dyDescent="0.25">
      <c r="A163" s="134">
        <v>157</v>
      </c>
      <c r="B163" s="131" t="str">
        <f>IF('Dépenses forfaitaire'!B163="","",'Dépenses forfaitaire'!B163)</f>
        <v/>
      </c>
      <c r="C163" s="131" t="str">
        <f>IF('Dépenses forfaitaire'!C163="","",'Dépenses forfaitaire'!C163)</f>
        <v/>
      </c>
      <c r="D163" s="131" t="str">
        <f>IF('Dépenses forfaitaire'!D163="","",'Dépenses forfaitaire'!D163)</f>
        <v/>
      </c>
      <c r="E163" s="131" t="str">
        <f>IF('Dépenses forfaitaire'!E163="","",'Dépenses forfaitaire'!E163)</f>
        <v/>
      </c>
      <c r="F163" s="131" t="str">
        <f>IF('Dépenses forfaitaire'!F163="","",'Dépenses forfaitaire'!F163)</f>
        <v/>
      </c>
      <c r="G163" s="131"/>
      <c r="H163" s="131" t="str">
        <f>IF('Dépenses forfaitaire'!H163="","",'Dépenses forfaitaire'!H163)</f>
        <v/>
      </c>
      <c r="I163" s="131" t="str">
        <f>IF('Dépenses forfaitaire'!I163="","",'Dépenses forfaitaire'!I163)</f>
        <v/>
      </c>
      <c r="J163" s="293" t="str">
        <f>IF('Dépenses forfaitaire'!K163="","",'Dépenses forfaitaire'!K163)</f>
        <v/>
      </c>
      <c r="K163" s="293" t="str">
        <f>IF('Dépenses forfaitaire'!L163="","",'Dépenses forfaitaire'!L163)</f>
        <v/>
      </c>
      <c r="L163" s="293" t="str">
        <f>IF('Dépenses forfaitaire'!J163="","",'Dépenses forfaitaire'!J163)</f>
        <v/>
      </c>
      <c r="M163" s="131" t="str">
        <f>IF($H163="","",IF($C163=Listes!$B$32,IF('DP_Instruction Forfaitaires'!$E163&lt;Listes!$B$53,('DP_Instruction Forfaitaires'!$E163*(VLOOKUP('DP_Instruction Forfaitaires'!$D163,Listes!$A$54:$E$60,2,FALSE))),IF('DP_Instruction Forfaitaires'!$E163&gt;Listes!$E$53,('DP_Instruction Forfaitaires'!$E163*(VLOOKUP('DP_Instruction Forfaitaires'!$D163,Listes!$A$54:$E$60,5,FALSE))),('DP_Instruction Forfaitaires'!$E163*(VLOOKUP('DP_Instruction Forfaitaires'!$D163,Listes!$A$54:$E$60,3,FALSE))+(VLOOKUP('DP_Instruction Forfaitaires'!$D163,Listes!$A$54:$E$60,4,FALSE)))))))</f>
        <v/>
      </c>
      <c r="N163" s="131" t="str">
        <f>IF($H163="","",IF($C163=Listes!$B$31,IF('DP_Instruction Forfaitaires'!$E163&lt;Listes!$B$42,('DP_Instruction Forfaitaires'!$E163*(VLOOKUP('DP_Instruction Forfaitaires'!$D163,Listes!$A$43:$E$49,2,FALSE))),IF('DP_Instruction Forfaitaires'!$E163&gt;Listes!$D$42,('DP_Instruction Forfaitaires'!$E163*(VLOOKUP('DP_Instruction Forfaitaires'!$D163,Listes!$A$43:$E$49,5,FALSE))),('DP_Instruction Forfaitaires'!$E163*(VLOOKUP('DP_Instruction Forfaitaires'!$D163,Listes!$A$43:$E$49,3,FALSE))+(VLOOKUP('DP_Instruction Forfaitaires'!$D163,Listes!$A$43:$E$49,4,FALSE)))))))</f>
        <v/>
      </c>
      <c r="O163" s="183" t="str">
        <f>IF($H163="","",IF($C163=Listes!$B$34,Listes!$I$31,IF($C163=Listes!$B$35,(VLOOKUP('DP_Instruction Forfaitaires'!$F163,Listes!$E$31:$F$36,2,FALSE)),IF($C163=Listes!$B$33,IF('DP_Instruction Forfaitaires'!$E163&lt;Listes!$A$64,'DP_Instruction Forfaitaires'!$E163*Listes!$A$65,IF('DP_Instruction Forfaitaires'!$E163&gt;Listes!$D$64,'DP_Instruction Forfaitaires'!$E163*Listes!$D$65,(('DP_Instruction Forfaitaires'!$E163*Listes!$B$65)+Listes!$C$65)))))))</f>
        <v/>
      </c>
      <c r="P163" s="144" t="str">
        <f>IF('Dépenses forfaitaire'!P163="","",'Dépenses forfaitaire'!P163)</f>
        <v/>
      </c>
      <c r="Q163" s="343"/>
      <c r="R163" s="295" t="str">
        <f t="shared" si="8"/>
        <v/>
      </c>
      <c r="S163" s="295" t="str">
        <f t="shared" si="9"/>
        <v/>
      </c>
      <c r="T163" s="193" t="str">
        <f t="shared" si="10"/>
        <v/>
      </c>
      <c r="U163" s="191"/>
      <c r="V163" s="209"/>
      <c r="W163" s="195" t="str">
        <f>IF(AND(OR(Q163="KO",T163&lt;&gt;""),OR(R163="",S163="",T163="")),Listes!$A$74,IF(AND(T163="",Q163&lt;&gt;""),Listes!$A$75,IF(AND(P163&lt;T163,V163=""),Listes!$A$76,IF(AND(R163&gt;S163),Listes!$A$77,IF(AND(P163&lt;&gt;"",P163&gt;T163,U163=""),Listes!$A$78,IF(AND(X163="",OR(Q163&lt;&gt;"",R163&lt;&gt;"",S163&lt;&gt;"")),Listes!$A$79,""))))))</f>
        <v/>
      </c>
      <c r="X163" s="196"/>
      <c r="Y163" s="31">
        <f t="shared" si="11"/>
        <v>0</v>
      </c>
    </row>
    <row r="164" spans="1:25" ht="20.100000000000001" customHeight="1" x14ac:dyDescent="0.25">
      <c r="A164" s="134">
        <v>158</v>
      </c>
      <c r="B164" s="131" t="str">
        <f>IF('Dépenses forfaitaire'!B164="","",'Dépenses forfaitaire'!B164)</f>
        <v/>
      </c>
      <c r="C164" s="131" t="str">
        <f>IF('Dépenses forfaitaire'!C164="","",'Dépenses forfaitaire'!C164)</f>
        <v/>
      </c>
      <c r="D164" s="131" t="str">
        <f>IF('Dépenses forfaitaire'!D164="","",'Dépenses forfaitaire'!D164)</f>
        <v/>
      </c>
      <c r="E164" s="131" t="str">
        <f>IF('Dépenses forfaitaire'!E164="","",'Dépenses forfaitaire'!E164)</f>
        <v/>
      </c>
      <c r="F164" s="131" t="str">
        <f>IF('Dépenses forfaitaire'!F164="","",'Dépenses forfaitaire'!F164)</f>
        <v/>
      </c>
      <c r="G164" s="131"/>
      <c r="H164" s="131" t="str">
        <f>IF('Dépenses forfaitaire'!H164="","",'Dépenses forfaitaire'!H164)</f>
        <v/>
      </c>
      <c r="I164" s="131" t="str">
        <f>IF('Dépenses forfaitaire'!I164="","",'Dépenses forfaitaire'!I164)</f>
        <v/>
      </c>
      <c r="J164" s="293" t="str">
        <f>IF('Dépenses forfaitaire'!K164="","",'Dépenses forfaitaire'!K164)</f>
        <v/>
      </c>
      <c r="K164" s="293" t="str">
        <f>IF('Dépenses forfaitaire'!L164="","",'Dépenses forfaitaire'!L164)</f>
        <v/>
      </c>
      <c r="L164" s="293" t="str">
        <f>IF('Dépenses forfaitaire'!J164="","",'Dépenses forfaitaire'!J164)</f>
        <v/>
      </c>
      <c r="M164" s="131" t="str">
        <f>IF($H164="","",IF($C164=Listes!$B$32,IF('DP_Instruction Forfaitaires'!$E164&lt;Listes!$B$53,('DP_Instruction Forfaitaires'!$E164*(VLOOKUP('DP_Instruction Forfaitaires'!$D164,Listes!$A$54:$E$60,2,FALSE))),IF('DP_Instruction Forfaitaires'!$E164&gt;Listes!$E$53,('DP_Instruction Forfaitaires'!$E164*(VLOOKUP('DP_Instruction Forfaitaires'!$D164,Listes!$A$54:$E$60,5,FALSE))),('DP_Instruction Forfaitaires'!$E164*(VLOOKUP('DP_Instruction Forfaitaires'!$D164,Listes!$A$54:$E$60,3,FALSE))+(VLOOKUP('DP_Instruction Forfaitaires'!$D164,Listes!$A$54:$E$60,4,FALSE)))))))</f>
        <v/>
      </c>
      <c r="N164" s="131" t="str">
        <f>IF($H164="","",IF($C164=Listes!$B$31,IF('DP_Instruction Forfaitaires'!$E164&lt;Listes!$B$42,('DP_Instruction Forfaitaires'!$E164*(VLOOKUP('DP_Instruction Forfaitaires'!$D164,Listes!$A$43:$E$49,2,FALSE))),IF('DP_Instruction Forfaitaires'!$E164&gt;Listes!$D$42,('DP_Instruction Forfaitaires'!$E164*(VLOOKUP('DP_Instruction Forfaitaires'!$D164,Listes!$A$43:$E$49,5,FALSE))),('DP_Instruction Forfaitaires'!$E164*(VLOOKUP('DP_Instruction Forfaitaires'!$D164,Listes!$A$43:$E$49,3,FALSE))+(VLOOKUP('DP_Instruction Forfaitaires'!$D164,Listes!$A$43:$E$49,4,FALSE)))))))</f>
        <v/>
      </c>
      <c r="O164" s="183" t="str">
        <f>IF($H164="","",IF($C164=Listes!$B$34,Listes!$I$31,IF($C164=Listes!$B$35,(VLOOKUP('DP_Instruction Forfaitaires'!$F164,Listes!$E$31:$F$36,2,FALSE)),IF($C164=Listes!$B$33,IF('DP_Instruction Forfaitaires'!$E164&lt;Listes!$A$64,'DP_Instruction Forfaitaires'!$E164*Listes!$A$65,IF('DP_Instruction Forfaitaires'!$E164&gt;Listes!$D$64,'DP_Instruction Forfaitaires'!$E164*Listes!$D$65,(('DP_Instruction Forfaitaires'!$E164*Listes!$B$65)+Listes!$C$65)))))))</f>
        <v/>
      </c>
      <c r="P164" s="144" t="str">
        <f>IF('Dépenses forfaitaire'!P164="","",'Dépenses forfaitaire'!P164)</f>
        <v/>
      </c>
      <c r="Q164" s="343"/>
      <c r="R164" s="295" t="str">
        <f t="shared" si="8"/>
        <v/>
      </c>
      <c r="S164" s="295" t="str">
        <f t="shared" si="9"/>
        <v/>
      </c>
      <c r="T164" s="193" t="str">
        <f t="shared" si="10"/>
        <v/>
      </c>
      <c r="U164" s="191"/>
      <c r="V164" s="209"/>
      <c r="W164" s="195" t="str">
        <f>IF(AND(OR(Q164="KO",T164&lt;&gt;""),OR(R164="",S164="",T164="")),Listes!$A$74,IF(AND(T164="",Q164&lt;&gt;""),Listes!$A$75,IF(AND(P164&lt;T164,V164=""),Listes!$A$76,IF(AND(R164&gt;S164),Listes!$A$77,IF(AND(P164&lt;&gt;"",P164&gt;T164,U164=""),Listes!$A$78,IF(AND(X164="",OR(Q164&lt;&gt;"",R164&lt;&gt;"",S164&lt;&gt;"")),Listes!$A$79,""))))))</f>
        <v/>
      </c>
      <c r="X164" s="196"/>
      <c r="Y164" s="31">
        <f t="shared" si="11"/>
        <v>0</v>
      </c>
    </row>
    <row r="165" spans="1:25" ht="20.100000000000001" customHeight="1" x14ac:dyDescent="0.25">
      <c r="A165" s="134">
        <v>159</v>
      </c>
      <c r="B165" s="131" t="str">
        <f>IF('Dépenses forfaitaire'!B165="","",'Dépenses forfaitaire'!B165)</f>
        <v/>
      </c>
      <c r="C165" s="131" t="str">
        <f>IF('Dépenses forfaitaire'!C165="","",'Dépenses forfaitaire'!C165)</f>
        <v/>
      </c>
      <c r="D165" s="131" t="str">
        <f>IF('Dépenses forfaitaire'!D165="","",'Dépenses forfaitaire'!D165)</f>
        <v/>
      </c>
      <c r="E165" s="131" t="str">
        <f>IF('Dépenses forfaitaire'!E165="","",'Dépenses forfaitaire'!E165)</f>
        <v/>
      </c>
      <c r="F165" s="131" t="str">
        <f>IF('Dépenses forfaitaire'!F165="","",'Dépenses forfaitaire'!F165)</f>
        <v/>
      </c>
      <c r="G165" s="131"/>
      <c r="H165" s="131" t="str">
        <f>IF('Dépenses forfaitaire'!H165="","",'Dépenses forfaitaire'!H165)</f>
        <v/>
      </c>
      <c r="I165" s="131" t="str">
        <f>IF('Dépenses forfaitaire'!I165="","",'Dépenses forfaitaire'!I165)</f>
        <v/>
      </c>
      <c r="J165" s="293" t="str">
        <f>IF('Dépenses forfaitaire'!K165="","",'Dépenses forfaitaire'!K165)</f>
        <v/>
      </c>
      <c r="K165" s="293" t="str">
        <f>IF('Dépenses forfaitaire'!L165="","",'Dépenses forfaitaire'!L165)</f>
        <v/>
      </c>
      <c r="L165" s="293" t="str">
        <f>IF('Dépenses forfaitaire'!J165="","",'Dépenses forfaitaire'!J165)</f>
        <v/>
      </c>
      <c r="M165" s="131" t="str">
        <f>IF($H165="","",IF($C165=Listes!$B$32,IF('DP_Instruction Forfaitaires'!$E165&lt;Listes!$B$53,('DP_Instruction Forfaitaires'!$E165*(VLOOKUP('DP_Instruction Forfaitaires'!$D165,Listes!$A$54:$E$60,2,FALSE))),IF('DP_Instruction Forfaitaires'!$E165&gt;Listes!$E$53,('DP_Instruction Forfaitaires'!$E165*(VLOOKUP('DP_Instruction Forfaitaires'!$D165,Listes!$A$54:$E$60,5,FALSE))),('DP_Instruction Forfaitaires'!$E165*(VLOOKUP('DP_Instruction Forfaitaires'!$D165,Listes!$A$54:$E$60,3,FALSE))+(VLOOKUP('DP_Instruction Forfaitaires'!$D165,Listes!$A$54:$E$60,4,FALSE)))))))</f>
        <v/>
      </c>
      <c r="N165" s="131" t="str">
        <f>IF($H165="","",IF($C165=Listes!$B$31,IF('DP_Instruction Forfaitaires'!$E165&lt;Listes!$B$42,('DP_Instruction Forfaitaires'!$E165*(VLOOKUP('DP_Instruction Forfaitaires'!$D165,Listes!$A$43:$E$49,2,FALSE))),IF('DP_Instruction Forfaitaires'!$E165&gt;Listes!$D$42,('DP_Instruction Forfaitaires'!$E165*(VLOOKUP('DP_Instruction Forfaitaires'!$D165,Listes!$A$43:$E$49,5,FALSE))),('DP_Instruction Forfaitaires'!$E165*(VLOOKUP('DP_Instruction Forfaitaires'!$D165,Listes!$A$43:$E$49,3,FALSE))+(VLOOKUP('DP_Instruction Forfaitaires'!$D165,Listes!$A$43:$E$49,4,FALSE)))))))</f>
        <v/>
      </c>
      <c r="O165" s="183" t="str">
        <f>IF($H165="","",IF($C165=Listes!$B$34,Listes!$I$31,IF($C165=Listes!$B$35,(VLOOKUP('DP_Instruction Forfaitaires'!$F165,Listes!$E$31:$F$36,2,FALSE)),IF($C165=Listes!$B$33,IF('DP_Instruction Forfaitaires'!$E165&lt;Listes!$A$64,'DP_Instruction Forfaitaires'!$E165*Listes!$A$65,IF('DP_Instruction Forfaitaires'!$E165&gt;Listes!$D$64,'DP_Instruction Forfaitaires'!$E165*Listes!$D$65,(('DP_Instruction Forfaitaires'!$E165*Listes!$B$65)+Listes!$C$65)))))))</f>
        <v/>
      </c>
      <c r="P165" s="144" t="str">
        <f>IF('Dépenses forfaitaire'!P165="","",'Dépenses forfaitaire'!P165)</f>
        <v/>
      </c>
      <c r="Q165" s="343"/>
      <c r="R165" s="295" t="str">
        <f t="shared" si="8"/>
        <v/>
      </c>
      <c r="S165" s="295" t="str">
        <f t="shared" si="9"/>
        <v/>
      </c>
      <c r="T165" s="193" t="str">
        <f t="shared" si="10"/>
        <v/>
      </c>
      <c r="U165" s="191"/>
      <c r="V165" s="209"/>
      <c r="W165" s="195" t="str">
        <f>IF(AND(OR(Q165="KO",T165&lt;&gt;""),OR(R165="",S165="",T165="")),Listes!$A$74,IF(AND(T165="",Q165&lt;&gt;""),Listes!$A$75,IF(AND(P165&lt;T165,V165=""),Listes!$A$76,IF(AND(R165&gt;S165),Listes!$A$77,IF(AND(P165&lt;&gt;"",P165&gt;T165,U165=""),Listes!$A$78,IF(AND(X165="",OR(Q165&lt;&gt;"",R165&lt;&gt;"",S165&lt;&gt;"")),Listes!$A$79,""))))))</f>
        <v/>
      </c>
      <c r="X165" s="196"/>
      <c r="Y165" s="31">
        <f t="shared" si="11"/>
        <v>0</v>
      </c>
    </row>
    <row r="166" spans="1:25" ht="20.100000000000001" customHeight="1" x14ac:dyDescent="0.25">
      <c r="A166" s="134">
        <v>160</v>
      </c>
      <c r="B166" s="131" t="str">
        <f>IF('Dépenses forfaitaire'!B166="","",'Dépenses forfaitaire'!B166)</f>
        <v/>
      </c>
      <c r="C166" s="131" t="str">
        <f>IF('Dépenses forfaitaire'!C166="","",'Dépenses forfaitaire'!C166)</f>
        <v/>
      </c>
      <c r="D166" s="131" t="str">
        <f>IF('Dépenses forfaitaire'!D166="","",'Dépenses forfaitaire'!D166)</f>
        <v/>
      </c>
      <c r="E166" s="131" t="str">
        <f>IF('Dépenses forfaitaire'!E166="","",'Dépenses forfaitaire'!E166)</f>
        <v/>
      </c>
      <c r="F166" s="131" t="str">
        <f>IF('Dépenses forfaitaire'!F166="","",'Dépenses forfaitaire'!F166)</f>
        <v/>
      </c>
      <c r="G166" s="131"/>
      <c r="H166" s="131" t="str">
        <f>IF('Dépenses forfaitaire'!H166="","",'Dépenses forfaitaire'!H166)</f>
        <v/>
      </c>
      <c r="I166" s="131" t="str">
        <f>IF('Dépenses forfaitaire'!I166="","",'Dépenses forfaitaire'!I166)</f>
        <v/>
      </c>
      <c r="J166" s="293" t="str">
        <f>IF('Dépenses forfaitaire'!K166="","",'Dépenses forfaitaire'!K166)</f>
        <v/>
      </c>
      <c r="K166" s="293" t="str">
        <f>IF('Dépenses forfaitaire'!L166="","",'Dépenses forfaitaire'!L166)</f>
        <v/>
      </c>
      <c r="L166" s="293" t="str">
        <f>IF('Dépenses forfaitaire'!J166="","",'Dépenses forfaitaire'!J166)</f>
        <v/>
      </c>
      <c r="M166" s="131" t="str">
        <f>IF($H166="","",IF($C166=Listes!$B$32,IF('DP_Instruction Forfaitaires'!$E166&lt;Listes!$B$53,('DP_Instruction Forfaitaires'!$E166*(VLOOKUP('DP_Instruction Forfaitaires'!$D166,Listes!$A$54:$E$60,2,FALSE))),IF('DP_Instruction Forfaitaires'!$E166&gt;Listes!$E$53,('DP_Instruction Forfaitaires'!$E166*(VLOOKUP('DP_Instruction Forfaitaires'!$D166,Listes!$A$54:$E$60,5,FALSE))),('DP_Instruction Forfaitaires'!$E166*(VLOOKUP('DP_Instruction Forfaitaires'!$D166,Listes!$A$54:$E$60,3,FALSE))+(VLOOKUP('DP_Instruction Forfaitaires'!$D166,Listes!$A$54:$E$60,4,FALSE)))))))</f>
        <v/>
      </c>
      <c r="N166" s="131" t="str">
        <f>IF($H166="","",IF($C166=Listes!$B$31,IF('DP_Instruction Forfaitaires'!$E166&lt;Listes!$B$42,('DP_Instruction Forfaitaires'!$E166*(VLOOKUP('DP_Instruction Forfaitaires'!$D166,Listes!$A$43:$E$49,2,FALSE))),IF('DP_Instruction Forfaitaires'!$E166&gt;Listes!$D$42,('DP_Instruction Forfaitaires'!$E166*(VLOOKUP('DP_Instruction Forfaitaires'!$D166,Listes!$A$43:$E$49,5,FALSE))),('DP_Instruction Forfaitaires'!$E166*(VLOOKUP('DP_Instruction Forfaitaires'!$D166,Listes!$A$43:$E$49,3,FALSE))+(VLOOKUP('DP_Instruction Forfaitaires'!$D166,Listes!$A$43:$E$49,4,FALSE)))))))</f>
        <v/>
      </c>
      <c r="O166" s="183" t="str">
        <f>IF($H166="","",IF($C166=Listes!$B$34,Listes!$I$31,IF($C166=Listes!$B$35,(VLOOKUP('DP_Instruction Forfaitaires'!$F166,Listes!$E$31:$F$36,2,FALSE)),IF($C166=Listes!$B$33,IF('DP_Instruction Forfaitaires'!$E166&lt;Listes!$A$64,'DP_Instruction Forfaitaires'!$E166*Listes!$A$65,IF('DP_Instruction Forfaitaires'!$E166&gt;Listes!$D$64,'DP_Instruction Forfaitaires'!$E166*Listes!$D$65,(('DP_Instruction Forfaitaires'!$E166*Listes!$B$65)+Listes!$C$65)))))))</f>
        <v/>
      </c>
      <c r="P166" s="144" t="str">
        <f>IF('Dépenses forfaitaire'!P166="","",'Dépenses forfaitaire'!P166)</f>
        <v/>
      </c>
      <c r="Q166" s="343"/>
      <c r="R166" s="295" t="str">
        <f t="shared" si="8"/>
        <v/>
      </c>
      <c r="S166" s="295" t="str">
        <f t="shared" si="9"/>
        <v/>
      </c>
      <c r="T166" s="193" t="str">
        <f t="shared" si="10"/>
        <v/>
      </c>
      <c r="U166" s="191"/>
      <c r="V166" s="209"/>
      <c r="W166" s="195" t="str">
        <f>IF(AND(OR(Q166="KO",T166&lt;&gt;""),OR(R166="",S166="",T166="")),Listes!$A$74,IF(AND(T166="",Q166&lt;&gt;""),Listes!$A$75,IF(AND(P166&lt;T166,V166=""),Listes!$A$76,IF(AND(R166&gt;S166),Listes!$A$77,IF(AND(P166&lt;&gt;"",P166&gt;T166,U166=""),Listes!$A$78,IF(AND(X166="",OR(Q166&lt;&gt;"",R166&lt;&gt;"",S166&lt;&gt;"")),Listes!$A$79,""))))))</f>
        <v/>
      </c>
      <c r="X166" s="196"/>
      <c r="Y166" s="31">
        <f t="shared" si="11"/>
        <v>0</v>
      </c>
    </row>
    <row r="167" spans="1:25" ht="20.100000000000001" customHeight="1" x14ac:dyDescent="0.25">
      <c r="A167" s="134">
        <v>161</v>
      </c>
      <c r="B167" s="131" t="str">
        <f>IF('Dépenses forfaitaire'!B167="","",'Dépenses forfaitaire'!B167)</f>
        <v/>
      </c>
      <c r="C167" s="131" t="str">
        <f>IF('Dépenses forfaitaire'!C167="","",'Dépenses forfaitaire'!C167)</f>
        <v/>
      </c>
      <c r="D167" s="131" t="str">
        <f>IF('Dépenses forfaitaire'!D167="","",'Dépenses forfaitaire'!D167)</f>
        <v/>
      </c>
      <c r="E167" s="131" t="str">
        <f>IF('Dépenses forfaitaire'!E167="","",'Dépenses forfaitaire'!E167)</f>
        <v/>
      </c>
      <c r="F167" s="131" t="str">
        <f>IF('Dépenses forfaitaire'!F167="","",'Dépenses forfaitaire'!F167)</f>
        <v/>
      </c>
      <c r="G167" s="131"/>
      <c r="H167" s="131" t="str">
        <f>IF('Dépenses forfaitaire'!H167="","",'Dépenses forfaitaire'!H167)</f>
        <v/>
      </c>
      <c r="I167" s="131" t="str">
        <f>IF('Dépenses forfaitaire'!I167="","",'Dépenses forfaitaire'!I167)</f>
        <v/>
      </c>
      <c r="J167" s="293" t="str">
        <f>IF('Dépenses forfaitaire'!K167="","",'Dépenses forfaitaire'!K167)</f>
        <v/>
      </c>
      <c r="K167" s="293" t="str">
        <f>IF('Dépenses forfaitaire'!L167="","",'Dépenses forfaitaire'!L167)</f>
        <v/>
      </c>
      <c r="L167" s="293" t="str">
        <f>IF('Dépenses forfaitaire'!J167="","",'Dépenses forfaitaire'!J167)</f>
        <v/>
      </c>
      <c r="M167" s="131" t="str">
        <f>IF($H167="","",IF($C167=Listes!$B$32,IF('DP_Instruction Forfaitaires'!$E167&lt;Listes!$B$53,('DP_Instruction Forfaitaires'!$E167*(VLOOKUP('DP_Instruction Forfaitaires'!$D167,Listes!$A$54:$E$60,2,FALSE))),IF('DP_Instruction Forfaitaires'!$E167&gt;Listes!$E$53,('DP_Instruction Forfaitaires'!$E167*(VLOOKUP('DP_Instruction Forfaitaires'!$D167,Listes!$A$54:$E$60,5,FALSE))),('DP_Instruction Forfaitaires'!$E167*(VLOOKUP('DP_Instruction Forfaitaires'!$D167,Listes!$A$54:$E$60,3,FALSE))+(VLOOKUP('DP_Instruction Forfaitaires'!$D167,Listes!$A$54:$E$60,4,FALSE)))))))</f>
        <v/>
      </c>
      <c r="N167" s="131" t="str">
        <f>IF($H167="","",IF($C167=Listes!$B$31,IF('DP_Instruction Forfaitaires'!$E167&lt;Listes!$B$42,('DP_Instruction Forfaitaires'!$E167*(VLOOKUP('DP_Instruction Forfaitaires'!$D167,Listes!$A$43:$E$49,2,FALSE))),IF('DP_Instruction Forfaitaires'!$E167&gt;Listes!$D$42,('DP_Instruction Forfaitaires'!$E167*(VLOOKUP('DP_Instruction Forfaitaires'!$D167,Listes!$A$43:$E$49,5,FALSE))),('DP_Instruction Forfaitaires'!$E167*(VLOOKUP('DP_Instruction Forfaitaires'!$D167,Listes!$A$43:$E$49,3,FALSE))+(VLOOKUP('DP_Instruction Forfaitaires'!$D167,Listes!$A$43:$E$49,4,FALSE)))))))</f>
        <v/>
      </c>
      <c r="O167" s="183" t="str">
        <f>IF($H167="","",IF($C167=Listes!$B$34,Listes!$I$31,IF($C167=Listes!$B$35,(VLOOKUP('DP_Instruction Forfaitaires'!$F167,Listes!$E$31:$F$36,2,FALSE)),IF($C167=Listes!$B$33,IF('DP_Instruction Forfaitaires'!$E167&lt;Listes!$A$64,'DP_Instruction Forfaitaires'!$E167*Listes!$A$65,IF('DP_Instruction Forfaitaires'!$E167&gt;Listes!$D$64,'DP_Instruction Forfaitaires'!$E167*Listes!$D$65,(('DP_Instruction Forfaitaires'!$E167*Listes!$B$65)+Listes!$C$65)))))))</f>
        <v/>
      </c>
      <c r="P167" s="144" t="str">
        <f>IF('Dépenses forfaitaire'!P167="","",'Dépenses forfaitaire'!P167)</f>
        <v/>
      </c>
      <c r="Q167" s="343"/>
      <c r="R167" s="295" t="str">
        <f t="shared" si="8"/>
        <v/>
      </c>
      <c r="S167" s="295" t="str">
        <f t="shared" si="9"/>
        <v/>
      </c>
      <c r="T167" s="193" t="str">
        <f t="shared" si="10"/>
        <v/>
      </c>
      <c r="U167" s="191"/>
      <c r="V167" s="209"/>
      <c r="W167" s="195" t="str">
        <f>IF(AND(OR(Q167="KO",T167&lt;&gt;""),OR(R167="",S167="",T167="")),Listes!$A$74,IF(AND(T167="",Q167&lt;&gt;""),Listes!$A$75,IF(AND(P167&lt;T167,V167=""),Listes!$A$76,IF(AND(R167&gt;S167),Listes!$A$77,IF(AND(P167&lt;&gt;"",P167&gt;T167,U167=""),Listes!$A$78,IF(AND(X167="",OR(Q167&lt;&gt;"",R167&lt;&gt;"",S167&lt;&gt;"")),Listes!$A$79,""))))))</f>
        <v/>
      </c>
      <c r="X167" s="196"/>
      <c r="Y167" s="31">
        <f t="shared" si="11"/>
        <v>0</v>
      </c>
    </row>
    <row r="168" spans="1:25" ht="20.100000000000001" customHeight="1" x14ac:dyDescent="0.25">
      <c r="A168" s="134">
        <v>162</v>
      </c>
      <c r="B168" s="131" t="str">
        <f>IF('Dépenses forfaitaire'!B168="","",'Dépenses forfaitaire'!B168)</f>
        <v/>
      </c>
      <c r="C168" s="131" t="str">
        <f>IF('Dépenses forfaitaire'!C168="","",'Dépenses forfaitaire'!C168)</f>
        <v/>
      </c>
      <c r="D168" s="131" t="str">
        <f>IF('Dépenses forfaitaire'!D168="","",'Dépenses forfaitaire'!D168)</f>
        <v/>
      </c>
      <c r="E168" s="131" t="str">
        <f>IF('Dépenses forfaitaire'!E168="","",'Dépenses forfaitaire'!E168)</f>
        <v/>
      </c>
      <c r="F168" s="131" t="str">
        <f>IF('Dépenses forfaitaire'!F168="","",'Dépenses forfaitaire'!F168)</f>
        <v/>
      </c>
      <c r="G168" s="131"/>
      <c r="H168" s="131" t="str">
        <f>IF('Dépenses forfaitaire'!H168="","",'Dépenses forfaitaire'!H168)</f>
        <v/>
      </c>
      <c r="I168" s="131" t="str">
        <f>IF('Dépenses forfaitaire'!I168="","",'Dépenses forfaitaire'!I168)</f>
        <v/>
      </c>
      <c r="J168" s="293" t="str">
        <f>IF('Dépenses forfaitaire'!K168="","",'Dépenses forfaitaire'!K168)</f>
        <v/>
      </c>
      <c r="K168" s="293" t="str">
        <f>IF('Dépenses forfaitaire'!L168="","",'Dépenses forfaitaire'!L168)</f>
        <v/>
      </c>
      <c r="L168" s="293" t="str">
        <f>IF('Dépenses forfaitaire'!J168="","",'Dépenses forfaitaire'!J168)</f>
        <v/>
      </c>
      <c r="M168" s="131" t="str">
        <f>IF($H168="","",IF($C168=Listes!$B$32,IF('DP_Instruction Forfaitaires'!$E168&lt;Listes!$B$53,('DP_Instruction Forfaitaires'!$E168*(VLOOKUP('DP_Instruction Forfaitaires'!$D168,Listes!$A$54:$E$60,2,FALSE))),IF('DP_Instruction Forfaitaires'!$E168&gt;Listes!$E$53,('DP_Instruction Forfaitaires'!$E168*(VLOOKUP('DP_Instruction Forfaitaires'!$D168,Listes!$A$54:$E$60,5,FALSE))),('DP_Instruction Forfaitaires'!$E168*(VLOOKUP('DP_Instruction Forfaitaires'!$D168,Listes!$A$54:$E$60,3,FALSE))+(VLOOKUP('DP_Instruction Forfaitaires'!$D168,Listes!$A$54:$E$60,4,FALSE)))))))</f>
        <v/>
      </c>
      <c r="N168" s="131" t="str">
        <f>IF($H168="","",IF($C168=Listes!$B$31,IF('DP_Instruction Forfaitaires'!$E168&lt;Listes!$B$42,('DP_Instruction Forfaitaires'!$E168*(VLOOKUP('DP_Instruction Forfaitaires'!$D168,Listes!$A$43:$E$49,2,FALSE))),IF('DP_Instruction Forfaitaires'!$E168&gt;Listes!$D$42,('DP_Instruction Forfaitaires'!$E168*(VLOOKUP('DP_Instruction Forfaitaires'!$D168,Listes!$A$43:$E$49,5,FALSE))),('DP_Instruction Forfaitaires'!$E168*(VLOOKUP('DP_Instruction Forfaitaires'!$D168,Listes!$A$43:$E$49,3,FALSE))+(VLOOKUP('DP_Instruction Forfaitaires'!$D168,Listes!$A$43:$E$49,4,FALSE)))))))</f>
        <v/>
      </c>
      <c r="O168" s="183" t="str">
        <f>IF($H168="","",IF($C168=Listes!$B$34,Listes!$I$31,IF($C168=Listes!$B$35,(VLOOKUP('DP_Instruction Forfaitaires'!$F168,Listes!$E$31:$F$36,2,FALSE)),IF($C168=Listes!$B$33,IF('DP_Instruction Forfaitaires'!$E168&lt;Listes!$A$64,'DP_Instruction Forfaitaires'!$E168*Listes!$A$65,IF('DP_Instruction Forfaitaires'!$E168&gt;Listes!$D$64,'DP_Instruction Forfaitaires'!$E168*Listes!$D$65,(('DP_Instruction Forfaitaires'!$E168*Listes!$B$65)+Listes!$C$65)))))))</f>
        <v/>
      </c>
      <c r="P168" s="144" t="str">
        <f>IF('Dépenses forfaitaire'!P168="","",'Dépenses forfaitaire'!P168)</f>
        <v/>
      </c>
      <c r="Q168" s="343"/>
      <c r="R168" s="295" t="str">
        <f t="shared" si="8"/>
        <v/>
      </c>
      <c r="S168" s="295" t="str">
        <f t="shared" si="9"/>
        <v/>
      </c>
      <c r="T168" s="193" t="str">
        <f t="shared" si="10"/>
        <v/>
      </c>
      <c r="U168" s="191"/>
      <c r="V168" s="209"/>
      <c r="W168" s="195" t="str">
        <f>IF(AND(OR(Q168="KO",T168&lt;&gt;""),OR(R168="",S168="",T168="")),Listes!$A$74,IF(AND(T168="",Q168&lt;&gt;""),Listes!$A$75,IF(AND(P168&lt;T168,V168=""),Listes!$A$76,IF(AND(R168&gt;S168),Listes!$A$77,IF(AND(P168&lt;&gt;"",P168&gt;T168,U168=""),Listes!$A$78,IF(AND(X168="",OR(Q168&lt;&gt;"",R168&lt;&gt;"",S168&lt;&gt;"")),Listes!$A$79,""))))))</f>
        <v/>
      </c>
      <c r="X168" s="196"/>
      <c r="Y168" s="31">
        <f t="shared" si="11"/>
        <v>0</v>
      </c>
    </row>
    <row r="169" spans="1:25" ht="20.100000000000001" customHeight="1" x14ac:dyDescent="0.25">
      <c r="A169" s="134">
        <v>163</v>
      </c>
      <c r="B169" s="131" t="str">
        <f>IF('Dépenses forfaitaire'!B169="","",'Dépenses forfaitaire'!B169)</f>
        <v/>
      </c>
      <c r="C169" s="131" t="str">
        <f>IF('Dépenses forfaitaire'!C169="","",'Dépenses forfaitaire'!C169)</f>
        <v/>
      </c>
      <c r="D169" s="131" t="str">
        <f>IF('Dépenses forfaitaire'!D169="","",'Dépenses forfaitaire'!D169)</f>
        <v/>
      </c>
      <c r="E169" s="131" t="str">
        <f>IF('Dépenses forfaitaire'!E169="","",'Dépenses forfaitaire'!E169)</f>
        <v/>
      </c>
      <c r="F169" s="131" t="str">
        <f>IF('Dépenses forfaitaire'!F169="","",'Dépenses forfaitaire'!F169)</f>
        <v/>
      </c>
      <c r="G169" s="131"/>
      <c r="H169" s="131" t="str">
        <f>IF('Dépenses forfaitaire'!H169="","",'Dépenses forfaitaire'!H169)</f>
        <v/>
      </c>
      <c r="I169" s="131" t="str">
        <f>IF('Dépenses forfaitaire'!I169="","",'Dépenses forfaitaire'!I169)</f>
        <v/>
      </c>
      <c r="J169" s="293" t="str">
        <f>IF('Dépenses forfaitaire'!K169="","",'Dépenses forfaitaire'!K169)</f>
        <v/>
      </c>
      <c r="K169" s="293" t="str">
        <f>IF('Dépenses forfaitaire'!L169="","",'Dépenses forfaitaire'!L169)</f>
        <v/>
      </c>
      <c r="L169" s="293" t="str">
        <f>IF('Dépenses forfaitaire'!J169="","",'Dépenses forfaitaire'!J169)</f>
        <v/>
      </c>
      <c r="M169" s="131" t="str">
        <f>IF($H169="","",IF($C169=Listes!$B$32,IF('DP_Instruction Forfaitaires'!$E169&lt;Listes!$B$53,('DP_Instruction Forfaitaires'!$E169*(VLOOKUP('DP_Instruction Forfaitaires'!$D169,Listes!$A$54:$E$60,2,FALSE))),IF('DP_Instruction Forfaitaires'!$E169&gt;Listes!$E$53,('DP_Instruction Forfaitaires'!$E169*(VLOOKUP('DP_Instruction Forfaitaires'!$D169,Listes!$A$54:$E$60,5,FALSE))),('DP_Instruction Forfaitaires'!$E169*(VLOOKUP('DP_Instruction Forfaitaires'!$D169,Listes!$A$54:$E$60,3,FALSE))+(VLOOKUP('DP_Instruction Forfaitaires'!$D169,Listes!$A$54:$E$60,4,FALSE)))))))</f>
        <v/>
      </c>
      <c r="N169" s="131" t="str">
        <f>IF($H169="","",IF($C169=Listes!$B$31,IF('DP_Instruction Forfaitaires'!$E169&lt;Listes!$B$42,('DP_Instruction Forfaitaires'!$E169*(VLOOKUP('DP_Instruction Forfaitaires'!$D169,Listes!$A$43:$E$49,2,FALSE))),IF('DP_Instruction Forfaitaires'!$E169&gt;Listes!$D$42,('DP_Instruction Forfaitaires'!$E169*(VLOOKUP('DP_Instruction Forfaitaires'!$D169,Listes!$A$43:$E$49,5,FALSE))),('DP_Instruction Forfaitaires'!$E169*(VLOOKUP('DP_Instruction Forfaitaires'!$D169,Listes!$A$43:$E$49,3,FALSE))+(VLOOKUP('DP_Instruction Forfaitaires'!$D169,Listes!$A$43:$E$49,4,FALSE)))))))</f>
        <v/>
      </c>
      <c r="O169" s="183" t="str">
        <f>IF($H169="","",IF($C169=Listes!$B$34,Listes!$I$31,IF($C169=Listes!$B$35,(VLOOKUP('DP_Instruction Forfaitaires'!$F169,Listes!$E$31:$F$36,2,FALSE)),IF($C169=Listes!$B$33,IF('DP_Instruction Forfaitaires'!$E169&lt;Listes!$A$64,'DP_Instruction Forfaitaires'!$E169*Listes!$A$65,IF('DP_Instruction Forfaitaires'!$E169&gt;Listes!$D$64,'DP_Instruction Forfaitaires'!$E169*Listes!$D$65,(('DP_Instruction Forfaitaires'!$E169*Listes!$B$65)+Listes!$C$65)))))))</f>
        <v/>
      </c>
      <c r="P169" s="144" t="str">
        <f>IF('Dépenses forfaitaire'!P169="","",'Dépenses forfaitaire'!P169)</f>
        <v/>
      </c>
      <c r="Q169" s="343"/>
      <c r="R169" s="295" t="str">
        <f t="shared" si="8"/>
        <v/>
      </c>
      <c r="S169" s="295" t="str">
        <f t="shared" si="9"/>
        <v/>
      </c>
      <c r="T169" s="193" t="str">
        <f t="shared" si="10"/>
        <v/>
      </c>
      <c r="U169" s="191"/>
      <c r="V169" s="209"/>
      <c r="W169" s="195" t="str">
        <f>IF(AND(OR(Q169="KO",T169&lt;&gt;""),OR(R169="",S169="",T169="")),Listes!$A$74,IF(AND(T169="",Q169&lt;&gt;""),Listes!$A$75,IF(AND(P169&lt;T169,V169=""),Listes!$A$76,IF(AND(R169&gt;S169),Listes!$A$77,IF(AND(P169&lt;&gt;"",P169&gt;T169,U169=""),Listes!$A$78,IF(AND(X169="",OR(Q169&lt;&gt;"",R169&lt;&gt;"",S169&lt;&gt;"")),Listes!$A$79,""))))))</f>
        <v/>
      </c>
      <c r="X169" s="196"/>
      <c r="Y169" s="31">
        <f t="shared" si="11"/>
        <v>0</v>
      </c>
    </row>
    <row r="170" spans="1:25" ht="20.100000000000001" customHeight="1" x14ac:dyDescent="0.25">
      <c r="A170" s="134">
        <v>164</v>
      </c>
      <c r="B170" s="131" t="str">
        <f>IF('Dépenses forfaitaire'!B170="","",'Dépenses forfaitaire'!B170)</f>
        <v/>
      </c>
      <c r="C170" s="131" t="str">
        <f>IF('Dépenses forfaitaire'!C170="","",'Dépenses forfaitaire'!C170)</f>
        <v/>
      </c>
      <c r="D170" s="131" t="str">
        <f>IF('Dépenses forfaitaire'!D170="","",'Dépenses forfaitaire'!D170)</f>
        <v/>
      </c>
      <c r="E170" s="131" t="str">
        <f>IF('Dépenses forfaitaire'!E170="","",'Dépenses forfaitaire'!E170)</f>
        <v/>
      </c>
      <c r="F170" s="131" t="str">
        <f>IF('Dépenses forfaitaire'!F170="","",'Dépenses forfaitaire'!F170)</f>
        <v/>
      </c>
      <c r="G170" s="131"/>
      <c r="H170" s="131" t="str">
        <f>IF('Dépenses forfaitaire'!H170="","",'Dépenses forfaitaire'!H170)</f>
        <v/>
      </c>
      <c r="I170" s="131" t="str">
        <f>IF('Dépenses forfaitaire'!I170="","",'Dépenses forfaitaire'!I170)</f>
        <v/>
      </c>
      <c r="J170" s="293" t="str">
        <f>IF('Dépenses forfaitaire'!K170="","",'Dépenses forfaitaire'!K170)</f>
        <v/>
      </c>
      <c r="K170" s="293" t="str">
        <f>IF('Dépenses forfaitaire'!L170="","",'Dépenses forfaitaire'!L170)</f>
        <v/>
      </c>
      <c r="L170" s="293" t="str">
        <f>IF('Dépenses forfaitaire'!J170="","",'Dépenses forfaitaire'!J170)</f>
        <v/>
      </c>
      <c r="M170" s="131" t="str">
        <f>IF($H170="","",IF($C170=Listes!$B$32,IF('DP_Instruction Forfaitaires'!$E170&lt;Listes!$B$53,('DP_Instruction Forfaitaires'!$E170*(VLOOKUP('DP_Instruction Forfaitaires'!$D170,Listes!$A$54:$E$60,2,FALSE))),IF('DP_Instruction Forfaitaires'!$E170&gt;Listes!$E$53,('DP_Instruction Forfaitaires'!$E170*(VLOOKUP('DP_Instruction Forfaitaires'!$D170,Listes!$A$54:$E$60,5,FALSE))),('DP_Instruction Forfaitaires'!$E170*(VLOOKUP('DP_Instruction Forfaitaires'!$D170,Listes!$A$54:$E$60,3,FALSE))+(VLOOKUP('DP_Instruction Forfaitaires'!$D170,Listes!$A$54:$E$60,4,FALSE)))))))</f>
        <v/>
      </c>
      <c r="N170" s="131" t="str">
        <f>IF($H170="","",IF($C170=Listes!$B$31,IF('DP_Instruction Forfaitaires'!$E170&lt;Listes!$B$42,('DP_Instruction Forfaitaires'!$E170*(VLOOKUP('DP_Instruction Forfaitaires'!$D170,Listes!$A$43:$E$49,2,FALSE))),IF('DP_Instruction Forfaitaires'!$E170&gt;Listes!$D$42,('DP_Instruction Forfaitaires'!$E170*(VLOOKUP('DP_Instruction Forfaitaires'!$D170,Listes!$A$43:$E$49,5,FALSE))),('DP_Instruction Forfaitaires'!$E170*(VLOOKUP('DP_Instruction Forfaitaires'!$D170,Listes!$A$43:$E$49,3,FALSE))+(VLOOKUP('DP_Instruction Forfaitaires'!$D170,Listes!$A$43:$E$49,4,FALSE)))))))</f>
        <v/>
      </c>
      <c r="O170" s="183" t="str">
        <f>IF($H170="","",IF($C170=Listes!$B$34,Listes!$I$31,IF($C170=Listes!$B$35,(VLOOKUP('DP_Instruction Forfaitaires'!$F170,Listes!$E$31:$F$36,2,FALSE)),IF($C170=Listes!$B$33,IF('DP_Instruction Forfaitaires'!$E170&lt;Listes!$A$64,'DP_Instruction Forfaitaires'!$E170*Listes!$A$65,IF('DP_Instruction Forfaitaires'!$E170&gt;Listes!$D$64,'DP_Instruction Forfaitaires'!$E170*Listes!$D$65,(('DP_Instruction Forfaitaires'!$E170*Listes!$B$65)+Listes!$C$65)))))))</f>
        <v/>
      </c>
      <c r="P170" s="144" t="str">
        <f>IF('Dépenses forfaitaire'!P170="","",'Dépenses forfaitaire'!P170)</f>
        <v/>
      </c>
      <c r="Q170" s="343"/>
      <c r="R170" s="295" t="str">
        <f t="shared" si="8"/>
        <v/>
      </c>
      <c r="S170" s="295" t="str">
        <f t="shared" si="9"/>
        <v/>
      </c>
      <c r="T170" s="193" t="str">
        <f t="shared" si="10"/>
        <v/>
      </c>
      <c r="U170" s="191"/>
      <c r="V170" s="209"/>
      <c r="W170" s="195" t="str">
        <f>IF(AND(OR(Q170="KO",T170&lt;&gt;""),OR(R170="",S170="",T170="")),Listes!$A$74,IF(AND(T170="",Q170&lt;&gt;""),Listes!$A$75,IF(AND(P170&lt;T170,V170=""),Listes!$A$76,IF(AND(R170&gt;S170),Listes!$A$77,IF(AND(P170&lt;&gt;"",P170&gt;T170,U170=""),Listes!$A$78,IF(AND(X170="",OR(Q170&lt;&gt;"",R170&lt;&gt;"",S170&lt;&gt;"")),Listes!$A$79,""))))))</f>
        <v/>
      </c>
      <c r="X170" s="196"/>
      <c r="Y170" s="31">
        <f t="shared" si="11"/>
        <v>0</v>
      </c>
    </row>
    <row r="171" spans="1:25" ht="20.100000000000001" customHeight="1" x14ac:dyDescent="0.25">
      <c r="A171" s="134">
        <v>165</v>
      </c>
      <c r="B171" s="131" t="str">
        <f>IF('Dépenses forfaitaire'!B171="","",'Dépenses forfaitaire'!B171)</f>
        <v/>
      </c>
      <c r="C171" s="131" t="str">
        <f>IF('Dépenses forfaitaire'!C171="","",'Dépenses forfaitaire'!C171)</f>
        <v/>
      </c>
      <c r="D171" s="131" t="str">
        <f>IF('Dépenses forfaitaire'!D171="","",'Dépenses forfaitaire'!D171)</f>
        <v/>
      </c>
      <c r="E171" s="131" t="str">
        <f>IF('Dépenses forfaitaire'!E171="","",'Dépenses forfaitaire'!E171)</f>
        <v/>
      </c>
      <c r="F171" s="131" t="str">
        <f>IF('Dépenses forfaitaire'!F171="","",'Dépenses forfaitaire'!F171)</f>
        <v/>
      </c>
      <c r="G171" s="131"/>
      <c r="H171" s="131" t="str">
        <f>IF('Dépenses forfaitaire'!H171="","",'Dépenses forfaitaire'!H171)</f>
        <v/>
      </c>
      <c r="I171" s="131" t="str">
        <f>IF('Dépenses forfaitaire'!I171="","",'Dépenses forfaitaire'!I171)</f>
        <v/>
      </c>
      <c r="J171" s="293" t="str">
        <f>IF('Dépenses forfaitaire'!K171="","",'Dépenses forfaitaire'!K171)</f>
        <v/>
      </c>
      <c r="K171" s="293" t="str">
        <f>IF('Dépenses forfaitaire'!L171="","",'Dépenses forfaitaire'!L171)</f>
        <v/>
      </c>
      <c r="L171" s="293" t="str">
        <f>IF('Dépenses forfaitaire'!J171="","",'Dépenses forfaitaire'!J171)</f>
        <v/>
      </c>
      <c r="M171" s="131" t="str">
        <f>IF($H171="","",IF($C171=Listes!$B$32,IF('DP_Instruction Forfaitaires'!$E171&lt;Listes!$B$53,('DP_Instruction Forfaitaires'!$E171*(VLOOKUP('DP_Instruction Forfaitaires'!$D171,Listes!$A$54:$E$60,2,FALSE))),IF('DP_Instruction Forfaitaires'!$E171&gt;Listes!$E$53,('DP_Instruction Forfaitaires'!$E171*(VLOOKUP('DP_Instruction Forfaitaires'!$D171,Listes!$A$54:$E$60,5,FALSE))),('DP_Instruction Forfaitaires'!$E171*(VLOOKUP('DP_Instruction Forfaitaires'!$D171,Listes!$A$54:$E$60,3,FALSE))+(VLOOKUP('DP_Instruction Forfaitaires'!$D171,Listes!$A$54:$E$60,4,FALSE)))))))</f>
        <v/>
      </c>
      <c r="N171" s="131" t="str">
        <f>IF($H171="","",IF($C171=Listes!$B$31,IF('DP_Instruction Forfaitaires'!$E171&lt;Listes!$B$42,('DP_Instruction Forfaitaires'!$E171*(VLOOKUP('DP_Instruction Forfaitaires'!$D171,Listes!$A$43:$E$49,2,FALSE))),IF('DP_Instruction Forfaitaires'!$E171&gt;Listes!$D$42,('DP_Instruction Forfaitaires'!$E171*(VLOOKUP('DP_Instruction Forfaitaires'!$D171,Listes!$A$43:$E$49,5,FALSE))),('DP_Instruction Forfaitaires'!$E171*(VLOOKUP('DP_Instruction Forfaitaires'!$D171,Listes!$A$43:$E$49,3,FALSE))+(VLOOKUP('DP_Instruction Forfaitaires'!$D171,Listes!$A$43:$E$49,4,FALSE)))))))</f>
        <v/>
      </c>
      <c r="O171" s="183" t="str">
        <f>IF($H171="","",IF($C171=Listes!$B$34,Listes!$I$31,IF($C171=Listes!$B$35,(VLOOKUP('DP_Instruction Forfaitaires'!$F171,Listes!$E$31:$F$36,2,FALSE)),IF($C171=Listes!$B$33,IF('DP_Instruction Forfaitaires'!$E171&lt;Listes!$A$64,'DP_Instruction Forfaitaires'!$E171*Listes!$A$65,IF('DP_Instruction Forfaitaires'!$E171&gt;Listes!$D$64,'DP_Instruction Forfaitaires'!$E171*Listes!$D$65,(('DP_Instruction Forfaitaires'!$E171*Listes!$B$65)+Listes!$C$65)))))))</f>
        <v/>
      </c>
      <c r="P171" s="144" t="str">
        <f>IF('Dépenses forfaitaire'!P171="","",'Dépenses forfaitaire'!P171)</f>
        <v/>
      </c>
      <c r="Q171" s="343"/>
      <c r="R171" s="295" t="str">
        <f t="shared" si="8"/>
        <v/>
      </c>
      <c r="S171" s="295" t="str">
        <f t="shared" si="9"/>
        <v/>
      </c>
      <c r="T171" s="193" t="str">
        <f t="shared" si="10"/>
        <v/>
      </c>
      <c r="U171" s="191"/>
      <c r="V171" s="209"/>
      <c r="W171" s="195" t="str">
        <f>IF(AND(OR(Q171="KO",T171&lt;&gt;""),OR(R171="",S171="",T171="")),Listes!$A$74,IF(AND(T171="",Q171&lt;&gt;""),Listes!$A$75,IF(AND(P171&lt;T171,V171=""),Listes!$A$76,IF(AND(R171&gt;S171),Listes!$A$77,IF(AND(P171&lt;&gt;"",P171&gt;T171,U171=""),Listes!$A$78,IF(AND(X171="",OR(Q171&lt;&gt;"",R171&lt;&gt;"",S171&lt;&gt;"")),Listes!$A$79,""))))))</f>
        <v/>
      </c>
      <c r="X171" s="196"/>
      <c r="Y171" s="31">
        <f t="shared" si="11"/>
        <v>0</v>
      </c>
    </row>
    <row r="172" spans="1:25" ht="20.100000000000001" customHeight="1" x14ac:dyDescent="0.25">
      <c r="A172" s="134">
        <v>166</v>
      </c>
      <c r="B172" s="131" t="str">
        <f>IF('Dépenses forfaitaire'!B172="","",'Dépenses forfaitaire'!B172)</f>
        <v/>
      </c>
      <c r="C172" s="131" t="str">
        <f>IF('Dépenses forfaitaire'!C172="","",'Dépenses forfaitaire'!C172)</f>
        <v/>
      </c>
      <c r="D172" s="131" t="str">
        <f>IF('Dépenses forfaitaire'!D172="","",'Dépenses forfaitaire'!D172)</f>
        <v/>
      </c>
      <c r="E172" s="131" t="str">
        <f>IF('Dépenses forfaitaire'!E172="","",'Dépenses forfaitaire'!E172)</f>
        <v/>
      </c>
      <c r="F172" s="131" t="str">
        <f>IF('Dépenses forfaitaire'!F172="","",'Dépenses forfaitaire'!F172)</f>
        <v/>
      </c>
      <c r="G172" s="131"/>
      <c r="H172" s="131" t="str">
        <f>IF('Dépenses forfaitaire'!H172="","",'Dépenses forfaitaire'!H172)</f>
        <v/>
      </c>
      <c r="I172" s="131" t="str">
        <f>IF('Dépenses forfaitaire'!I172="","",'Dépenses forfaitaire'!I172)</f>
        <v/>
      </c>
      <c r="J172" s="293" t="str">
        <f>IF('Dépenses forfaitaire'!K172="","",'Dépenses forfaitaire'!K172)</f>
        <v/>
      </c>
      <c r="K172" s="293" t="str">
        <f>IF('Dépenses forfaitaire'!L172="","",'Dépenses forfaitaire'!L172)</f>
        <v/>
      </c>
      <c r="L172" s="293" t="str">
        <f>IF('Dépenses forfaitaire'!J172="","",'Dépenses forfaitaire'!J172)</f>
        <v/>
      </c>
      <c r="M172" s="131" t="str">
        <f>IF($H172="","",IF($C172=Listes!$B$32,IF('DP_Instruction Forfaitaires'!$E172&lt;Listes!$B$53,('DP_Instruction Forfaitaires'!$E172*(VLOOKUP('DP_Instruction Forfaitaires'!$D172,Listes!$A$54:$E$60,2,FALSE))),IF('DP_Instruction Forfaitaires'!$E172&gt;Listes!$E$53,('DP_Instruction Forfaitaires'!$E172*(VLOOKUP('DP_Instruction Forfaitaires'!$D172,Listes!$A$54:$E$60,5,FALSE))),('DP_Instruction Forfaitaires'!$E172*(VLOOKUP('DP_Instruction Forfaitaires'!$D172,Listes!$A$54:$E$60,3,FALSE))+(VLOOKUP('DP_Instruction Forfaitaires'!$D172,Listes!$A$54:$E$60,4,FALSE)))))))</f>
        <v/>
      </c>
      <c r="N172" s="131" t="str">
        <f>IF($H172="","",IF($C172=Listes!$B$31,IF('DP_Instruction Forfaitaires'!$E172&lt;Listes!$B$42,('DP_Instruction Forfaitaires'!$E172*(VLOOKUP('DP_Instruction Forfaitaires'!$D172,Listes!$A$43:$E$49,2,FALSE))),IF('DP_Instruction Forfaitaires'!$E172&gt;Listes!$D$42,('DP_Instruction Forfaitaires'!$E172*(VLOOKUP('DP_Instruction Forfaitaires'!$D172,Listes!$A$43:$E$49,5,FALSE))),('DP_Instruction Forfaitaires'!$E172*(VLOOKUP('DP_Instruction Forfaitaires'!$D172,Listes!$A$43:$E$49,3,FALSE))+(VLOOKUP('DP_Instruction Forfaitaires'!$D172,Listes!$A$43:$E$49,4,FALSE)))))))</f>
        <v/>
      </c>
      <c r="O172" s="183" t="str">
        <f>IF($H172="","",IF($C172=Listes!$B$34,Listes!$I$31,IF($C172=Listes!$B$35,(VLOOKUP('DP_Instruction Forfaitaires'!$F172,Listes!$E$31:$F$36,2,FALSE)),IF($C172=Listes!$B$33,IF('DP_Instruction Forfaitaires'!$E172&lt;Listes!$A$64,'DP_Instruction Forfaitaires'!$E172*Listes!$A$65,IF('DP_Instruction Forfaitaires'!$E172&gt;Listes!$D$64,'DP_Instruction Forfaitaires'!$E172*Listes!$D$65,(('DP_Instruction Forfaitaires'!$E172*Listes!$B$65)+Listes!$C$65)))))))</f>
        <v/>
      </c>
      <c r="P172" s="144" t="str">
        <f>IF('Dépenses forfaitaire'!P172="","",'Dépenses forfaitaire'!P172)</f>
        <v/>
      </c>
      <c r="Q172" s="343"/>
      <c r="R172" s="295" t="str">
        <f t="shared" si="8"/>
        <v/>
      </c>
      <c r="S172" s="295" t="str">
        <f t="shared" si="9"/>
        <v/>
      </c>
      <c r="T172" s="193" t="str">
        <f t="shared" si="10"/>
        <v/>
      </c>
      <c r="U172" s="191"/>
      <c r="V172" s="209"/>
      <c r="W172" s="195" t="str">
        <f>IF(AND(OR(Q172="KO",T172&lt;&gt;""),OR(R172="",S172="",T172="")),Listes!$A$74,IF(AND(T172="",Q172&lt;&gt;""),Listes!$A$75,IF(AND(P172&lt;T172,V172=""),Listes!$A$76,IF(AND(R172&gt;S172),Listes!$A$77,IF(AND(P172&lt;&gt;"",P172&gt;T172,U172=""),Listes!$A$78,IF(AND(X172="",OR(Q172&lt;&gt;"",R172&lt;&gt;"",S172&lt;&gt;"")),Listes!$A$79,""))))))</f>
        <v/>
      </c>
      <c r="X172" s="196"/>
      <c r="Y172" s="31">
        <f t="shared" si="11"/>
        <v>0</v>
      </c>
    </row>
    <row r="173" spans="1:25" ht="20.100000000000001" customHeight="1" x14ac:dyDescent="0.25">
      <c r="A173" s="134">
        <v>167</v>
      </c>
      <c r="B173" s="131" t="str">
        <f>IF('Dépenses forfaitaire'!B173="","",'Dépenses forfaitaire'!B173)</f>
        <v/>
      </c>
      <c r="C173" s="131" t="str">
        <f>IF('Dépenses forfaitaire'!C173="","",'Dépenses forfaitaire'!C173)</f>
        <v/>
      </c>
      <c r="D173" s="131" t="str">
        <f>IF('Dépenses forfaitaire'!D173="","",'Dépenses forfaitaire'!D173)</f>
        <v/>
      </c>
      <c r="E173" s="131" t="str">
        <f>IF('Dépenses forfaitaire'!E173="","",'Dépenses forfaitaire'!E173)</f>
        <v/>
      </c>
      <c r="F173" s="131" t="str">
        <f>IF('Dépenses forfaitaire'!F173="","",'Dépenses forfaitaire'!F173)</f>
        <v/>
      </c>
      <c r="G173" s="131"/>
      <c r="H173" s="131" t="str">
        <f>IF('Dépenses forfaitaire'!H173="","",'Dépenses forfaitaire'!H173)</f>
        <v/>
      </c>
      <c r="I173" s="131" t="str">
        <f>IF('Dépenses forfaitaire'!I173="","",'Dépenses forfaitaire'!I173)</f>
        <v/>
      </c>
      <c r="J173" s="293" t="str">
        <f>IF('Dépenses forfaitaire'!K173="","",'Dépenses forfaitaire'!K173)</f>
        <v/>
      </c>
      <c r="K173" s="293" t="str">
        <f>IF('Dépenses forfaitaire'!L173="","",'Dépenses forfaitaire'!L173)</f>
        <v/>
      </c>
      <c r="L173" s="293" t="str">
        <f>IF('Dépenses forfaitaire'!J173="","",'Dépenses forfaitaire'!J173)</f>
        <v/>
      </c>
      <c r="M173" s="131" t="str">
        <f>IF($H173="","",IF($C173=Listes!$B$32,IF('DP_Instruction Forfaitaires'!$E173&lt;Listes!$B$53,('DP_Instruction Forfaitaires'!$E173*(VLOOKUP('DP_Instruction Forfaitaires'!$D173,Listes!$A$54:$E$60,2,FALSE))),IF('DP_Instruction Forfaitaires'!$E173&gt;Listes!$E$53,('DP_Instruction Forfaitaires'!$E173*(VLOOKUP('DP_Instruction Forfaitaires'!$D173,Listes!$A$54:$E$60,5,FALSE))),('DP_Instruction Forfaitaires'!$E173*(VLOOKUP('DP_Instruction Forfaitaires'!$D173,Listes!$A$54:$E$60,3,FALSE))+(VLOOKUP('DP_Instruction Forfaitaires'!$D173,Listes!$A$54:$E$60,4,FALSE)))))))</f>
        <v/>
      </c>
      <c r="N173" s="131" t="str">
        <f>IF($H173="","",IF($C173=Listes!$B$31,IF('DP_Instruction Forfaitaires'!$E173&lt;Listes!$B$42,('DP_Instruction Forfaitaires'!$E173*(VLOOKUP('DP_Instruction Forfaitaires'!$D173,Listes!$A$43:$E$49,2,FALSE))),IF('DP_Instruction Forfaitaires'!$E173&gt;Listes!$D$42,('DP_Instruction Forfaitaires'!$E173*(VLOOKUP('DP_Instruction Forfaitaires'!$D173,Listes!$A$43:$E$49,5,FALSE))),('DP_Instruction Forfaitaires'!$E173*(VLOOKUP('DP_Instruction Forfaitaires'!$D173,Listes!$A$43:$E$49,3,FALSE))+(VLOOKUP('DP_Instruction Forfaitaires'!$D173,Listes!$A$43:$E$49,4,FALSE)))))))</f>
        <v/>
      </c>
      <c r="O173" s="183" t="str">
        <f>IF($H173="","",IF($C173=Listes!$B$34,Listes!$I$31,IF($C173=Listes!$B$35,(VLOOKUP('DP_Instruction Forfaitaires'!$F173,Listes!$E$31:$F$36,2,FALSE)),IF($C173=Listes!$B$33,IF('DP_Instruction Forfaitaires'!$E173&lt;Listes!$A$64,'DP_Instruction Forfaitaires'!$E173*Listes!$A$65,IF('DP_Instruction Forfaitaires'!$E173&gt;Listes!$D$64,'DP_Instruction Forfaitaires'!$E173*Listes!$D$65,(('DP_Instruction Forfaitaires'!$E173*Listes!$B$65)+Listes!$C$65)))))))</f>
        <v/>
      </c>
      <c r="P173" s="144" t="str">
        <f>IF('Dépenses forfaitaire'!P173="","",'Dépenses forfaitaire'!P173)</f>
        <v/>
      </c>
      <c r="Q173" s="343"/>
      <c r="R173" s="295" t="str">
        <f t="shared" si="8"/>
        <v/>
      </c>
      <c r="S173" s="295" t="str">
        <f t="shared" si="9"/>
        <v/>
      </c>
      <c r="T173" s="193" t="str">
        <f t="shared" si="10"/>
        <v/>
      </c>
      <c r="U173" s="191"/>
      <c r="V173" s="209"/>
      <c r="W173" s="195" t="str">
        <f>IF(AND(OR(Q173="KO",T173&lt;&gt;""),OR(R173="",S173="",T173="")),Listes!$A$74,IF(AND(T173="",Q173&lt;&gt;""),Listes!$A$75,IF(AND(P173&lt;T173,V173=""),Listes!$A$76,IF(AND(R173&gt;S173),Listes!$A$77,IF(AND(P173&lt;&gt;"",P173&gt;T173,U173=""),Listes!$A$78,IF(AND(X173="",OR(Q173&lt;&gt;"",R173&lt;&gt;"",S173&lt;&gt;"")),Listes!$A$79,""))))))</f>
        <v/>
      </c>
      <c r="X173" s="196"/>
      <c r="Y173" s="31">
        <f t="shared" si="11"/>
        <v>0</v>
      </c>
    </row>
    <row r="174" spans="1:25" ht="20.100000000000001" customHeight="1" x14ac:dyDescent="0.25">
      <c r="A174" s="134">
        <v>168</v>
      </c>
      <c r="B174" s="131" t="str">
        <f>IF('Dépenses forfaitaire'!B174="","",'Dépenses forfaitaire'!B174)</f>
        <v/>
      </c>
      <c r="C174" s="131" t="str">
        <f>IF('Dépenses forfaitaire'!C174="","",'Dépenses forfaitaire'!C174)</f>
        <v/>
      </c>
      <c r="D174" s="131" t="str">
        <f>IF('Dépenses forfaitaire'!D174="","",'Dépenses forfaitaire'!D174)</f>
        <v/>
      </c>
      <c r="E174" s="131" t="str">
        <f>IF('Dépenses forfaitaire'!E174="","",'Dépenses forfaitaire'!E174)</f>
        <v/>
      </c>
      <c r="F174" s="131" t="str">
        <f>IF('Dépenses forfaitaire'!F174="","",'Dépenses forfaitaire'!F174)</f>
        <v/>
      </c>
      <c r="G174" s="131"/>
      <c r="H174" s="131" t="str">
        <f>IF('Dépenses forfaitaire'!H174="","",'Dépenses forfaitaire'!H174)</f>
        <v/>
      </c>
      <c r="I174" s="131" t="str">
        <f>IF('Dépenses forfaitaire'!I174="","",'Dépenses forfaitaire'!I174)</f>
        <v/>
      </c>
      <c r="J174" s="293" t="str">
        <f>IF('Dépenses forfaitaire'!K174="","",'Dépenses forfaitaire'!K174)</f>
        <v/>
      </c>
      <c r="K174" s="293" t="str">
        <f>IF('Dépenses forfaitaire'!L174="","",'Dépenses forfaitaire'!L174)</f>
        <v/>
      </c>
      <c r="L174" s="293" t="str">
        <f>IF('Dépenses forfaitaire'!J174="","",'Dépenses forfaitaire'!J174)</f>
        <v/>
      </c>
      <c r="M174" s="131" t="str">
        <f>IF($H174="","",IF($C174=Listes!$B$32,IF('DP_Instruction Forfaitaires'!$E174&lt;Listes!$B$53,('DP_Instruction Forfaitaires'!$E174*(VLOOKUP('DP_Instruction Forfaitaires'!$D174,Listes!$A$54:$E$60,2,FALSE))),IF('DP_Instruction Forfaitaires'!$E174&gt;Listes!$E$53,('DP_Instruction Forfaitaires'!$E174*(VLOOKUP('DP_Instruction Forfaitaires'!$D174,Listes!$A$54:$E$60,5,FALSE))),('DP_Instruction Forfaitaires'!$E174*(VLOOKUP('DP_Instruction Forfaitaires'!$D174,Listes!$A$54:$E$60,3,FALSE))+(VLOOKUP('DP_Instruction Forfaitaires'!$D174,Listes!$A$54:$E$60,4,FALSE)))))))</f>
        <v/>
      </c>
      <c r="N174" s="131" t="str">
        <f>IF($H174="","",IF($C174=Listes!$B$31,IF('DP_Instruction Forfaitaires'!$E174&lt;Listes!$B$42,('DP_Instruction Forfaitaires'!$E174*(VLOOKUP('DP_Instruction Forfaitaires'!$D174,Listes!$A$43:$E$49,2,FALSE))),IF('DP_Instruction Forfaitaires'!$E174&gt;Listes!$D$42,('DP_Instruction Forfaitaires'!$E174*(VLOOKUP('DP_Instruction Forfaitaires'!$D174,Listes!$A$43:$E$49,5,FALSE))),('DP_Instruction Forfaitaires'!$E174*(VLOOKUP('DP_Instruction Forfaitaires'!$D174,Listes!$A$43:$E$49,3,FALSE))+(VLOOKUP('DP_Instruction Forfaitaires'!$D174,Listes!$A$43:$E$49,4,FALSE)))))))</f>
        <v/>
      </c>
      <c r="O174" s="183" t="str">
        <f>IF($H174="","",IF($C174=Listes!$B$34,Listes!$I$31,IF($C174=Listes!$B$35,(VLOOKUP('DP_Instruction Forfaitaires'!$F174,Listes!$E$31:$F$36,2,FALSE)),IF($C174=Listes!$B$33,IF('DP_Instruction Forfaitaires'!$E174&lt;Listes!$A$64,'DP_Instruction Forfaitaires'!$E174*Listes!$A$65,IF('DP_Instruction Forfaitaires'!$E174&gt;Listes!$D$64,'DP_Instruction Forfaitaires'!$E174*Listes!$D$65,(('DP_Instruction Forfaitaires'!$E174*Listes!$B$65)+Listes!$C$65)))))))</f>
        <v/>
      </c>
      <c r="P174" s="144" t="str">
        <f>IF('Dépenses forfaitaire'!P174="","",'Dépenses forfaitaire'!P174)</f>
        <v/>
      </c>
      <c r="Q174" s="343"/>
      <c r="R174" s="295" t="str">
        <f t="shared" si="8"/>
        <v/>
      </c>
      <c r="S174" s="295" t="str">
        <f t="shared" si="9"/>
        <v/>
      </c>
      <c r="T174" s="193" t="str">
        <f t="shared" si="10"/>
        <v/>
      </c>
      <c r="U174" s="191"/>
      <c r="V174" s="209"/>
      <c r="W174" s="195" t="str">
        <f>IF(AND(OR(Q174="KO",T174&lt;&gt;""),OR(R174="",S174="",T174="")),Listes!$A$74,IF(AND(T174="",Q174&lt;&gt;""),Listes!$A$75,IF(AND(P174&lt;T174,V174=""),Listes!$A$76,IF(AND(R174&gt;S174),Listes!$A$77,IF(AND(P174&lt;&gt;"",P174&gt;T174,U174=""),Listes!$A$78,IF(AND(X174="",OR(Q174&lt;&gt;"",R174&lt;&gt;"",S174&lt;&gt;"")),Listes!$A$79,""))))))</f>
        <v/>
      </c>
      <c r="X174" s="196"/>
      <c r="Y174" s="31">
        <f t="shared" si="11"/>
        <v>0</v>
      </c>
    </row>
    <row r="175" spans="1:25" ht="20.100000000000001" customHeight="1" x14ac:dyDescent="0.25">
      <c r="A175" s="134">
        <v>169</v>
      </c>
      <c r="B175" s="131" t="str">
        <f>IF('Dépenses forfaitaire'!B175="","",'Dépenses forfaitaire'!B175)</f>
        <v/>
      </c>
      <c r="C175" s="131" t="str">
        <f>IF('Dépenses forfaitaire'!C175="","",'Dépenses forfaitaire'!C175)</f>
        <v/>
      </c>
      <c r="D175" s="131" t="str">
        <f>IF('Dépenses forfaitaire'!D175="","",'Dépenses forfaitaire'!D175)</f>
        <v/>
      </c>
      <c r="E175" s="131" t="str">
        <f>IF('Dépenses forfaitaire'!E175="","",'Dépenses forfaitaire'!E175)</f>
        <v/>
      </c>
      <c r="F175" s="131" t="str">
        <f>IF('Dépenses forfaitaire'!F175="","",'Dépenses forfaitaire'!F175)</f>
        <v/>
      </c>
      <c r="G175" s="131"/>
      <c r="H175" s="131" t="str">
        <f>IF('Dépenses forfaitaire'!H175="","",'Dépenses forfaitaire'!H175)</f>
        <v/>
      </c>
      <c r="I175" s="131" t="str">
        <f>IF('Dépenses forfaitaire'!I175="","",'Dépenses forfaitaire'!I175)</f>
        <v/>
      </c>
      <c r="J175" s="293" t="str">
        <f>IF('Dépenses forfaitaire'!K175="","",'Dépenses forfaitaire'!K175)</f>
        <v/>
      </c>
      <c r="K175" s="293" t="str">
        <f>IF('Dépenses forfaitaire'!L175="","",'Dépenses forfaitaire'!L175)</f>
        <v/>
      </c>
      <c r="L175" s="293" t="str">
        <f>IF('Dépenses forfaitaire'!J175="","",'Dépenses forfaitaire'!J175)</f>
        <v/>
      </c>
      <c r="M175" s="131" t="str">
        <f>IF($H175="","",IF($C175=Listes!$B$32,IF('DP_Instruction Forfaitaires'!$E175&lt;Listes!$B$53,('DP_Instruction Forfaitaires'!$E175*(VLOOKUP('DP_Instruction Forfaitaires'!$D175,Listes!$A$54:$E$60,2,FALSE))),IF('DP_Instruction Forfaitaires'!$E175&gt;Listes!$E$53,('DP_Instruction Forfaitaires'!$E175*(VLOOKUP('DP_Instruction Forfaitaires'!$D175,Listes!$A$54:$E$60,5,FALSE))),('DP_Instruction Forfaitaires'!$E175*(VLOOKUP('DP_Instruction Forfaitaires'!$D175,Listes!$A$54:$E$60,3,FALSE))+(VLOOKUP('DP_Instruction Forfaitaires'!$D175,Listes!$A$54:$E$60,4,FALSE)))))))</f>
        <v/>
      </c>
      <c r="N175" s="131" t="str">
        <f>IF($H175="","",IF($C175=Listes!$B$31,IF('DP_Instruction Forfaitaires'!$E175&lt;Listes!$B$42,('DP_Instruction Forfaitaires'!$E175*(VLOOKUP('DP_Instruction Forfaitaires'!$D175,Listes!$A$43:$E$49,2,FALSE))),IF('DP_Instruction Forfaitaires'!$E175&gt;Listes!$D$42,('DP_Instruction Forfaitaires'!$E175*(VLOOKUP('DP_Instruction Forfaitaires'!$D175,Listes!$A$43:$E$49,5,FALSE))),('DP_Instruction Forfaitaires'!$E175*(VLOOKUP('DP_Instruction Forfaitaires'!$D175,Listes!$A$43:$E$49,3,FALSE))+(VLOOKUP('DP_Instruction Forfaitaires'!$D175,Listes!$A$43:$E$49,4,FALSE)))))))</f>
        <v/>
      </c>
      <c r="O175" s="183" t="str">
        <f>IF($H175="","",IF($C175=Listes!$B$34,Listes!$I$31,IF($C175=Listes!$B$35,(VLOOKUP('DP_Instruction Forfaitaires'!$F175,Listes!$E$31:$F$36,2,FALSE)),IF($C175=Listes!$B$33,IF('DP_Instruction Forfaitaires'!$E175&lt;Listes!$A$64,'DP_Instruction Forfaitaires'!$E175*Listes!$A$65,IF('DP_Instruction Forfaitaires'!$E175&gt;Listes!$D$64,'DP_Instruction Forfaitaires'!$E175*Listes!$D$65,(('DP_Instruction Forfaitaires'!$E175*Listes!$B$65)+Listes!$C$65)))))))</f>
        <v/>
      </c>
      <c r="P175" s="144" t="str">
        <f>IF('Dépenses forfaitaire'!P175="","",'Dépenses forfaitaire'!P175)</f>
        <v/>
      </c>
      <c r="Q175" s="343"/>
      <c r="R175" s="295" t="str">
        <f t="shared" si="8"/>
        <v/>
      </c>
      <c r="S175" s="295" t="str">
        <f t="shared" si="9"/>
        <v/>
      </c>
      <c r="T175" s="193" t="str">
        <f t="shared" si="10"/>
        <v/>
      </c>
      <c r="U175" s="191"/>
      <c r="V175" s="209"/>
      <c r="W175" s="195" t="str">
        <f>IF(AND(OR(Q175="KO",T175&lt;&gt;""),OR(R175="",S175="",T175="")),Listes!$A$74,IF(AND(T175="",Q175&lt;&gt;""),Listes!$A$75,IF(AND(P175&lt;T175,V175=""),Listes!$A$76,IF(AND(R175&gt;S175),Listes!$A$77,IF(AND(P175&lt;&gt;"",P175&gt;T175,U175=""),Listes!$A$78,IF(AND(X175="",OR(Q175&lt;&gt;"",R175&lt;&gt;"",S175&lt;&gt;"")),Listes!$A$79,""))))))</f>
        <v/>
      </c>
      <c r="X175" s="196"/>
      <c r="Y175" s="31">
        <f t="shared" si="11"/>
        <v>0</v>
      </c>
    </row>
    <row r="176" spans="1:25" ht="20.100000000000001" customHeight="1" x14ac:dyDescent="0.25">
      <c r="A176" s="134">
        <v>170</v>
      </c>
      <c r="B176" s="131" t="str">
        <f>IF('Dépenses forfaitaire'!B176="","",'Dépenses forfaitaire'!B176)</f>
        <v/>
      </c>
      <c r="C176" s="131" t="str">
        <f>IF('Dépenses forfaitaire'!C176="","",'Dépenses forfaitaire'!C176)</f>
        <v/>
      </c>
      <c r="D176" s="131" t="str">
        <f>IF('Dépenses forfaitaire'!D176="","",'Dépenses forfaitaire'!D176)</f>
        <v/>
      </c>
      <c r="E176" s="131" t="str">
        <f>IF('Dépenses forfaitaire'!E176="","",'Dépenses forfaitaire'!E176)</f>
        <v/>
      </c>
      <c r="F176" s="131" t="str">
        <f>IF('Dépenses forfaitaire'!F176="","",'Dépenses forfaitaire'!F176)</f>
        <v/>
      </c>
      <c r="G176" s="131"/>
      <c r="H176" s="131" t="str">
        <f>IF('Dépenses forfaitaire'!H176="","",'Dépenses forfaitaire'!H176)</f>
        <v/>
      </c>
      <c r="I176" s="131" t="str">
        <f>IF('Dépenses forfaitaire'!I176="","",'Dépenses forfaitaire'!I176)</f>
        <v/>
      </c>
      <c r="J176" s="293" t="str">
        <f>IF('Dépenses forfaitaire'!K176="","",'Dépenses forfaitaire'!K176)</f>
        <v/>
      </c>
      <c r="K176" s="293" t="str">
        <f>IF('Dépenses forfaitaire'!L176="","",'Dépenses forfaitaire'!L176)</f>
        <v/>
      </c>
      <c r="L176" s="293" t="str">
        <f>IF('Dépenses forfaitaire'!J176="","",'Dépenses forfaitaire'!J176)</f>
        <v/>
      </c>
      <c r="M176" s="131" t="str">
        <f>IF($H176="","",IF($C176=Listes!$B$32,IF('DP_Instruction Forfaitaires'!$E176&lt;Listes!$B$53,('DP_Instruction Forfaitaires'!$E176*(VLOOKUP('DP_Instruction Forfaitaires'!$D176,Listes!$A$54:$E$60,2,FALSE))),IF('DP_Instruction Forfaitaires'!$E176&gt;Listes!$E$53,('DP_Instruction Forfaitaires'!$E176*(VLOOKUP('DP_Instruction Forfaitaires'!$D176,Listes!$A$54:$E$60,5,FALSE))),('DP_Instruction Forfaitaires'!$E176*(VLOOKUP('DP_Instruction Forfaitaires'!$D176,Listes!$A$54:$E$60,3,FALSE))+(VLOOKUP('DP_Instruction Forfaitaires'!$D176,Listes!$A$54:$E$60,4,FALSE)))))))</f>
        <v/>
      </c>
      <c r="N176" s="131" t="str">
        <f>IF($H176="","",IF($C176=Listes!$B$31,IF('DP_Instruction Forfaitaires'!$E176&lt;Listes!$B$42,('DP_Instruction Forfaitaires'!$E176*(VLOOKUP('DP_Instruction Forfaitaires'!$D176,Listes!$A$43:$E$49,2,FALSE))),IF('DP_Instruction Forfaitaires'!$E176&gt;Listes!$D$42,('DP_Instruction Forfaitaires'!$E176*(VLOOKUP('DP_Instruction Forfaitaires'!$D176,Listes!$A$43:$E$49,5,FALSE))),('DP_Instruction Forfaitaires'!$E176*(VLOOKUP('DP_Instruction Forfaitaires'!$D176,Listes!$A$43:$E$49,3,FALSE))+(VLOOKUP('DP_Instruction Forfaitaires'!$D176,Listes!$A$43:$E$49,4,FALSE)))))))</f>
        <v/>
      </c>
      <c r="O176" s="183" t="str">
        <f>IF($H176="","",IF($C176=Listes!$B$34,Listes!$I$31,IF($C176=Listes!$B$35,(VLOOKUP('DP_Instruction Forfaitaires'!$F176,Listes!$E$31:$F$36,2,FALSE)),IF($C176=Listes!$B$33,IF('DP_Instruction Forfaitaires'!$E176&lt;Listes!$A$64,'DP_Instruction Forfaitaires'!$E176*Listes!$A$65,IF('DP_Instruction Forfaitaires'!$E176&gt;Listes!$D$64,'DP_Instruction Forfaitaires'!$E176*Listes!$D$65,(('DP_Instruction Forfaitaires'!$E176*Listes!$B$65)+Listes!$C$65)))))))</f>
        <v/>
      </c>
      <c r="P176" s="144" t="str">
        <f>IF('Dépenses forfaitaire'!P176="","",'Dépenses forfaitaire'!P176)</f>
        <v/>
      </c>
      <c r="Q176" s="343"/>
      <c r="R176" s="295" t="str">
        <f t="shared" si="8"/>
        <v/>
      </c>
      <c r="S176" s="295" t="str">
        <f t="shared" si="9"/>
        <v/>
      </c>
      <c r="T176" s="193" t="str">
        <f t="shared" si="10"/>
        <v/>
      </c>
      <c r="U176" s="191"/>
      <c r="V176" s="209"/>
      <c r="W176" s="195" t="str">
        <f>IF(AND(OR(Q176="KO",T176&lt;&gt;""),OR(R176="",S176="",T176="")),Listes!$A$74,IF(AND(T176="",Q176&lt;&gt;""),Listes!$A$75,IF(AND(P176&lt;T176,V176=""),Listes!$A$76,IF(AND(R176&gt;S176),Listes!$A$77,IF(AND(P176&lt;&gt;"",P176&gt;T176,U176=""),Listes!$A$78,IF(AND(X176="",OR(Q176&lt;&gt;"",R176&lt;&gt;"",S176&lt;&gt;"")),Listes!$A$79,""))))))</f>
        <v/>
      </c>
      <c r="X176" s="196"/>
      <c r="Y176" s="31">
        <f t="shared" si="11"/>
        <v>0</v>
      </c>
    </row>
    <row r="177" spans="1:25" ht="20.100000000000001" customHeight="1" x14ac:dyDescent="0.25">
      <c r="A177" s="134">
        <v>171</v>
      </c>
      <c r="B177" s="131" t="str">
        <f>IF('Dépenses forfaitaire'!B177="","",'Dépenses forfaitaire'!B177)</f>
        <v/>
      </c>
      <c r="C177" s="131" t="str">
        <f>IF('Dépenses forfaitaire'!C177="","",'Dépenses forfaitaire'!C177)</f>
        <v/>
      </c>
      <c r="D177" s="131" t="str">
        <f>IF('Dépenses forfaitaire'!D177="","",'Dépenses forfaitaire'!D177)</f>
        <v/>
      </c>
      <c r="E177" s="131" t="str">
        <f>IF('Dépenses forfaitaire'!E177="","",'Dépenses forfaitaire'!E177)</f>
        <v/>
      </c>
      <c r="F177" s="131" t="str">
        <f>IF('Dépenses forfaitaire'!F177="","",'Dépenses forfaitaire'!F177)</f>
        <v/>
      </c>
      <c r="G177" s="131"/>
      <c r="H177" s="131" t="str">
        <f>IF('Dépenses forfaitaire'!H177="","",'Dépenses forfaitaire'!H177)</f>
        <v/>
      </c>
      <c r="I177" s="131" t="str">
        <f>IF('Dépenses forfaitaire'!I177="","",'Dépenses forfaitaire'!I177)</f>
        <v/>
      </c>
      <c r="J177" s="293" t="str">
        <f>IF('Dépenses forfaitaire'!K177="","",'Dépenses forfaitaire'!K177)</f>
        <v/>
      </c>
      <c r="K177" s="293" t="str">
        <f>IF('Dépenses forfaitaire'!L177="","",'Dépenses forfaitaire'!L177)</f>
        <v/>
      </c>
      <c r="L177" s="293" t="str">
        <f>IF('Dépenses forfaitaire'!J177="","",'Dépenses forfaitaire'!J177)</f>
        <v/>
      </c>
      <c r="M177" s="131" t="str">
        <f>IF($H177="","",IF($C177=Listes!$B$32,IF('DP_Instruction Forfaitaires'!$E177&lt;Listes!$B$53,('DP_Instruction Forfaitaires'!$E177*(VLOOKUP('DP_Instruction Forfaitaires'!$D177,Listes!$A$54:$E$60,2,FALSE))),IF('DP_Instruction Forfaitaires'!$E177&gt;Listes!$E$53,('DP_Instruction Forfaitaires'!$E177*(VLOOKUP('DP_Instruction Forfaitaires'!$D177,Listes!$A$54:$E$60,5,FALSE))),('DP_Instruction Forfaitaires'!$E177*(VLOOKUP('DP_Instruction Forfaitaires'!$D177,Listes!$A$54:$E$60,3,FALSE))+(VLOOKUP('DP_Instruction Forfaitaires'!$D177,Listes!$A$54:$E$60,4,FALSE)))))))</f>
        <v/>
      </c>
      <c r="N177" s="131" t="str">
        <f>IF($H177="","",IF($C177=Listes!$B$31,IF('DP_Instruction Forfaitaires'!$E177&lt;Listes!$B$42,('DP_Instruction Forfaitaires'!$E177*(VLOOKUP('DP_Instruction Forfaitaires'!$D177,Listes!$A$43:$E$49,2,FALSE))),IF('DP_Instruction Forfaitaires'!$E177&gt;Listes!$D$42,('DP_Instruction Forfaitaires'!$E177*(VLOOKUP('DP_Instruction Forfaitaires'!$D177,Listes!$A$43:$E$49,5,FALSE))),('DP_Instruction Forfaitaires'!$E177*(VLOOKUP('DP_Instruction Forfaitaires'!$D177,Listes!$A$43:$E$49,3,FALSE))+(VLOOKUP('DP_Instruction Forfaitaires'!$D177,Listes!$A$43:$E$49,4,FALSE)))))))</f>
        <v/>
      </c>
      <c r="O177" s="183" t="str">
        <f>IF($H177="","",IF($C177=Listes!$B$34,Listes!$I$31,IF($C177=Listes!$B$35,(VLOOKUP('DP_Instruction Forfaitaires'!$F177,Listes!$E$31:$F$36,2,FALSE)),IF($C177=Listes!$B$33,IF('DP_Instruction Forfaitaires'!$E177&lt;Listes!$A$64,'DP_Instruction Forfaitaires'!$E177*Listes!$A$65,IF('DP_Instruction Forfaitaires'!$E177&gt;Listes!$D$64,'DP_Instruction Forfaitaires'!$E177*Listes!$D$65,(('DP_Instruction Forfaitaires'!$E177*Listes!$B$65)+Listes!$C$65)))))))</f>
        <v/>
      </c>
      <c r="P177" s="144" t="str">
        <f>IF('Dépenses forfaitaire'!P177="","",'Dépenses forfaitaire'!P177)</f>
        <v/>
      </c>
      <c r="Q177" s="343"/>
      <c r="R177" s="295" t="str">
        <f t="shared" si="8"/>
        <v/>
      </c>
      <c r="S177" s="295" t="str">
        <f t="shared" si="9"/>
        <v/>
      </c>
      <c r="T177" s="193" t="str">
        <f t="shared" si="10"/>
        <v/>
      </c>
      <c r="U177" s="191"/>
      <c r="V177" s="209"/>
      <c r="W177" s="195" t="str">
        <f>IF(AND(OR(Q177="KO",T177&lt;&gt;""),OR(R177="",S177="",T177="")),Listes!$A$74,IF(AND(T177="",Q177&lt;&gt;""),Listes!$A$75,IF(AND(P177&lt;T177,V177=""),Listes!$A$76,IF(AND(R177&gt;S177),Listes!$A$77,IF(AND(P177&lt;&gt;"",P177&gt;T177,U177=""),Listes!$A$78,IF(AND(X177="",OR(Q177&lt;&gt;"",R177&lt;&gt;"",S177&lt;&gt;"")),Listes!$A$79,""))))))</f>
        <v/>
      </c>
      <c r="X177" s="196"/>
      <c r="Y177" s="31">
        <f t="shared" si="11"/>
        <v>0</v>
      </c>
    </row>
    <row r="178" spans="1:25" ht="20.100000000000001" customHeight="1" x14ac:dyDescent="0.25">
      <c r="A178" s="134">
        <v>172</v>
      </c>
      <c r="B178" s="131" t="str">
        <f>IF('Dépenses forfaitaire'!B178="","",'Dépenses forfaitaire'!B178)</f>
        <v/>
      </c>
      <c r="C178" s="131" t="str">
        <f>IF('Dépenses forfaitaire'!C178="","",'Dépenses forfaitaire'!C178)</f>
        <v/>
      </c>
      <c r="D178" s="131" t="str">
        <f>IF('Dépenses forfaitaire'!D178="","",'Dépenses forfaitaire'!D178)</f>
        <v/>
      </c>
      <c r="E178" s="131" t="str">
        <f>IF('Dépenses forfaitaire'!E178="","",'Dépenses forfaitaire'!E178)</f>
        <v/>
      </c>
      <c r="F178" s="131" t="str">
        <f>IF('Dépenses forfaitaire'!F178="","",'Dépenses forfaitaire'!F178)</f>
        <v/>
      </c>
      <c r="G178" s="131"/>
      <c r="H178" s="131" t="str">
        <f>IF('Dépenses forfaitaire'!H178="","",'Dépenses forfaitaire'!H178)</f>
        <v/>
      </c>
      <c r="I178" s="131" t="str">
        <f>IF('Dépenses forfaitaire'!I178="","",'Dépenses forfaitaire'!I178)</f>
        <v/>
      </c>
      <c r="J178" s="293" t="str">
        <f>IF('Dépenses forfaitaire'!K178="","",'Dépenses forfaitaire'!K178)</f>
        <v/>
      </c>
      <c r="K178" s="293" t="str">
        <f>IF('Dépenses forfaitaire'!L178="","",'Dépenses forfaitaire'!L178)</f>
        <v/>
      </c>
      <c r="L178" s="293" t="str">
        <f>IF('Dépenses forfaitaire'!J178="","",'Dépenses forfaitaire'!J178)</f>
        <v/>
      </c>
      <c r="M178" s="131" t="str">
        <f>IF($H178="","",IF($C178=Listes!$B$32,IF('DP_Instruction Forfaitaires'!$E178&lt;Listes!$B$53,('DP_Instruction Forfaitaires'!$E178*(VLOOKUP('DP_Instruction Forfaitaires'!$D178,Listes!$A$54:$E$60,2,FALSE))),IF('DP_Instruction Forfaitaires'!$E178&gt;Listes!$E$53,('DP_Instruction Forfaitaires'!$E178*(VLOOKUP('DP_Instruction Forfaitaires'!$D178,Listes!$A$54:$E$60,5,FALSE))),('DP_Instruction Forfaitaires'!$E178*(VLOOKUP('DP_Instruction Forfaitaires'!$D178,Listes!$A$54:$E$60,3,FALSE))+(VLOOKUP('DP_Instruction Forfaitaires'!$D178,Listes!$A$54:$E$60,4,FALSE)))))))</f>
        <v/>
      </c>
      <c r="N178" s="131" t="str">
        <f>IF($H178="","",IF($C178=Listes!$B$31,IF('DP_Instruction Forfaitaires'!$E178&lt;Listes!$B$42,('DP_Instruction Forfaitaires'!$E178*(VLOOKUP('DP_Instruction Forfaitaires'!$D178,Listes!$A$43:$E$49,2,FALSE))),IF('DP_Instruction Forfaitaires'!$E178&gt;Listes!$D$42,('DP_Instruction Forfaitaires'!$E178*(VLOOKUP('DP_Instruction Forfaitaires'!$D178,Listes!$A$43:$E$49,5,FALSE))),('DP_Instruction Forfaitaires'!$E178*(VLOOKUP('DP_Instruction Forfaitaires'!$D178,Listes!$A$43:$E$49,3,FALSE))+(VLOOKUP('DP_Instruction Forfaitaires'!$D178,Listes!$A$43:$E$49,4,FALSE)))))))</f>
        <v/>
      </c>
      <c r="O178" s="183" t="str">
        <f>IF($H178="","",IF($C178=Listes!$B$34,Listes!$I$31,IF($C178=Listes!$B$35,(VLOOKUP('DP_Instruction Forfaitaires'!$F178,Listes!$E$31:$F$36,2,FALSE)),IF($C178=Listes!$B$33,IF('DP_Instruction Forfaitaires'!$E178&lt;Listes!$A$64,'DP_Instruction Forfaitaires'!$E178*Listes!$A$65,IF('DP_Instruction Forfaitaires'!$E178&gt;Listes!$D$64,'DP_Instruction Forfaitaires'!$E178*Listes!$D$65,(('DP_Instruction Forfaitaires'!$E178*Listes!$B$65)+Listes!$C$65)))))))</f>
        <v/>
      </c>
      <c r="P178" s="144" t="str">
        <f>IF('Dépenses forfaitaire'!P178="","",'Dépenses forfaitaire'!P178)</f>
        <v/>
      </c>
      <c r="Q178" s="343"/>
      <c r="R178" s="295" t="str">
        <f t="shared" si="8"/>
        <v/>
      </c>
      <c r="S178" s="295" t="str">
        <f t="shared" si="9"/>
        <v/>
      </c>
      <c r="T178" s="193" t="str">
        <f t="shared" si="10"/>
        <v/>
      </c>
      <c r="U178" s="191"/>
      <c r="V178" s="209"/>
      <c r="W178" s="195" t="str">
        <f>IF(AND(OR(Q178="KO",T178&lt;&gt;""),OR(R178="",S178="",T178="")),Listes!$A$74,IF(AND(T178="",Q178&lt;&gt;""),Listes!$A$75,IF(AND(P178&lt;T178,V178=""),Listes!$A$76,IF(AND(R178&gt;S178),Listes!$A$77,IF(AND(P178&lt;&gt;"",P178&gt;T178,U178=""),Listes!$A$78,IF(AND(X178="",OR(Q178&lt;&gt;"",R178&lt;&gt;"",S178&lt;&gt;"")),Listes!$A$79,""))))))</f>
        <v/>
      </c>
      <c r="X178" s="196"/>
      <c r="Y178" s="31">
        <f t="shared" si="11"/>
        <v>0</v>
      </c>
    </row>
    <row r="179" spans="1:25" ht="20.100000000000001" customHeight="1" x14ac:dyDescent="0.25">
      <c r="A179" s="134">
        <v>173</v>
      </c>
      <c r="B179" s="131" t="str">
        <f>IF('Dépenses forfaitaire'!B179="","",'Dépenses forfaitaire'!B179)</f>
        <v/>
      </c>
      <c r="C179" s="131" t="str">
        <f>IF('Dépenses forfaitaire'!C179="","",'Dépenses forfaitaire'!C179)</f>
        <v/>
      </c>
      <c r="D179" s="131" t="str">
        <f>IF('Dépenses forfaitaire'!D179="","",'Dépenses forfaitaire'!D179)</f>
        <v/>
      </c>
      <c r="E179" s="131" t="str">
        <f>IF('Dépenses forfaitaire'!E179="","",'Dépenses forfaitaire'!E179)</f>
        <v/>
      </c>
      <c r="F179" s="131" t="str">
        <f>IF('Dépenses forfaitaire'!F179="","",'Dépenses forfaitaire'!F179)</f>
        <v/>
      </c>
      <c r="G179" s="131"/>
      <c r="H179" s="131" t="str">
        <f>IF('Dépenses forfaitaire'!H179="","",'Dépenses forfaitaire'!H179)</f>
        <v/>
      </c>
      <c r="I179" s="131" t="str">
        <f>IF('Dépenses forfaitaire'!I179="","",'Dépenses forfaitaire'!I179)</f>
        <v/>
      </c>
      <c r="J179" s="293" t="str">
        <f>IF('Dépenses forfaitaire'!K179="","",'Dépenses forfaitaire'!K179)</f>
        <v/>
      </c>
      <c r="K179" s="293" t="str">
        <f>IF('Dépenses forfaitaire'!L179="","",'Dépenses forfaitaire'!L179)</f>
        <v/>
      </c>
      <c r="L179" s="293" t="str">
        <f>IF('Dépenses forfaitaire'!J179="","",'Dépenses forfaitaire'!J179)</f>
        <v/>
      </c>
      <c r="M179" s="131" t="str">
        <f>IF($H179="","",IF($C179=Listes!$B$32,IF('DP_Instruction Forfaitaires'!$E179&lt;Listes!$B$53,('DP_Instruction Forfaitaires'!$E179*(VLOOKUP('DP_Instruction Forfaitaires'!$D179,Listes!$A$54:$E$60,2,FALSE))),IF('DP_Instruction Forfaitaires'!$E179&gt;Listes!$E$53,('DP_Instruction Forfaitaires'!$E179*(VLOOKUP('DP_Instruction Forfaitaires'!$D179,Listes!$A$54:$E$60,5,FALSE))),('DP_Instruction Forfaitaires'!$E179*(VLOOKUP('DP_Instruction Forfaitaires'!$D179,Listes!$A$54:$E$60,3,FALSE))+(VLOOKUP('DP_Instruction Forfaitaires'!$D179,Listes!$A$54:$E$60,4,FALSE)))))))</f>
        <v/>
      </c>
      <c r="N179" s="131" t="str">
        <f>IF($H179="","",IF($C179=Listes!$B$31,IF('DP_Instruction Forfaitaires'!$E179&lt;Listes!$B$42,('DP_Instruction Forfaitaires'!$E179*(VLOOKUP('DP_Instruction Forfaitaires'!$D179,Listes!$A$43:$E$49,2,FALSE))),IF('DP_Instruction Forfaitaires'!$E179&gt;Listes!$D$42,('DP_Instruction Forfaitaires'!$E179*(VLOOKUP('DP_Instruction Forfaitaires'!$D179,Listes!$A$43:$E$49,5,FALSE))),('DP_Instruction Forfaitaires'!$E179*(VLOOKUP('DP_Instruction Forfaitaires'!$D179,Listes!$A$43:$E$49,3,FALSE))+(VLOOKUP('DP_Instruction Forfaitaires'!$D179,Listes!$A$43:$E$49,4,FALSE)))))))</f>
        <v/>
      </c>
      <c r="O179" s="183" t="str">
        <f>IF($H179="","",IF($C179=Listes!$B$34,Listes!$I$31,IF($C179=Listes!$B$35,(VLOOKUP('DP_Instruction Forfaitaires'!$F179,Listes!$E$31:$F$36,2,FALSE)),IF($C179=Listes!$B$33,IF('DP_Instruction Forfaitaires'!$E179&lt;Listes!$A$64,'DP_Instruction Forfaitaires'!$E179*Listes!$A$65,IF('DP_Instruction Forfaitaires'!$E179&gt;Listes!$D$64,'DP_Instruction Forfaitaires'!$E179*Listes!$D$65,(('DP_Instruction Forfaitaires'!$E179*Listes!$B$65)+Listes!$C$65)))))))</f>
        <v/>
      </c>
      <c r="P179" s="144" t="str">
        <f>IF('Dépenses forfaitaire'!P179="","",'Dépenses forfaitaire'!P179)</f>
        <v/>
      </c>
      <c r="Q179" s="343"/>
      <c r="R179" s="295" t="str">
        <f t="shared" si="8"/>
        <v/>
      </c>
      <c r="S179" s="295" t="str">
        <f t="shared" si="9"/>
        <v/>
      </c>
      <c r="T179" s="193" t="str">
        <f t="shared" si="10"/>
        <v/>
      </c>
      <c r="U179" s="191"/>
      <c r="V179" s="209"/>
      <c r="W179" s="195" t="str">
        <f>IF(AND(OR(Q179="KO",T179&lt;&gt;""),OR(R179="",S179="",T179="")),Listes!$A$74,IF(AND(T179="",Q179&lt;&gt;""),Listes!$A$75,IF(AND(P179&lt;T179,V179=""),Listes!$A$76,IF(AND(R179&gt;S179),Listes!$A$77,IF(AND(P179&lt;&gt;"",P179&gt;T179,U179=""),Listes!$A$78,IF(AND(X179="",OR(Q179&lt;&gt;"",R179&lt;&gt;"",S179&lt;&gt;"")),Listes!$A$79,""))))))</f>
        <v/>
      </c>
      <c r="X179" s="196"/>
      <c r="Y179" s="31">
        <f t="shared" si="11"/>
        <v>0</v>
      </c>
    </row>
    <row r="180" spans="1:25" ht="20.100000000000001" customHeight="1" x14ac:dyDescent="0.25">
      <c r="A180" s="134">
        <v>174</v>
      </c>
      <c r="B180" s="131" t="str">
        <f>IF('Dépenses forfaitaire'!B180="","",'Dépenses forfaitaire'!B180)</f>
        <v/>
      </c>
      <c r="C180" s="131" t="str">
        <f>IF('Dépenses forfaitaire'!C180="","",'Dépenses forfaitaire'!C180)</f>
        <v/>
      </c>
      <c r="D180" s="131" t="str">
        <f>IF('Dépenses forfaitaire'!D180="","",'Dépenses forfaitaire'!D180)</f>
        <v/>
      </c>
      <c r="E180" s="131" t="str">
        <f>IF('Dépenses forfaitaire'!E180="","",'Dépenses forfaitaire'!E180)</f>
        <v/>
      </c>
      <c r="F180" s="131" t="str">
        <f>IF('Dépenses forfaitaire'!F180="","",'Dépenses forfaitaire'!F180)</f>
        <v/>
      </c>
      <c r="G180" s="131"/>
      <c r="H180" s="131" t="str">
        <f>IF('Dépenses forfaitaire'!H180="","",'Dépenses forfaitaire'!H180)</f>
        <v/>
      </c>
      <c r="I180" s="131" t="str">
        <f>IF('Dépenses forfaitaire'!I180="","",'Dépenses forfaitaire'!I180)</f>
        <v/>
      </c>
      <c r="J180" s="293" t="str">
        <f>IF('Dépenses forfaitaire'!K180="","",'Dépenses forfaitaire'!K180)</f>
        <v/>
      </c>
      <c r="K180" s="293" t="str">
        <f>IF('Dépenses forfaitaire'!L180="","",'Dépenses forfaitaire'!L180)</f>
        <v/>
      </c>
      <c r="L180" s="293" t="str">
        <f>IF('Dépenses forfaitaire'!J180="","",'Dépenses forfaitaire'!J180)</f>
        <v/>
      </c>
      <c r="M180" s="131" t="str">
        <f>IF($H180="","",IF($C180=Listes!$B$32,IF('DP_Instruction Forfaitaires'!$E180&lt;Listes!$B$53,('DP_Instruction Forfaitaires'!$E180*(VLOOKUP('DP_Instruction Forfaitaires'!$D180,Listes!$A$54:$E$60,2,FALSE))),IF('DP_Instruction Forfaitaires'!$E180&gt;Listes!$E$53,('DP_Instruction Forfaitaires'!$E180*(VLOOKUP('DP_Instruction Forfaitaires'!$D180,Listes!$A$54:$E$60,5,FALSE))),('DP_Instruction Forfaitaires'!$E180*(VLOOKUP('DP_Instruction Forfaitaires'!$D180,Listes!$A$54:$E$60,3,FALSE))+(VLOOKUP('DP_Instruction Forfaitaires'!$D180,Listes!$A$54:$E$60,4,FALSE)))))))</f>
        <v/>
      </c>
      <c r="N180" s="131" t="str">
        <f>IF($H180="","",IF($C180=Listes!$B$31,IF('DP_Instruction Forfaitaires'!$E180&lt;Listes!$B$42,('DP_Instruction Forfaitaires'!$E180*(VLOOKUP('DP_Instruction Forfaitaires'!$D180,Listes!$A$43:$E$49,2,FALSE))),IF('DP_Instruction Forfaitaires'!$E180&gt;Listes!$D$42,('DP_Instruction Forfaitaires'!$E180*(VLOOKUP('DP_Instruction Forfaitaires'!$D180,Listes!$A$43:$E$49,5,FALSE))),('DP_Instruction Forfaitaires'!$E180*(VLOOKUP('DP_Instruction Forfaitaires'!$D180,Listes!$A$43:$E$49,3,FALSE))+(VLOOKUP('DP_Instruction Forfaitaires'!$D180,Listes!$A$43:$E$49,4,FALSE)))))))</f>
        <v/>
      </c>
      <c r="O180" s="183" t="str">
        <f>IF($H180="","",IF($C180=Listes!$B$34,Listes!$I$31,IF($C180=Listes!$B$35,(VLOOKUP('DP_Instruction Forfaitaires'!$F180,Listes!$E$31:$F$36,2,FALSE)),IF($C180=Listes!$B$33,IF('DP_Instruction Forfaitaires'!$E180&lt;Listes!$A$64,'DP_Instruction Forfaitaires'!$E180*Listes!$A$65,IF('DP_Instruction Forfaitaires'!$E180&gt;Listes!$D$64,'DP_Instruction Forfaitaires'!$E180*Listes!$D$65,(('DP_Instruction Forfaitaires'!$E180*Listes!$B$65)+Listes!$C$65)))))))</f>
        <v/>
      </c>
      <c r="P180" s="144" t="str">
        <f>IF('Dépenses forfaitaire'!P180="","",'Dépenses forfaitaire'!P180)</f>
        <v/>
      </c>
      <c r="Q180" s="343"/>
      <c r="R180" s="295" t="str">
        <f t="shared" si="8"/>
        <v/>
      </c>
      <c r="S180" s="295" t="str">
        <f t="shared" si="9"/>
        <v/>
      </c>
      <c r="T180" s="193" t="str">
        <f t="shared" si="10"/>
        <v/>
      </c>
      <c r="U180" s="191"/>
      <c r="V180" s="209"/>
      <c r="W180" s="195" t="str">
        <f>IF(AND(OR(Q180="KO",T180&lt;&gt;""),OR(R180="",S180="",T180="")),Listes!$A$74,IF(AND(T180="",Q180&lt;&gt;""),Listes!$A$75,IF(AND(P180&lt;T180,V180=""),Listes!$A$76,IF(AND(R180&gt;S180),Listes!$A$77,IF(AND(P180&lt;&gt;"",P180&gt;T180,U180=""),Listes!$A$78,IF(AND(X180="",OR(Q180&lt;&gt;"",R180&lt;&gt;"",S180&lt;&gt;"")),Listes!$A$79,""))))))</f>
        <v/>
      </c>
      <c r="X180" s="196"/>
      <c r="Y180" s="31">
        <f t="shared" si="11"/>
        <v>0</v>
      </c>
    </row>
    <row r="181" spans="1:25" ht="20.100000000000001" customHeight="1" x14ac:dyDescent="0.25">
      <c r="A181" s="134">
        <v>175</v>
      </c>
      <c r="B181" s="131" t="str">
        <f>IF('Dépenses forfaitaire'!B181="","",'Dépenses forfaitaire'!B181)</f>
        <v/>
      </c>
      <c r="C181" s="131" t="str">
        <f>IF('Dépenses forfaitaire'!C181="","",'Dépenses forfaitaire'!C181)</f>
        <v/>
      </c>
      <c r="D181" s="131" t="str">
        <f>IF('Dépenses forfaitaire'!D181="","",'Dépenses forfaitaire'!D181)</f>
        <v/>
      </c>
      <c r="E181" s="131" t="str">
        <f>IF('Dépenses forfaitaire'!E181="","",'Dépenses forfaitaire'!E181)</f>
        <v/>
      </c>
      <c r="F181" s="131" t="str">
        <f>IF('Dépenses forfaitaire'!F181="","",'Dépenses forfaitaire'!F181)</f>
        <v/>
      </c>
      <c r="G181" s="131"/>
      <c r="H181" s="131" t="str">
        <f>IF('Dépenses forfaitaire'!H181="","",'Dépenses forfaitaire'!H181)</f>
        <v/>
      </c>
      <c r="I181" s="131" t="str">
        <f>IF('Dépenses forfaitaire'!I181="","",'Dépenses forfaitaire'!I181)</f>
        <v/>
      </c>
      <c r="J181" s="293" t="str">
        <f>IF('Dépenses forfaitaire'!K181="","",'Dépenses forfaitaire'!K181)</f>
        <v/>
      </c>
      <c r="K181" s="293" t="str">
        <f>IF('Dépenses forfaitaire'!L181="","",'Dépenses forfaitaire'!L181)</f>
        <v/>
      </c>
      <c r="L181" s="293" t="str">
        <f>IF('Dépenses forfaitaire'!J181="","",'Dépenses forfaitaire'!J181)</f>
        <v/>
      </c>
      <c r="M181" s="131" t="str">
        <f>IF($H181="","",IF($C181=Listes!$B$32,IF('DP_Instruction Forfaitaires'!$E181&lt;Listes!$B$53,('DP_Instruction Forfaitaires'!$E181*(VLOOKUP('DP_Instruction Forfaitaires'!$D181,Listes!$A$54:$E$60,2,FALSE))),IF('DP_Instruction Forfaitaires'!$E181&gt;Listes!$E$53,('DP_Instruction Forfaitaires'!$E181*(VLOOKUP('DP_Instruction Forfaitaires'!$D181,Listes!$A$54:$E$60,5,FALSE))),('DP_Instruction Forfaitaires'!$E181*(VLOOKUP('DP_Instruction Forfaitaires'!$D181,Listes!$A$54:$E$60,3,FALSE))+(VLOOKUP('DP_Instruction Forfaitaires'!$D181,Listes!$A$54:$E$60,4,FALSE)))))))</f>
        <v/>
      </c>
      <c r="N181" s="131" t="str">
        <f>IF($H181="","",IF($C181=Listes!$B$31,IF('DP_Instruction Forfaitaires'!$E181&lt;Listes!$B$42,('DP_Instruction Forfaitaires'!$E181*(VLOOKUP('DP_Instruction Forfaitaires'!$D181,Listes!$A$43:$E$49,2,FALSE))),IF('DP_Instruction Forfaitaires'!$E181&gt;Listes!$D$42,('DP_Instruction Forfaitaires'!$E181*(VLOOKUP('DP_Instruction Forfaitaires'!$D181,Listes!$A$43:$E$49,5,FALSE))),('DP_Instruction Forfaitaires'!$E181*(VLOOKUP('DP_Instruction Forfaitaires'!$D181,Listes!$A$43:$E$49,3,FALSE))+(VLOOKUP('DP_Instruction Forfaitaires'!$D181,Listes!$A$43:$E$49,4,FALSE)))))))</f>
        <v/>
      </c>
      <c r="O181" s="183" t="str">
        <f>IF($H181="","",IF($C181=Listes!$B$34,Listes!$I$31,IF($C181=Listes!$B$35,(VLOOKUP('DP_Instruction Forfaitaires'!$F181,Listes!$E$31:$F$36,2,FALSE)),IF($C181=Listes!$B$33,IF('DP_Instruction Forfaitaires'!$E181&lt;Listes!$A$64,'DP_Instruction Forfaitaires'!$E181*Listes!$A$65,IF('DP_Instruction Forfaitaires'!$E181&gt;Listes!$D$64,'DP_Instruction Forfaitaires'!$E181*Listes!$D$65,(('DP_Instruction Forfaitaires'!$E181*Listes!$B$65)+Listes!$C$65)))))))</f>
        <v/>
      </c>
      <c r="P181" s="144" t="str">
        <f>IF('Dépenses forfaitaire'!P181="","",'Dépenses forfaitaire'!P181)</f>
        <v/>
      </c>
      <c r="Q181" s="343"/>
      <c r="R181" s="295" t="str">
        <f t="shared" si="8"/>
        <v/>
      </c>
      <c r="S181" s="295" t="str">
        <f t="shared" si="9"/>
        <v/>
      </c>
      <c r="T181" s="193" t="str">
        <f t="shared" si="10"/>
        <v/>
      </c>
      <c r="U181" s="191"/>
      <c r="V181" s="209"/>
      <c r="W181" s="195" t="str">
        <f>IF(AND(OR(Q181="KO",T181&lt;&gt;""),OR(R181="",S181="",T181="")),Listes!$A$74,IF(AND(T181="",Q181&lt;&gt;""),Listes!$A$75,IF(AND(P181&lt;T181,V181=""),Listes!$A$76,IF(AND(R181&gt;S181),Listes!$A$77,IF(AND(P181&lt;&gt;"",P181&gt;T181,U181=""),Listes!$A$78,IF(AND(X181="",OR(Q181&lt;&gt;"",R181&lt;&gt;"",S181&lt;&gt;"")),Listes!$A$79,""))))))</f>
        <v/>
      </c>
      <c r="X181" s="196"/>
      <c r="Y181" s="31">
        <f t="shared" si="11"/>
        <v>0</v>
      </c>
    </row>
    <row r="182" spans="1:25" ht="20.100000000000001" customHeight="1" x14ac:dyDescent="0.25">
      <c r="A182" s="134">
        <v>176</v>
      </c>
      <c r="B182" s="131" t="str">
        <f>IF('Dépenses forfaitaire'!B182="","",'Dépenses forfaitaire'!B182)</f>
        <v/>
      </c>
      <c r="C182" s="131" t="str">
        <f>IF('Dépenses forfaitaire'!C182="","",'Dépenses forfaitaire'!C182)</f>
        <v/>
      </c>
      <c r="D182" s="131" t="str">
        <f>IF('Dépenses forfaitaire'!D182="","",'Dépenses forfaitaire'!D182)</f>
        <v/>
      </c>
      <c r="E182" s="131" t="str">
        <f>IF('Dépenses forfaitaire'!E182="","",'Dépenses forfaitaire'!E182)</f>
        <v/>
      </c>
      <c r="F182" s="131" t="str">
        <f>IF('Dépenses forfaitaire'!F182="","",'Dépenses forfaitaire'!F182)</f>
        <v/>
      </c>
      <c r="G182" s="131"/>
      <c r="H182" s="131" t="str">
        <f>IF('Dépenses forfaitaire'!H182="","",'Dépenses forfaitaire'!H182)</f>
        <v/>
      </c>
      <c r="I182" s="131" t="str">
        <f>IF('Dépenses forfaitaire'!I182="","",'Dépenses forfaitaire'!I182)</f>
        <v/>
      </c>
      <c r="J182" s="293" t="str">
        <f>IF('Dépenses forfaitaire'!K182="","",'Dépenses forfaitaire'!K182)</f>
        <v/>
      </c>
      <c r="K182" s="293" t="str">
        <f>IF('Dépenses forfaitaire'!L182="","",'Dépenses forfaitaire'!L182)</f>
        <v/>
      </c>
      <c r="L182" s="293" t="str">
        <f>IF('Dépenses forfaitaire'!J182="","",'Dépenses forfaitaire'!J182)</f>
        <v/>
      </c>
      <c r="M182" s="131" t="str">
        <f>IF($H182="","",IF($C182=Listes!$B$32,IF('DP_Instruction Forfaitaires'!$E182&lt;Listes!$B$53,('DP_Instruction Forfaitaires'!$E182*(VLOOKUP('DP_Instruction Forfaitaires'!$D182,Listes!$A$54:$E$60,2,FALSE))),IF('DP_Instruction Forfaitaires'!$E182&gt;Listes!$E$53,('DP_Instruction Forfaitaires'!$E182*(VLOOKUP('DP_Instruction Forfaitaires'!$D182,Listes!$A$54:$E$60,5,FALSE))),('DP_Instruction Forfaitaires'!$E182*(VLOOKUP('DP_Instruction Forfaitaires'!$D182,Listes!$A$54:$E$60,3,FALSE))+(VLOOKUP('DP_Instruction Forfaitaires'!$D182,Listes!$A$54:$E$60,4,FALSE)))))))</f>
        <v/>
      </c>
      <c r="N182" s="131" t="str">
        <f>IF($H182="","",IF($C182=Listes!$B$31,IF('DP_Instruction Forfaitaires'!$E182&lt;Listes!$B$42,('DP_Instruction Forfaitaires'!$E182*(VLOOKUP('DP_Instruction Forfaitaires'!$D182,Listes!$A$43:$E$49,2,FALSE))),IF('DP_Instruction Forfaitaires'!$E182&gt;Listes!$D$42,('DP_Instruction Forfaitaires'!$E182*(VLOOKUP('DP_Instruction Forfaitaires'!$D182,Listes!$A$43:$E$49,5,FALSE))),('DP_Instruction Forfaitaires'!$E182*(VLOOKUP('DP_Instruction Forfaitaires'!$D182,Listes!$A$43:$E$49,3,FALSE))+(VLOOKUP('DP_Instruction Forfaitaires'!$D182,Listes!$A$43:$E$49,4,FALSE)))))))</f>
        <v/>
      </c>
      <c r="O182" s="183" t="str">
        <f>IF($H182="","",IF($C182=Listes!$B$34,Listes!$I$31,IF($C182=Listes!$B$35,(VLOOKUP('DP_Instruction Forfaitaires'!$F182,Listes!$E$31:$F$36,2,FALSE)),IF($C182=Listes!$B$33,IF('DP_Instruction Forfaitaires'!$E182&lt;Listes!$A$64,'DP_Instruction Forfaitaires'!$E182*Listes!$A$65,IF('DP_Instruction Forfaitaires'!$E182&gt;Listes!$D$64,'DP_Instruction Forfaitaires'!$E182*Listes!$D$65,(('DP_Instruction Forfaitaires'!$E182*Listes!$B$65)+Listes!$C$65)))))))</f>
        <v/>
      </c>
      <c r="P182" s="144" t="str">
        <f>IF('Dépenses forfaitaire'!P182="","",'Dépenses forfaitaire'!P182)</f>
        <v/>
      </c>
      <c r="Q182" s="343"/>
      <c r="R182" s="295" t="str">
        <f t="shared" si="8"/>
        <v/>
      </c>
      <c r="S182" s="295" t="str">
        <f t="shared" si="9"/>
        <v/>
      </c>
      <c r="T182" s="193" t="str">
        <f t="shared" si="10"/>
        <v/>
      </c>
      <c r="U182" s="191"/>
      <c r="V182" s="209"/>
      <c r="W182" s="195" t="str">
        <f>IF(AND(OR(Q182="KO",T182&lt;&gt;""),OR(R182="",S182="",T182="")),Listes!$A$74,IF(AND(T182="",Q182&lt;&gt;""),Listes!$A$75,IF(AND(P182&lt;T182,V182=""),Listes!$A$76,IF(AND(R182&gt;S182),Listes!$A$77,IF(AND(P182&lt;&gt;"",P182&gt;T182,U182=""),Listes!$A$78,IF(AND(X182="",OR(Q182&lt;&gt;"",R182&lt;&gt;"",S182&lt;&gt;"")),Listes!$A$79,""))))))</f>
        <v/>
      </c>
      <c r="X182" s="196"/>
      <c r="Y182" s="31">
        <f t="shared" si="11"/>
        <v>0</v>
      </c>
    </row>
    <row r="183" spans="1:25" ht="20.100000000000001" customHeight="1" x14ac:dyDescent="0.25">
      <c r="A183" s="134">
        <v>177</v>
      </c>
      <c r="B183" s="131" t="str">
        <f>IF('Dépenses forfaitaire'!B183="","",'Dépenses forfaitaire'!B183)</f>
        <v/>
      </c>
      <c r="C183" s="131" t="str">
        <f>IF('Dépenses forfaitaire'!C183="","",'Dépenses forfaitaire'!C183)</f>
        <v/>
      </c>
      <c r="D183" s="131" t="str">
        <f>IF('Dépenses forfaitaire'!D183="","",'Dépenses forfaitaire'!D183)</f>
        <v/>
      </c>
      <c r="E183" s="131" t="str">
        <f>IF('Dépenses forfaitaire'!E183="","",'Dépenses forfaitaire'!E183)</f>
        <v/>
      </c>
      <c r="F183" s="131" t="str">
        <f>IF('Dépenses forfaitaire'!F183="","",'Dépenses forfaitaire'!F183)</f>
        <v/>
      </c>
      <c r="G183" s="131"/>
      <c r="H183" s="131" t="str">
        <f>IF('Dépenses forfaitaire'!H183="","",'Dépenses forfaitaire'!H183)</f>
        <v/>
      </c>
      <c r="I183" s="131" t="str">
        <f>IF('Dépenses forfaitaire'!I183="","",'Dépenses forfaitaire'!I183)</f>
        <v/>
      </c>
      <c r="J183" s="293" t="str">
        <f>IF('Dépenses forfaitaire'!K183="","",'Dépenses forfaitaire'!K183)</f>
        <v/>
      </c>
      <c r="K183" s="293" t="str">
        <f>IF('Dépenses forfaitaire'!L183="","",'Dépenses forfaitaire'!L183)</f>
        <v/>
      </c>
      <c r="L183" s="293" t="str">
        <f>IF('Dépenses forfaitaire'!J183="","",'Dépenses forfaitaire'!J183)</f>
        <v/>
      </c>
      <c r="M183" s="131" t="str">
        <f>IF($H183="","",IF($C183=Listes!$B$32,IF('DP_Instruction Forfaitaires'!$E183&lt;Listes!$B$53,('DP_Instruction Forfaitaires'!$E183*(VLOOKUP('DP_Instruction Forfaitaires'!$D183,Listes!$A$54:$E$60,2,FALSE))),IF('DP_Instruction Forfaitaires'!$E183&gt;Listes!$E$53,('DP_Instruction Forfaitaires'!$E183*(VLOOKUP('DP_Instruction Forfaitaires'!$D183,Listes!$A$54:$E$60,5,FALSE))),('DP_Instruction Forfaitaires'!$E183*(VLOOKUP('DP_Instruction Forfaitaires'!$D183,Listes!$A$54:$E$60,3,FALSE))+(VLOOKUP('DP_Instruction Forfaitaires'!$D183,Listes!$A$54:$E$60,4,FALSE)))))))</f>
        <v/>
      </c>
      <c r="N183" s="131" t="str">
        <f>IF($H183="","",IF($C183=Listes!$B$31,IF('DP_Instruction Forfaitaires'!$E183&lt;Listes!$B$42,('DP_Instruction Forfaitaires'!$E183*(VLOOKUP('DP_Instruction Forfaitaires'!$D183,Listes!$A$43:$E$49,2,FALSE))),IF('DP_Instruction Forfaitaires'!$E183&gt;Listes!$D$42,('DP_Instruction Forfaitaires'!$E183*(VLOOKUP('DP_Instruction Forfaitaires'!$D183,Listes!$A$43:$E$49,5,FALSE))),('DP_Instruction Forfaitaires'!$E183*(VLOOKUP('DP_Instruction Forfaitaires'!$D183,Listes!$A$43:$E$49,3,FALSE))+(VLOOKUP('DP_Instruction Forfaitaires'!$D183,Listes!$A$43:$E$49,4,FALSE)))))))</f>
        <v/>
      </c>
      <c r="O183" s="183" t="str">
        <f>IF($H183="","",IF($C183=Listes!$B$34,Listes!$I$31,IF($C183=Listes!$B$35,(VLOOKUP('DP_Instruction Forfaitaires'!$F183,Listes!$E$31:$F$36,2,FALSE)),IF($C183=Listes!$B$33,IF('DP_Instruction Forfaitaires'!$E183&lt;Listes!$A$64,'DP_Instruction Forfaitaires'!$E183*Listes!$A$65,IF('DP_Instruction Forfaitaires'!$E183&gt;Listes!$D$64,'DP_Instruction Forfaitaires'!$E183*Listes!$D$65,(('DP_Instruction Forfaitaires'!$E183*Listes!$B$65)+Listes!$C$65)))))))</f>
        <v/>
      </c>
      <c r="P183" s="144" t="str">
        <f>IF('Dépenses forfaitaire'!P183="","",'Dépenses forfaitaire'!P183)</f>
        <v/>
      </c>
      <c r="Q183" s="343"/>
      <c r="R183" s="295" t="str">
        <f t="shared" si="8"/>
        <v/>
      </c>
      <c r="S183" s="295" t="str">
        <f t="shared" si="9"/>
        <v/>
      </c>
      <c r="T183" s="193" t="str">
        <f t="shared" si="10"/>
        <v/>
      </c>
      <c r="U183" s="191"/>
      <c r="V183" s="209"/>
      <c r="W183" s="195" t="str">
        <f>IF(AND(OR(Q183="KO",T183&lt;&gt;""),OR(R183="",S183="",T183="")),Listes!$A$74,IF(AND(T183="",Q183&lt;&gt;""),Listes!$A$75,IF(AND(P183&lt;T183,V183=""),Listes!$A$76,IF(AND(R183&gt;S183),Listes!$A$77,IF(AND(P183&lt;&gt;"",P183&gt;T183,U183=""),Listes!$A$78,IF(AND(X183="",OR(Q183&lt;&gt;"",R183&lt;&gt;"",S183&lt;&gt;"")),Listes!$A$79,""))))))</f>
        <v/>
      </c>
      <c r="X183" s="196"/>
      <c r="Y183" s="31">
        <f t="shared" si="11"/>
        <v>0</v>
      </c>
    </row>
    <row r="184" spans="1:25" ht="20.100000000000001" customHeight="1" x14ac:dyDescent="0.25">
      <c r="A184" s="134">
        <v>178</v>
      </c>
      <c r="B184" s="131" t="str">
        <f>IF('Dépenses forfaitaire'!B184="","",'Dépenses forfaitaire'!B184)</f>
        <v/>
      </c>
      <c r="C184" s="131" t="str">
        <f>IF('Dépenses forfaitaire'!C184="","",'Dépenses forfaitaire'!C184)</f>
        <v/>
      </c>
      <c r="D184" s="131" t="str">
        <f>IF('Dépenses forfaitaire'!D184="","",'Dépenses forfaitaire'!D184)</f>
        <v/>
      </c>
      <c r="E184" s="131" t="str">
        <f>IF('Dépenses forfaitaire'!E184="","",'Dépenses forfaitaire'!E184)</f>
        <v/>
      </c>
      <c r="F184" s="131" t="str">
        <f>IF('Dépenses forfaitaire'!F184="","",'Dépenses forfaitaire'!F184)</f>
        <v/>
      </c>
      <c r="G184" s="131"/>
      <c r="H184" s="131" t="str">
        <f>IF('Dépenses forfaitaire'!H184="","",'Dépenses forfaitaire'!H184)</f>
        <v/>
      </c>
      <c r="I184" s="131" t="str">
        <f>IF('Dépenses forfaitaire'!I184="","",'Dépenses forfaitaire'!I184)</f>
        <v/>
      </c>
      <c r="J184" s="293" t="str">
        <f>IF('Dépenses forfaitaire'!K184="","",'Dépenses forfaitaire'!K184)</f>
        <v/>
      </c>
      <c r="K184" s="293" t="str">
        <f>IF('Dépenses forfaitaire'!L184="","",'Dépenses forfaitaire'!L184)</f>
        <v/>
      </c>
      <c r="L184" s="293" t="str">
        <f>IF('Dépenses forfaitaire'!J184="","",'Dépenses forfaitaire'!J184)</f>
        <v/>
      </c>
      <c r="M184" s="131" t="str">
        <f>IF($H184="","",IF($C184=Listes!$B$32,IF('DP_Instruction Forfaitaires'!$E184&lt;Listes!$B$53,('DP_Instruction Forfaitaires'!$E184*(VLOOKUP('DP_Instruction Forfaitaires'!$D184,Listes!$A$54:$E$60,2,FALSE))),IF('DP_Instruction Forfaitaires'!$E184&gt;Listes!$E$53,('DP_Instruction Forfaitaires'!$E184*(VLOOKUP('DP_Instruction Forfaitaires'!$D184,Listes!$A$54:$E$60,5,FALSE))),('DP_Instruction Forfaitaires'!$E184*(VLOOKUP('DP_Instruction Forfaitaires'!$D184,Listes!$A$54:$E$60,3,FALSE))+(VLOOKUP('DP_Instruction Forfaitaires'!$D184,Listes!$A$54:$E$60,4,FALSE)))))))</f>
        <v/>
      </c>
      <c r="N184" s="131" t="str">
        <f>IF($H184="","",IF($C184=Listes!$B$31,IF('DP_Instruction Forfaitaires'!$E184&lt;Listes!$B$42,('DP_Instruction Forfaitaires'!$E184*(VLOOKUP('DP_Instruction Forfaitaires'!$D184,Listes!$A$43:$E$49,2,FALSE))),IF('DP_Instruction Forfaitaires'!$E184&gt;Listes!$D$42,('DP_Instruction Forfaitaires'!$E184*(VLOOKUP('DP_Instruction Forfaitaires'!$D184,Listes!$A$43:$E$49,5,FALSE))),('DP_Instruction Forfaitaires'!$E184*(VLOOKUP('DP_Instruction Forfaitaires'!$D184,Listes!$A$43:$E$49,3,FALSE))+(VLOOKUP('DP_Instruction Forfaitaires'!$D184,Listes!$A$43:$E$49,4,FALSE)))))))</f>
        <v/>
      </c>
      <c r="O184" s="183" t="str">
        <f>IF($H184="","",IF($C184=Listes!$B$34,Listes!$I$31,IF($C184=Listes!$B$35,(VLOOKUP('DP_Instruction Forfaitaires'!$F184,Listes!$E$31:$F$36,2,FALSE)),IF($C184=Listes!$B$33,IF('DP_Instruction Forfaitaires'!$E184&lt;Listes!$A$64,'DP_Instruction Forfaitaires'!$E184*Listes!$A$65,IF('DP_Instruction Forfaitaires'!$E184&gt;Listes!$D$64,'DP_Instruction Forfaitaires'!$E184*Listes!$D$65,(('DP_Instruction Forfaitaires'!$E184*Listes!$B$65)+Listes!$C$65)))))))</f>
        <v/>
      </c>
      <c r="P184" s="144" t="str">
        <f>IF('Dépenses forfaitaire'!P184="","",'Dépenses forfaitaire'!P184)</f>
        <v/>
      </c>
      <c r="Q184" s="343"/>
      <c r="R184" s="295" t="str">
        <f t="shared" si="8"/>
        <v/>
      </c>
      <c r="S184" s="295" t="str">
        <f t="shared" si="9"/>
        <v/>
      </c>
      <c r="T184" s="193" t="str">
        <f t="shared" si="10"/>
        <v/>
      </c>
      <c r="U184" s="191"/>
      <c r="V184" s="209"/>
      <c r="W184" s="195" t="str">
        <f>IF(AND(OR(Q184="KO",T184&lt;&gt;""),OR(R184="",S184="",T184="")),Listes!$A$74,IF(AND(T184="",Q184&lt;&gt;""),Listes!$A$75,IF(AND(P184&lt;T184,V184=""),Listes!$A$76,IF(AND(R184&gt;S184),Listes!$A$77,IF(AND(P184&lt;&gt;"",P184&gt;T184,U184=""),Listes!$A$78,IF(AND(X184="",OR(Q184&lt;&gt;"",R184&lt;&gt;"",S184&lt;&gt;"")),Listes!$A$79,""))))))</f>
        <v/>
      </c>
      <c r="X184" s="196"/>
      <c r="Y184" s="31">
        <f t="shared" si="11"/>
        <v>0</v>
      </c>
    </row>
    <row r="185" spans="1:25" ht="20.100000000000001" customHeight="1" x14ac:dyDescent="0.25">
      <c r="A185" s="134">
        <v>179</v>
      </c>
      <c r="B185" s="131" t="str">
        <f>IF('Dépenses forfaitaire'!B185="","",'Dépenses forfaitaire'!B185)</f>
        <v/>
      </c>
      <c r="C185" s="131" t="str">
        <f>IF('Dépenses forfaitaire'!C185="","",'Dépenses forfaitaire'!C185)</f>
        <v/>
      </c>
      <c r="D185" s="131" t="str">
        <f>IF('Dépenses forfaitaire'!D185="","",'Dépenses forfaitaire'!D185)</f>
        <v/>
      </c>
      <c r="E185" s="131" t="str">
        <f>IF('Dépenses forfaitaire'!E185="","",'Dépenses forfaitaire'!E185)</f>
        <v/>
      </c>
      <c r="F185" s="131" t="str">
        <f>IF('Dépenses forfaitaire'!F185="","",'Dépenses forfaitaire'!F185)</f>
        <v/>
      </c>
      <c r="G185" s="131"/>
      <c r="H185" s="131" t="str">
        <f>IF('Dépenses forfaitaire'!H185="","",'Dépenses forfaitaire'!H185)</f>
        <v/>
      </c>
      <c r="I185" s="131" t="str">
        <f>IF('Dépenses forfaitaire'!I185="","",'Dépenses forfaitaire'!I185)</f>
        <v/>
      </c>
      <c r="J185" s="293" t="str">
        <f>IF('Dépenses forfaitaire'!K185="","",'Dépenses forfaitaire'!K185)</f>
        <v/>
      </c>
      <c r="K185" s="293" t="str">
        <f>IF('Dépenses forfaitaire'!L185="","",'Dépenses forfaitaire'!L185)</f>
        <v/>
      </c>
      <c r="L185" s="293" t="str">
        <f>IF('Dépenses forfaitaire'!J185="","",'Dépenses forfaitaire'!J185)</f>
        <v/>
      </c>
      <c r="M185" s="131" t="str">
        <f>IF($H185="","",IF($C185=Listes!$B$32,IF('DP_Instruction Forfaitaires'!$E185&lt;Listes!$B$53,('DP_Instruction Forfaitaires'!$E185*(VLOOKUP('DP_Instruction Forfaitaires'!$D185,Listes!$A$54:$E$60,2,FALSE))),IF('DP_Instruction Forfaitaires'!$E185&gt;Listes!$E$53,('DP_Instruction Forfaitaires'!$E185*(VLOOKUP('DP_Instruction Forfaitaires'!$D185,Listes!$A$54:$E$60,5,FALSE))),('DP_Instruction Forfaitaires'!$E185*(VLOOKUP('DP_Instruction Forfaitaires'!$D185,Listes!$A$54:$E$60,3,FALSE))+(VLOOKUP('DP_Instruction Forfaitaires'!$D185,Listes!$A$54:$E$60,4,FALSE)))))))</f>
        <v/>
      </c>
      <c r="N185" s="131" t="str">
        <f>IF($H185="","",IF($C185=Listes!$B$31,IF('DP_Instruction Forfaitaires'!$E185&lt;Listes!$B$42,('DP_Instruction Forfaitaires'!$E185*(VLOOKUP('DP_Instruction Forfaitaires'!$D185,Listes!$A$43:$E$49,2,FALSE))),IF('DP_Instruction Forfaitaires'!$E185&gt;Listes!$D$42,('DP_Instruction Forfaitaires'!$E185*(VLOOKUP('DP_Instruction Forfaitaires'!$D185,Listes!$A$43:$E$49,5,FALSE))),('DP_Instruction Forfaitaires'!$E185*(VLOOKUP('DP_Instruction Forfaitaires'!$D185,Listes!$A$43:$E$49,3,FALSE))+(VLOOKUP('DP_Instruction Forfaitaires'!$D185,Listes!$A$43:$E$49,4,FALSE)))))))</f>
        <v/>
      </c>
      <c r="O185" s="183" t="str">
        <f>IF($H185="","",IF($C185=Listes!$B$34,Listes!$I$31,IF($C185=Listes!$B$35,(VLOOKUP('DP_Instruction Forfaitaires'!$F185,Listes!$E$31:$F$36,2,FALSE)),IF($C185=Listes!$B$33,IF('DP_Instruction Forfaitaires'!$E185&lt;Listes!$A$64,'DP_Instruction Forfaitaires'!$E185*Listes!$A$65,IF('DP_Instruction Forfaitaires'!$E185&gt;Listes!$D$64,'DP_Instruction Forfaitaires'!$E185*Listes!$D$65,(('DP_Instruction Forfaitaires'!$E185*Listes!$B$65)+Listes!$C$65)))))))</f>
        <v/>
      </c>
      <c r="P185" s="144" t="str">
        <f>IF('Dépenses forfaitaire'!P185="","",'Dépenses forfaitaire'!P185)</f>
        <v/>
      </c>
      <c r="Q185" s="343"/>
      <c r="R185" s="295" t="str">
        <f t="shared" si="8"/>
        <v/>
      </c>
      <c r="S185" s="295" t="str">
        <f t="shared" si="9"/>
        <v/>
      </c>
      <c r="T185" s="193" t="str">
        <f t="shared" si="10"/>
        <v/>
      </c>
      <c r="U185" s="191"/>
      <c r="V185" s="209"/>
      <c r="W185" s="195" t="str">
        <f>IF(AND(OR(Q185="KO",T185&lt;&gt;""),OR(R185="",S185="",T185="")),Listes!$A$74,IF(AND(T185="",Q185&lt;&gt;""),Listes!$A$75,IF(AND(P185&lt;T185,V185=""),Listes!$A$76,IF(AND(R185&gt;S185),Listes!$A$77,IF(AND(P185&lt;&gt;"",P185&gt;T185,U185=""),Listes!$A$78,IF(AND(X185="",OR(Q185&lt;&gt;"",R185&lt;&gt;"",S185&lt;&gt;"")),Listes!$A$79,""))))))</f>
        <v/>
      </c>
      <c r="X185" s="196"/>
      <c r="Y185" s="31">
        <f t="shared" si="11"/>
        <v>0</v>
      </c>
    </row>
    <row r="186" spans="1:25" ht="20.100000000000001" customHeight="1" x14ac:dyDescent="0.25">
      <c r="A186" s="134">
        <v>180</v>
      </c>
      <c r="B186" s="131" t="str">
        <f>IF('Dépenses forfaitaire'!B186="","",'Dépenses forfaitaire'!B186)</f>
        <v/>
      </c>
      <c r="C186" s="131" t="str">
        <f>IF('Dépenses forfaitaire'!C186="","",'Dépenses forfaitaire'!C186)</f>
        <v/>
      </c>
      <c r="D186" s="131" t="str">
        <f>IF('Dépenses forfaitaire'!D186="","",'Dépenses forfaitaire'!D186)</f>
        <v/>
      </c>
      <c r="E186" s="131" t="str">
        <f>IF('Dépenses forfaitaire'!E186="","",'Dépenses forfaitaire'!E186)</f>
        <v/>
      </c>
      <c r="F186" s="131" t="str">
        <f>IF('Dépenses forfaitaire'!F186="","",'Dépenses forfaitaire'!F186)</f>
        <v/>
      </c>
      <c r="G186" s="131"/>
      <c r="H186" s="131" t="str">
        <f>IF('Dépenses forfaitaire'!H186="","",'Dépenses forfaitaire'!H186)</f>
        <v/>
      </c>
      <c r="I186" s="131" t="str">
        <f>IF('Dépenses forfaitaire'!I186="","",'Dépenses forfaitaire'!I186)</f>
        <v/>
      </c>
      <c r="J186" s="293" t="str">
        <f>IF('Dépenses forfaitaire'!K186="","",'Dépenses forfaitaire'!K186)</f>
        <v/>
      </c>
      <c r="K186" s="293" t="str">
        <f>IF('Dépenses forfaitaire'!L186="","",'Dépenses forfaitaire'!L186)</f>
        <v/>
      </c>
      <c r="L186" s="293" t="str">
        <f>IF('Dépenses forfaitaire'!J186="","",'Dépenses forfaitaire'!J186)</f>
        <v/>
      </c>
      <c r="M186" s="131" t="str">
        <f>IF($H186="","",IF($C186=Listes!$B$32,IF('DP_Instruction Forfaitaires'!$E186&lt;Listes!$B$53,('DP_Instruction Forfaitaires'!$E186*(VLOOKUP('DP_Instruction Forfaitaires'!$D186,Listes!$A$54:$E$60,2,FALSE))),IF('DP_Instruction Forfaitaires'!$E186&gt;Listes!$E$53,('DP_Instruction Forfaitaires'!$E186*(VLOOKUP('DP_Instruction Forfaitaires'!$D186,Listes!$A$54:$E$60,5,FALSE))),('DP_Instruction Forfaitaires'!$E186*(VLOOKUP('DP_Instruction Forfaitaires'!$D186,Listes!$A$54:$E$60,3,FALSE))+(VLOOKUP('DP_Instruction Forfaitaires'!$D186,Listes!$A$54:$E$60,4,FALSE)))))))</f>
        <v/>
      </c>
      <c r="N186" s="131" t="str">
        <f>IF($H186="","",IF($C186=Listes!$B$31,IF('DP_Instruction Forfaitaires'!$E186&lt;Listes!$B$42,('DP_Instruction Forfaitaires'!$E186*(VLOOKUP('DP_Instruction Forfaitaires'!$D186,Listes!$A$43:$E$49,2,FALSE))),IF('DP_Instruction Forfaitaires'!$E186&gt;Listes!$D$42,('DP_Instruction Forfaitaires'!$E186*(VLOOKUP('DP_Instruction Forfaitaires'!$D186,Listes!$A$43:$E$49,5,FALSE))),('DP_Instruction Forfaitaires'!$E186*(VLOOKUP('DP_Instruction Forfaitaires'!$D186,Listes!$A$43:$E$49,3,FALSE))+(VLOOKUP('DP_Instruction Forfaitaires'!$D186,Listes!$A$43:$E$49,4,FALSE)))))))</f>
        <v/>
      </c>
      <c r="O186" s="183" t="str">
        <f>IF($H186="","",IF($C186=Listes!$B$34,Listes!$I$31,IF($C186=Listes!$B$35,(VLOOKUP('DP_Instruction Forfaitaires'!$F186,Listes!$E$31:$F$36,2,FALSE)),IF($C186=Listes!$B$33,IF('DP_Instruction Forfaitaires'!$E186&lt;Listes!$A$64,'DP_Instruction Forfaitaires'!$E186*Listes!$A$65,IF('DP_Instruction Forfaitaires'!$E186&gt;Listes!$D$64,'DP_Instruction Forfaitaires'!$E186*Listes!$D$65,(('DP_Instruction Forfaitaires'!$E186*Listes!$B$65)+Listes!$C$65)))))))</f>
        <v/>
      </c>
      <c r="P186" s="144" t="str">
        <f>IF('Dépenses forfaitaire'!P186="","",'Dépenses forfaitaire'!P186)</f>
        <v/>
      </c>
      <c r="Q186" s="343"/>
      <c r="R186" s="295" t="str">
        <f t="shared" si="8"/>
        <v/>
      </c>
      <c r="S186" s="295" t="str">
        <f t="shared" si="9"/>
        <v/>
      </c>
      <c r="T186" s="193" t="str">
        <f t="shared" si="10"/>
        <v/>
      </c>
      <c r="U186" s="191"/>
      <c r="V186" s="209"/>
      <c r="W186" s="195" t="str">
        <f>IF(AND(OR(Q186="KO",T186&lt;&gt;""),OR(R186="",S186="",T186="")),Listes!$A$74,IF(AND(T186="",Q186&lt;&gt;""),Listes!$A$75,IF(AND(P186&lt;T186,V186=""),Listes!$A$76,IF(AND(R186&gt;S186),Listes!$A$77,IF(AND(P186&lt;&gt;"",P186&gt;T186,U186=""),Listes!$A$78,IF(AND(X186="",OR(Q186&lt;&gt;"",R186&lt;&gt;"",S186&lt;&gt;"")),Listes!$A$79,""))))))</f>
        <v/>
      </c>
      <c r="X186" s="196"/>
      <c r="Y186" s="31">
        <f t="shared" si="11"/>
        <v>0</v>
      </c>
    </row>
    <row r="187" spans="1:25" ht="20.100000000000001" customHeight="1" x14ac:dyDescent="0.25">
      <c r="A187" s="134">
        <v>181</v>
      </c>
      <c r="B187" s="131" t="str">
        <f>IF('Dépenses forfaitaire'!B187="","",'Dépenses forfaitaire'!B187)</f>
        <v/>
      </c>
      <c r="C187" s="131" t="str">
        <f>IF('Dépenses forfaitaire'!C187="","",'Dépenses forfaitaire'!C187)</f>
        <v/>
      </c>
      <c r="D187" s="131" t="str">
        <f>IF('Dépenses forfaitaire'!D187="","",'Dépenses forfaitaire'!D187)</f>
        <v/>
      </c>
      <c r="E187" s="131" t="str">
        <f>IF('Dépenses forfaitaire'!E187="","",'Dépenses forfaitaire'!E187)</f>
        <v/>
      </c>
      <c r="F187" s="131" t="str">
        <f>IF('Dépenses forfaitaire'!F187="","",'Dépenses forfaitaire'!F187)</f>
        <v/>
      </c>
      <c r="G187" s="131"/>
      <c r="H187" s="131" t="str">
        <f>IF('Dépenses forfaitaire'!H187="","",'Dépenses forfaitaire'!H187)</f>
        <v/>
      </c>
      <c r="I187" s="131" t="str">
        <f>IF('Dépenses forfaitaire'!I187="","",'Dépenses forfaitaire'!I187)</f>
        <v/>
      </c>
      <c r="J187" s="293" t="str">
        <f>IF('Dépenses forfaitaire'!K187="","",'Dépenses forfaitaire'!K187)</f>
        <v/>
      </c>
      <c r="K187" s="293" t="str">
        <f>IF('Dépenses forfaitaire'!L187="","",'Dépenses forfaitaire'!L187)</f>
        <v/>
      </c>
      <c r="L187" s="293" t="str">
        <f>IF('Dépenses forfaitaire'!J187="","",'Dépenses forfaitaire'!J187)</f>
        <v/>
      </c>
      <c r="M187" s="131" t="str">
        <f>IF($H187="","",IF($C187=Listes!$B$32,IF('DP_Instruction Forfaitaires'!$E187&lt;Listes!$B$53,('DP_Instruction Forfaitaires'!$E187*(VLOOKUP('DP_Instruction Forfaitaires'!$D187,Listes!$A$54:$E$60,2,FALSE))),IF('DP_Instruction Forfaitaires'!$E187&gt;Listes!$E$53,('DP_Instruction Forfaitaires'!$E187*(VLOOKUP('DP_Instruction Forfaitaires'!$D187,Listes!$A$54:$E$60,5,FALSE))),('DP_Instruction Forfaitaires'!$E187*(VLOOKUP('DP_Instruction Forfaitaires'!$D187,Listes!$A$54:$E$60,3,FALSE))+(VLOOKUP('DP_Instruction Forfaitaires'!$D187,Listes!$A$54:$E$60,4,FALSE)))))))</f>
        <v/>
      </c>
      <c r="N187" s="131" t="str">
        <f>IF($H187="","",IF($C187=Listes!$B$31,IF('DP_Instruction Forfaitaires'!$E187&lt;Listes!$B$42,('DP_Instruction Forfaitaires'!$E187*(VLOOKUP('DP_Instruction Forfaitaires'!$D187,Listes!$A$43:$E$49,2,FALSE))),IF('DP_Instruction Forfaitaires'!$E187&gt;Listes!$D$42,('DP_Instruction Forfaitaires'!$E187*(VLOOKUP('DP_Instruction Forfaitaires'!$D187,Listes!$A$43:$E$49,5,FALSE))),('DP_Instruction Forfaitaires'!$E187*(VLOOKUP('DP_Instruction Forfaitaires'!$D187,Listes!$A$43:$E$49,3,FALSE))+(VLOOKUP('DP_Instruction Forfaitaires'!$D187,Listes!$A$43:$E$49,4,FALSE)))))))</f>
        <v/>
      </c>
      <c r="O187" s="183" t="str">
        <f>IF($H187="","",IF($C187=Listes!$B$34,Listes!$I$31,IF($C187=Listes!$B$35,(VLOOKUP('DP_Instruction Forfaitaires'!$F187,Listes!$E$31:$F$36,2,FALSE)),IF($C187=Listes!$B$33,IF('DP_Instruction Forfaitaires'!$E187&lt;Listes!$A$64,'DP_Instruction Forfaitaires'!$E187*Listes!$A$65,IF('DP_Instruction Forfaitaires'!$E187&gt;Listes!$D$64,'DP_Instruction Forfaitaires'!$E187*Listes!$D$65,(('DP_Instruction Forfaitaires'!$E187*Listes!$B$65)+Listes!$C$65)))))))</f>
        <v/>
      </c>
      <c r="P187" s="144" t="str">
        <f>IF('Dépenses forfaitaire'!P187="","",'Dépenses forfaitaire'!P187)</f>
        <v/>
      </c>
      <c r="Q187" s="343"/>
      <c r="R187" s="295" t="str">
        <f t="shared" si="8"/>
        <v/>
      </c>
      <c r="S187" s="295" t="str">
        <f t="shared" si="9"/>
        <v/>
      </c>
      <c r="T187" s="193" t="str">
        <f t="shared" si="10"/>
        <v/>
      </c>
      <c r="U187" s="191"/>
      <c r="V187" s="209"/>
      <c r="W187" s="195" t="str">
        <f>IF(AND(OR(Q187="KO",T187&lt;&gt;""),OR(R187="",S187="",T187="")),Listes!$A$74,IF(AND(T187="",Q187&lt;&gt;""),Listes!$A$75,IF(AND(P187&lt;T187,V187=""),Listes!$A$76,IF(AND(R187&gt;S187),Listes!$A$77,IF(AND(P187&lt;&gt;"",P187&gt;T187,U187=""),Listes!$A$78,IF(AND(X187="",OR(Q187&lt;&gt;"",R187&lt;&gt;"",S187&lt;&gt;"")),Listes!$A$79,""))))))</f>
        <v/>
      </c>
      <c r="X187" s="196"/>
      <c r="Y187" s="31">
        <f t="shared" si="11"/>
        <v>0</v>
      </c>
    </row>
    <row r="188" spans="1:25" ht="20.100000000000001" customHeight="1" x14ac:dyDescent="0.25">
      <c r="A188" s="134">
        <v>182</v>
      </c>
      <c r="B188" s="131" t="str">
        <f>IF('Dépenses forfaitaire'!B188="","",'Dépenses forfaitaire'!B188)</f>
        <v/>
      </c>
      <c r="C188" s="131" t="str">
        <f>IF('Dépenses forfaitaire'!C188="","",'Dépenses forfaitaire'!C188)</f>
        <v/>
      </c>
      <c r="D188" s="131" t="str">
        <f>IF('Dépenses forfaitaire'!D188="","",'Dépenses forfaitaire'!D188)</f>
        <v/>
      </c>
      <c r="E188" s="131" t="str">
        <f>IF('Dépenses forfaitaire'!E188="","",'Dépenses forfaitaire'!E188)</f>
        <v/>
      </c>
      <c r="F188" s="131" t="str">
        <f>IF('Dépenses forfaitaire'!F188="","",'Dépenses forfaitaire'!F188)</f>
        <v/>
      </c>
      <c r="G188" s="131"/>
      <c r="H188" s="131" t="str">
        <f>IF('Dépenses forfaitaire'!H188="","",'Dépenses forfaitaire'!H188)</f>
        <v/>
      </c>
      <c r="I188" s="131" t="str">
        <f>IF('Dépenses forfaitaire'!I188="","",'Dépenses forfaitaire'!I188)</f>
        <v/>
      </c>
      <c r="J188" s="293" t="str">
        <f>IF('Dépenses forfaitaire'!K188="","",'Dépenses forfaitaire'!K188)</f>
        <v/>
      </c>
      <c r="K188" s="293" t="str">
        <f>IF('Dépenses forfaitaire'!L188="","",'Dépenses forfaitaire'!L188)</f>
        <v/>
      </c>
      <c r="L188" s="293" t="str">
        <f>IF('Dépenses forfaitaire'!J188="","",'Dépenses forfaitaire'!J188)</f>
        <v/>
      </c>
      <c r="M188" s="131" t="str">
        <f>IF($H188="","",IF($C188=Listes!$B$32,IF('DP_Instruction Forfaitaires'!$E188&lt;Listes!$B$53,('DP_Instruction Forfaitaires'!$E188*(VLOOKUP('DP_Instruction Forfaitaires'!$D188,Listes!$A$54:$E$60,2,FALSE))),IF('DP_Instruction Forfaitaires'!$E188&gt;Listes!$E$53,('DP_Instruction Forfaitaires'!$E188*(VLOOKUP('DP_Instruction Forfaitaires'!$D188,Listes!$A$54:$E$60,5,FALSE))),('DP_Instruction Forfaitaires'!$E188*(VLOOKUP('DP_Instruction Forfaitaires'!$D188,Listes!$A$54:$E$60,3,FALSE))+(VLOOKUP('DP_Instruction Forfaitaires'!$D188,Listes!$A$54:$E$60,4,FALSE)))))))</f>
        <v/>
      </c>
      <c r="N188" s="131" t="str">
        <f>IF($H188="","",IF($C188=Listes!$B$31,IF('DP_Instruction Forfaitaires'!$E188&lt;Listes!$B$42,('DP_Instruction Forfaitaires'!$E188*(VLOOKUP('DP_Instruction Forfaitaires'!$D188,Listes!$A$43:$E$49,2,FALSE))),IF('DP_Instruction Forfaitaires'!$E188&gt;Listes!$D$42,('DP_Instruction Forfaitaires'!$E188*(VLOOKUP('DP_Instruction Forfaitaires'!$D188,Listes!$A$43:$E$49,5,FALSE))),('DP_Instruction Forfaitaires'!$E188*(VLOOKUP('DP_Instruction Forfaitaires'!$D188,Listes!$A$43:$E$49,3,FALSE))+(VLOOKUP('DP_Instruction Forfaitaires'!$D188,Listes!$A$43:$E$49,4,FALSE)))))))</f>
        <v/>
      </c>
      <c r="O188" s="183" t="str">
        <f>IF($H188="","",IF($C188=Listes!$B$34,Listes!$I$31,IF($C188=Listes!$B$35,(VLOOKUP('DP_Instruction Forfaitaires'!$F188,Listes!$E$31:$F$36,2,FALSE)),IF($C188=Listes!$B$33,IF('DP_Instruction Forfaitaires'!$E188&lt;Listes!$A$64,'DP_Instruction Forfaitaires'!$E188*Listes!$A$65,IF('DP_Instruction Forfaitaires'!$E188&gt;Listes!$D$64,'DP_Instruction Forfaitaires'!$E188*Listes!$D$65,(('DP_Instruction Forfaitaires'!$E188*Listes!$B$65)+Listes!$C$65)))))))</f>
        <v/>
      </c>
      <c r="P188" s="144" t="str">
        <f>IF('Dépenses forfaitaire'!P188="","",'Dépenses forfaitaire'!P188)</f>
        <v/>
      </c>
      <c r="Q188" s="343"/>
      <c r="R188" s="295" t="str">
        <f t="shared" si="8"/>
        <v/>
      </c>
      <c r="S188" s="295" t="str">
        <f t="shared" si="9"/>
        <v/>
      </c>
      <c r="T188" s="193" t="str">
        <f t="shared" si="10"/>
        <v/>
      </c>
      <c r="U188" s="191"/>
      <c r="V188" s="209"/>
      <c r="W188" s="195" t="str">
        <f>IF(AND(OR(Q188="KO",T188&lt;&gt;""),OR(R188="",S188="",T188="")),Listes!$A$74,IF(AND(T188="",Q188&lt;&gt;""),Listes!$A$75,IF(AND(P188&lt;T188,V188=""),Listes!$A$76,IF(AND(R188&gt;S188),Listes!$A$77,IF(AND(P188&lt;&gt;"",P188&gt;T188,U188=""),Listes!$A$78,IF(AND(X188="",OR(Q188&lt;&gt;"",R188&lt;&gt;"",S188&lt;&gt;"")),Listes!$A$79,""))))))</f>
        <v/>
      </c>
      <c r="X188" s="196"/>
      <c r="Y188" s="31">
        <f t="shared" si="11"/>
        <v>0</v>
      </c>
    </row>
    <row r="189" spans="1:25" ht="20.100000000000001" customHeight="1" x14ac:dyDescent="0.25">
      <c r="A189" s="134">
        <v>183</v>
      </c>
      <c r="B189" s="131" t="str">
        <f>IF('Dépenses forfaitaire'!B189="","",'Dépenses forfaitaire'!B189)</f>
        <v/>
      </c>
      <c r="C189" s="131" t="str">
        <f>IF('Dépenses forfaitaire'!C189="","",'Dépenses forfaitaire'!C189)</f>
        <v/>
      </c>
      <c r="D189" s="131" t="str">
        <f>IF('Dépenses forfaitaire'!D189="","",'Dépenses forfaitaire'!D189)</f>
        <v/>
      </c>
      <c r="E189" s="131" t="str">
        <f>IF('Dépenses forfaitaire'!E189="","",'Dépenses forfaitaire'!E189)</f>
        <v/>
      </c>
      <c r="F189" s="131" t="str">
        <f>IF('Dépenses forfaitaire'!F189="","",'Dépenses forfaitaire'!F189)</f>
        <v/>
      </c>
      <c r="G189" s="131"/>
      <c r="H189" s="131" t="str">
        <f>IF('Dépenses forfaitaire'!H189="","",'Dépenses forfaitaire'!H189)</f>
        <v/>
      </c>
      <c r="I189" s="131" t="str">
        <f>IF('Dépenses forfaitaire'!I189="","",'Dépenses forfaitaire'!I189)</f>
        <v/>
      </c>
      <c r="J189" s="293" t="str">
        <f>IF('Dépenses forfaitaire'!K189="","",'Dépenses forfaitaire'!K189)</f>
        <v/>
      </c>
      <c r="K189" s="293" t="str">
        <f>IF('Dépenses forfaitaire'!L189="","",'Dépenses forfaitaire'!L189)</f>
        <v/>
      </c>
      <c r="L189" s="293" t="str">
        <f>IF('Dépenses forfaitaire'!J189="","",'Dépenses forfaitaire'!J189)</f>
        <v/>
      </c>
      <c r="M189" s="131" t="str">
        <f>IF($H189="","",IF($C189=Listes!$B$32,IF('DP_Instruction Forfaitaires'!$E189&lt;Listes!$B$53,('DP_Instruction Forfaitaires'!$E189*(VLOOKUP('DP_Instruction Forfaitaires'!$D189,Listes!$A$54:$E$60,2,FALSE))),IF('DP_Instruction Forfaitaires'!$E189&gt;Listes!$E$53,('DP_Instruction Forfaitaires'!$E189*(VLOOKUP('DP_Instruction Forfaitaires'!$D189,Listes!$A$54:$E$60,5,FALSE))),('DP_Instruction Forfaitaires'!$E189*(VLOOKUP('DP_Instruction Forfaitaires'!$D189,Listes!$A$54:$E$60,3,FALSE))+(VLOOKUP('DP_Instruction Forfaitaires'!$D189,Listes!$A$54:$E$60,4,FALSE)))))))</f>
        <v/>
      </c>
      <c r="N189" s="131" t="str">
        <f>IF($H189="","",IF($C189=Listes!$B$31,IF('DP_Instruction Forfaitaires'!$E189&lt;Listes!$B$42,('DP_Instruction Forfaitaires'!$E189*(VLOOKUP('DP_Instruction Forfaitaires'!$D189,Listes!$A$43:$E$49,2,FALSE))),IF('DP_Instruction Forfaitaires'!$E189&gt;Listes!$D$42,('DP_Instruction Forfaitaires'!$E189*(VLOOKUP('DP_Instruction Forfaitaires'!$D189,Listes!$A$43:$E$49,5,FALSE))),('DP_Instruction Forfaitaires'!$E189*(VLOOKUP('DP_Instruction Forfaitaires'!$D189,Listes!$A$43:$E$49,3,FALSE))+(VLOOKUP('DP_Instruction Forfaitaires'!$D189,Listes!$A$43:$E$49,4,FALSE)))))))</f>
        <v/>
      </c>
      <c r="O189" s="183" t="str">
        <f>IF($H189="","",IF($C189=Listes!$B$34,Listes!$I$31,IF($C189=Listes!$B$35,(VLOOKUP('DP_Instruction Forfaitaires'!$F189,Listes!$E$31:$F$36,2,FALSE)),IF($C189=Listes!$B$33,IF('DP_Instruction Forfaitaires'!$E189&lt;Listes!$A$64,'DP_Instruction Forfaitaires'!$E189*Listes!$A$65,IF('DP_Instruction Forfaitaires'!$E189&gt;Listes!$D$64,'DP_Instruction Forfaitaires'!$E189*Listes!$D$65,(('DP_Instruction Forfaitaires'!$E189*Listes!$B$65)+Listes!$C$65)))))))</f>
        <v/>
      </c>
      <c r="P189" s="144" t="str">
        <f>IF('Dépenses forfaitaire'!P189="","",'Dépenses forfaitaire'!P189)</f>
        <v/>
      </c>
      <c r="Q189" s="343"/>
      <c r="R189" s="295" t="str">
        <f t="shared" si="8"/>
        <v/>
      </c>
      <c r="S189" s="295" t="str">
        <f t="shared" si="9"/>
        <v/>
      </c>
      <c r="T189" s="193" t="str">
        <f t="shared" si="10"/>
        <v/>
      </c>
      <c r="U189" s="191"/>
      <c r="V189" s="209"/>
      <c r="W189" s="195" t="str">
        <f>IF(AND(OR(Q189="KO",T189&lt;&gt;""),OR(R189="",S189="",T189="")),Listes!$A$74,IF(AND(T189="",Q189&lt;&gt;""),Listes!$A$75,IF(AND(P189&lt;T189,V189=""),Listes!$A$76,IF(AND(R189&gt;S189),Listes!$A$77,IF(AND(P189&lt;&gt;"",P189&gt;T189,U189=""),Listes!$A$78,IF(AND(X189="",OR(Q189&lt;&gt;"",R189&lt;&gt;"",S189&lt;&gt;"")),Listes!$A$79,""))))))</f>
        <v/>
      </c>
      <c r="X189" s="196"/>
      <c r="Y189" s="31">
        <f t="shared" si="11"/>
        <v>0</v>
      </c>
    </row>
    <row r="190" spans="1:25" ht="20.100000000000001" customHeight="1" x14ac:dyDescent="0.25">
      <c r="A190" s="134">
        <v>184</v>
      </c>
      <c r="B190" s="131" t="str">
        <f>IF('Dépenses forfaitaire'!B190="","",'Dépenses forfaitaire'!B190)</f>
        <v/>
      </c>
      <c r="C190" s="131" t="str">
        <f>IF('Dépenses forfaitaire'!C190="","",'Dépenses forfaitaire'!C190)</f>
        <v/>
      </c>
      <c r="D190" s="131" t="str">
        <f>IF('Dépenses forfaitaire'!D190="","",'Dépenses forfaitaire'!D190)</f>
        <v/>
      </c>
      <c r="E190" s="131" t="str">
        <f>IF('Dépenses forfaitaire'!E190="","",'Dépenses forfaitaire'!E190)</f>
        <v/>
      </c>
      <c r="F190" s="131" t="str">
        <f>IF('Dépenses forfaitaire'!F190="","",'Dépenses forfaitaire'!F190)</f>
        <v/>
      </c>
      <c r="G190" s="131"/>
      <c r="H190" s="131" t="str">
        <f>IF('Dépenses forfaitaire'!H190="","",'Dépenses forfaitaire'!H190)</f>
        <v/>
      </c>
      <c r="I190" s="131" t="str">
        <f>IF('Dépenses forfaitaire'!I190="","",'Dépenses forfaitaire'!I190)</f>
        <v/>
      </c>
      <c r="J190" s="293" t="str">
        <f>IF('Dépenses forfaitaire'!K190="","",'Dépenses forfaitaire'!K190)</f>
        <v/>
      </c>
      <c r="K190" s="293" t="str">
        <f>IF('Dépenses forfaitaire'!L190="","",'Dépenses forfaitaire'!L190)</f>
        <v/>
      </c>
      <c r="L190" s="293" t="str">
        <f>IF('Dépenses forfaitaire'!J190="","",'Dépenses forfaitaire'!J190)</f>
        <v/>
      </c>
      <c r="M190" s="131" t="str">
        <f>IF($H190="","",IF($C190=Listes!$B$32,IF('DP_Instruction Forfaitaires'!$E190&lt;Listes!$B$53,('DP_Instruction Forfaitaires'!$E190*(VLOOKUP('DP_Instruction Forfaitaires'!$D190,Listes!$A$54:$E$60,2,FALSE))),IF('DP_Instruction Forfaitaires'!$E190&gt;Listes!$E$53,('DP_Instruction Forfaitaires'!$E190*(VLOOKUP('DP_Instruction Forfaitaires'!$D190,Listes!$A$54:$E$60,5,FALSE))),('DP_Instruction Forfaitaires'!$E190*(VLOOKUP('DP_Instruction Forfaitaires'!$D190,Listes!$A$54:$E$60,3,FALSE))+(VLOOKUP('DP_Instruction Forfaitaires'!$D190,Listes!$A$54:$E$60,4,FALSE)))))))</f>
        <v/>
      </c>
      <c r="N190" s="131" t="str">
        <f>IF($H190="","",IF($C190=Listes!$B$31,IF('DP_Instruction Forfaitaires'!$E190&lt;Listes!$B$42,('DP_Instruction Forfaitaires'!$E190*(VLOOKUP('DP_Instruction Forfaitaires'!$D190,Listes!$A$43:$E$49,2,FALSE))),IF('DP_Instruction Forfaitaires'!$E190&gt;Listes!$D$42,('DP_Instruction Forfaitaires'!$E190*(VLOOKUP('DP_Instruction Forfaitaires'!$D190,Listes!$A$43:$E$49,5,FALSE))),('DP_Instruction Forfaitaires'!$E190*(VLOOKUP('DP_Instruction Forfaitaires'!$D190,Listes!$A$43:$E$49,3,FALSE))+(VLOOKUP('DP_Instruction Forfaitaires'!$D190,Listes!$A$43:$E$49,4,FALSE)))))))</f>
        <v/>
      </c>
      <c r="O190" s="183" t="str">
        <f>IF($H190="","",IF($C190=Listes!$B$34,Listes!$I$31,IF($C190=Listes!$B$35,(VLOOKUP('DP_Instruction Forfaitaires'!$F190,Listes!$E$31:$F$36,2,FALSE)),IF($C190=Listes!$B$33,IF('DP_Instruction Forfaitaires'!$E190&lt;Listes!$A$64,'DP_Instruction Forfaitaires'!$E190*Listes!$A$65,IF('DP_Instruction Forfaitaires'!$E190&gt;Listes!$D$64,'DP_Instruction Forfaitaires'!$E190*Listes!$D$65,(('DP_Instruction Forfaitaires'!$E190*Listes!$B$65)+Listes!$C$65)))))))</f>
        <v/>
      </c>
      <c r="P190" s="144" t="str">
        <f>IF('Dépenses forfaitaire'!P190="","",'Dépenses forfaitaire'!P190)</f>
        <v/>
      </c>
      <c r="Q190" s="343"/>
      <c r="R190" s="295" t="str">
        <f t="shared" si="8"/>
        <v/>
      </c>
      <c r="S190" s="295" t="str">
        <f t="shared" si="9"/>
        <v/>
      </c>
      <c r="T190" s="193" t="str">
        <f t="shared" si="10"/>
        <v/>
      </c>
      <c r="U190" s="191"/>
      <c r="V190" s="209"/>
      <c r="W190" s="195" t="str">
        <f>IF(AND(OR(Q190="KO",T190&lt;&gt;""),OR(R190="",S190="",T190="")),Listes!$A$74,IF(AND(T190="",Q190&lt;&gt;""),Listes!$A$75,IF(AND(P190&lt;T190,V190=""),Listes!$A$76,IF(AND(R190&gt;S190),Listes!$A$77,IF(AND(P190&lt;&gt;"",P190&gt;T190,U190=""),Listes!$A$78,IF(AND(X190="",OR(Q190&lt;&gt;"",R190&lt;&gt;"",S190&lt;&gt;"")),Listes!$A$79,""))))))</f>
        <v/>
      </c>
      <c r="X190" s="196"/>
      <c r="Y190" s="31">
        <f t="shared" si="11"/>
        <v>0</v>
      </c>
    </row>
    <row r="191" spans="1:25" ht="20.100000000000001" customHeight="1" x14ac:dyDescent="0.25">
      <c r="A191" s="134">
        <v>185</v>
      </c>
      <c r="B191" s="131" t="str">
        <f>IF('Dépenses forfaitaire'!B191="","",'Dépenses forfaitaire'!B191)</f>
        <v/>
      </c>
      <c r="C191" s="131" t="str">
        <f>IF('Dépenses forfaitaire'!C191="","",'Dépenses forfaitaire'!C191)</f>
        <v/>
      </c>
      <c r="D191" s="131" t="str">
        <f>IF('Dépenses forfaitaire'!D191="","",'Dépenses forfaitaire'!D191)</f>
        <v/>
      </c>
      <c r="E191" s="131" t="str">
        <f>IF('Dépenses forfaitaire'!E191="","",'Dépenses forfaitaire'!E191)</f>
        <v/>
      </c>
      <c r="F191" s="131" t="str">
        <f>IF('Dépenses forfaitaire'!F191="","",'Dépenses forfaitaire'!F191)</f>
        <v/>
      </c>
      <c r="G191" s="131"/>
      <c r="H191" s="131" t="str">
        <f>IF('Dépenses forfaitaire'!H191="","",'Dépenses forfaitaire'!H191)</f>
        <v/>
      </c>
      <c r="I191" s="131" t="str">
        <f>IF('Dépenses forfaitaire'!I191="","",'Dépenses forfaitaire'!I191)</f>
        <v/>
      </c>
      <c r="J191" s="293" t="str">
        <f>IF('Dépenses forfaitaire'!K191="","",'Dépenses forfaitaire'!K191)</f>
        <v/>
      </c>
      <c r="K191" s="293" t="str">
        <f>IF('Dépenses forfaitaire'!L191="","",'Dépenses forfaitaire'!L191)</f>
        <v/>
      </c>
      <c r="L191" s="293" t="str">
        <f>IF('Dépenses forfaitaire'!J191="","",'Dépenses forfaitaire'!J191)</f>
        <v/>
      </c>
      <c r="M191" s="131" t="str">
        <f>IF($H191="","",IF($C191=Listes!$B$32,IF('DP_Instruction Forfaitaires'!$E191&lt;Listes!$B$53,('DP_Instruction Forfaitaires'!$E191*(VLOOKUP('DP_Instruction Forfaitaires'!$D191,Listes!$A$54:$E$60,2,FALSE))),IF('DP_Instruction Forfaitaires'!$E191&gt;Listes!$E$53,('DP_Instruction Forfaitaires'!$E191*(VLOOKUP('DP_Instruction Forfaitaires'!$D191,Listes!$A$54:$E$60,5,FALSE))),('DP_Instruction Forfaitaires'!$E191*(VLOOKUP('DP_Instruction Forfaitaires'!$D191,Listes!$A$54:$E$60,3,FALSE))+(VLOOKUP('DP_Instruction Forfaitaires'!$D191,Listes!$A$54:$E$60,4,FALSE)))))))</f>
        <v/>
      </c>
      <c r="N191" s="131" t="str">
        <f>IF($H191="","",IF($C191=Listes!$B$31,IF('DP_Instruction Forfaitaires'!$E191&lt;Listes!$B$42,('DP_Instruction Forfaitaires'!$E191*(VLOOKUP('DP_Instruction Forfaitaires'!$D191,Listes!$A$43:$E$49,2,FALSE))),IF('DP_Instruction Forfaitaires'!$E191&gt;Listes!$D$42,('DP_Instruction Forfaitaires'!$E191*(VLOOKUP('DP_Instruction Forfaitaires'!$D191,Listes!$A$43:$E$49,5,FALSE))),('DP_Instruction Forfaitaires'!$E191*(VLOOKUP('DP_Instruction Forfaitaires'!$D191,Listes!$A$43:$E$49,3,FALSE))+(VLOOKUP('DP_Instruction Forfaitaires'!$D191,Listes!$A$43:$E$49,4,FALSE)))))))</f>
        <v/>
      </c>
      <c r="O191" s="183" t="str">
        <f>IF($H191="","",IF($C191=Listes!$B$34,Listes!$I$31,IF($C191=Listes!$B$35,(VLOOKUP('DP_Instruction Forfaitaires'!$F191,Listes!$E$31:$F$36,2,FALSE)),IF($C191=Listes!$B$33,IF('DP_Instruction Forfaitaires'!$E191&lt;Listes!$A$64,'DP_Instruction Forfaitaires'!$E191*Listes!$A$65,IF('DP_Instruction Forfaitaires'!$E191&gt;Listes!$D$64,'DP_Instruction Forfaitaires'!$E191*Listes!$D$65,(('DP_Instruction Forfaitaires'!$E191*Listes!$B$65)+Listes!$C$65)))))))</f>
        <v/>
      </c>
      <c r="P191" s="144" t="str">
        <f>IF('Dépenses forfaitaire'!P191="","",'Dépenses forfaitaire'!P191)</f>
        <v/>
      </c>
      <c r="Q191" s="343"/>
      <c r="R191" s="295" t="str">
        <f t="shared" si="8"/>
        <v/>
      </c>
      <c r="S191" s="295" t="str">
        <f t="shared" si="9"/>
        <v/>
      </c>
      <c r="T191" s="193" t="str">
        <f t="shared" si="10"/>
        <v/>
      </c>
      <c r="U191" s="191"/>
      <c r="V191" s="209"/>
      <c r="W191" s="195" t="str">
        <f>IF(AND(OR(Q191="KO",T191&lt;&gt;""),OR(R191="",S191="",T191="")),Listes!$A$74,IF(AND(T191="",Q191&lt;&gt;""),Listes!$A$75,IF(AND(P191&lt;T191,V191=""),Listes!$A$76,IF(AND(R191&gt;S191),Listes!$A$77,IF(AND(P191&lt;&gt;"",P191&gt;T191,U191=""),Listes!$A$78,IF(AND(X191="",OR(Q191&lt;&gt;"",R191&lt;&gt;"",S191&lt;&gt;"")),Listes!$A$79,""))))))</f>
        <v/>
      </c>
      <c r="X191" s="196"/>
      <c r="Y191" s="31">
        <f t="shared" si="11"/>
        <v>0</v>
      </c>
    </row>
    <row r="192" spans="1:25" ht="20.100000000000001" customHeight="1" x14ac:dyDescent="0.25">
      <c r="A192" s="134">
        <v>186</v>
      </c>
      <c r="B192" s="131" t="str">
        <f>IF('Dépenses forfaitaire'!B192="","",'Dépenses forfaitaire'!B192)</f>
        <v/>
      </c>
      <c r="C192" s="131" t="str">
        <f>IF('Dépenses forfaitaire'!C192="","",'Dépenses forfaitaire'!C192)</f>
        <v/>
      </c>
      <c r="D192" s="131" t="str">
        <f>IF('Dépenses forfaitaire'!D192="","",'Dépenses forfaitaire'!D192)</f>
        <v/>
      </c>
      <c r="E192" s="131" t="str">
        <f>IF('Dépenses forfaitaire'!E192="","",'Dépenses forfaitaire'!E192)</f>
        <v/>
      </c>
      <c r="F192" s="131" t="str">
        <f>IF('Dépenses forfaitaire'!F192="","",'Dépenses forfaitaire'!F192)</f>
        <v/>
      </c>
      <c r="G192" s="131"/>
      <c r="H192" s="131" t="str">
        <f>IF('Dépenses forfaitaire'!H192="","",'Dépenses forfaitaire'!H192)</f>
        <v/>
      </c>
      <c r="I192" s="131" t="str">
        <f>IF('Dépenses forfaitaire'!I192="","",'Dépenses forfaitaire'!I192)</f>
        <v/>
      </c>
      <c r="J192" s="293" t="str">
        <f>IF('Dépenses forfaitaire'!K192="","",'Dépenses forfaitaire'!K192)</f>
        <v/>
      </c>
      <c r="K192" s="293" t="str">
        <f>IF('Dépenses forfaitaire'!L192="","",'Dépenses forfaitaire'!L192)</f>
        <v/>
      </c>
      <c r="L192" s="293" t="str">
        <f>IF('Dépenses forfaitaire'!J192="","",'Dépenses forfaitaire'!J192)</f>
        <v/>
      </c>
      <c r="M192" s="131" t="str">
        <f>IF($H192="","",IF($C192=Listes!$B$32,IF('DP_Instruction Forfaitaires'!$E192&lt;Listes!$B$53,('DP_Instruction Forfaitaires'!$E192*(VLOOKUP('DP_Instruction Forfaitaires'!$D192,Listes!$A$54:$E$60,2,FALSE))),IF('DP_Instruction Forfaitaires'!$E192&gt;Listes!$E$53,('DP_Instruction Forfaitaires'!$E192*(VLOOKUP('DP_Instruction Forfaitaires'!$D192,Listes!$A$54:$E$60,5,FALSE))),('DP_Instruction Forfaitaires'!$E192*(VLOOKUP('DP_Instruction Forfaitaires'!$D192,Listes!$A$54:$E$60,3,FALSE))+(VLOOKUP('DP_Instruction Forfaitaires'!$D192,Listes!$A$54:$E$60,4,FALSE)))))))</f>
        <v/>
      </c>
      <c r="N192" s="131" t="str">
        <f>IF($H192="","",IF($C192=Listes!$B$31,IF('DP_Instruction Forfaitaires'!$E192&lt;Listes!$B$42,('DP_Instruction Forfaitaires'!$E192*(VLOOKUP('DP_Instruction Forfaitaires'!$D192,Listes!$A$43:$E$49,2,FALSE))),IF('DP_Instruction Forfaitaires'!$E192&gt;Listes!$D$42,('DP_Instruction Forfaitaires'!$E192*(VLOOKUP('DP_Instruction Forfaitaires'!$D192,Listes!$A$43:$E$49,5,FALSE))),('DP_Instruction Forfaitaires'!$E192*(VLOOKUP('DP_Instruction Forfaitaires'!$D192,Listes!$A$43:$E$49,3,FALSE))+(VLOOKUP('DP_Instruction Forfaitaires'!$D192,Listes!$A$43:$E$49,4,FALSE)))))))</f>
        <v/>
      </c>
      <c r="O192" s="183" t="str">
        <f>IF($H192="","",IF($C192=Listes!$B$34,Listes!$I$31,IF($C192=Listes!$B$35,(VLOOKUP('DP_Instruction Forfaitaires'!$F192,Listes!$E$31:$F$36,2,FALSE)),IF($C192=Listes!$B$33,IF('DP_Instruction Forfaitaires'!$E192&lt;Listes!$A$64,'DP_Instruction Forfaitaires'!$E192*Listes!$A$65,IF('DP_Instruction Forfaitaires'!$E192&gt;Listes!$D$64,'DP_Instruction Forfaitaires'!$E192*Listes!$D$65,(('DP_Instruction Forfaitaires'!$E192*Listes!$B$65)+Listes!$C$65)))))))</f>
        <v/>
      </c>
      <c r="P192" s="144" t="str">
        <f>IF('Dépenses forfaitaire'!P192="","",'Dépenses forfaitaire'!P192)</f>
        <v/>
      </c>
      <c r="Q192" s="343"/>
      <c r="R192" s="295" t="str">
        <f t="shared" si="8"/>
        <v/>
      </c>
      <c r="S192" s="295" t="str">
        <f t="shared" si="9"/>
        <v/>
      </c>
      <c r="T192" s="193" t="str">
        <f t="shared" si="10"/>
        <v/>
      </c>
      <c r="U192" s="191"/>
      <c r="V192" s="209"/>
      <c r="W192" s="195" t="str">
        <f>IF(AND(OR(Q192="KO",T192&lt;&gt;""),OR(R192="",S192="",T192="")),Listes!$A$74,IF(AND(T192="",Q192&lt;&gt;""),Listes!$A$75,IF(AND(P192&lt;T192,V192=""),Listes!$A$76,IF(AND(R192&gt;S192),Listes!$A$77,IF(AND(P192&lt;&gt;"",P192&gt;T192,U192=""),Listes!$A$78,IF(AND(X192="",OR(Q192&lt;&gt;"",R192&lt;&gt;"",S192&lt;&gt;"")),Listes!$A$79,""))))))</f>
        <v/>
      </c>
      <c r="X192" s="196"/>
      <c r="Y192" s="31">
        <f t="shared" si="11"/>
        <v>0</v>
      </c>
    </row>
    <row r="193" spans="1:25" ht="20.100000000000001" customHeight="1" x14ac:dyDescent="0.25">
      <c r="A193" s="134">
        <v>187</v>
      </c>
      <c r="B193" s="131" t="str">
        <f>IF('Dépenses forfaitaire'!B193="","",'Dépenses forfaitaire'!B193)</f>
        <v/>
      </c>
      <c r="C193" s="131" t="str">
        <f>IF('Dépenses forfaitaire'!C193="","",'Dépenses forfaitaire'!C193)</f>
        <v/>
      </c>
      <c r="D193" s="131" t="str">
        <f>IF('Dépenses forfaitaire'!D193="","",'Dépenses forfaitaire'!D193)</f>
        <v/>
      </c>
      <c r="E193" s="131" t="str">
        <f>IF('Dépenses forfaitaire'!E193="","",'Dépenses forfaitaire'!E193)</f>
        <v/>
      </c>
      <c r="F193" s="131" t="str">
        <f>IF('Dépenses forfaitaire'!F193="","",'Dépenses forfaitaire'!F193)</f>
        <v/>
      </c>
      <c r="G193" s="131"/>
      <c r="H193" s="131" t="str">
        <f>IF('Dépenses forfaitaire'!H193="","",'Dépenses forfaitaire'!H193)</f>
        <v/>
      </c>
      <c r="I193" s="131" t="str">
        <f>IF('Dépenses forfaitaire'!I193="","",'Dépenses forfaitaire'!I193)</f>
        <v/>
      </c>
      <c r="J193" s="293" t="str">
        <f>IF('Dépenses forfaitaire'!K193="","",'Dépenses forfaitaire'!K193)</f>
        <v/>
      </c>
      <c r="K193" s="293" t="str">
        <f>IF('Dépenses forfaitaire'!L193="","",'Dépenses forfaitaire'!L193)</f>
        <v/>
      </c>
      <c r="L193" s="293" t="str">
        <f>IF('Dépenses forfaitaire'!J193="","",'Dépenses forfaitaire'!J193)</f>
        <v/>
      </c>
      <c r="M193" s="131" t="str">
        <f>IF($H193="","",IF($C193=Listes!$B$32,IF('DP_Instruction Forfaitaires'!$E193&lt;Listes!$B$53,('DP_Instruction Forfaitaires'!$E193*(VLOOKUP('DP_Instruction Forfaitaires'!$D193,Listes!$A$54:$E$60,2,FALSE))),IF('DP_Instruction Forfaitaires'!$E193&gt;Listes!$E$53,('DP_Instruction Forfaitaires'!$E193*(VLOOKUP('DP_Instruction Forfaitaires'!$D193,Listes!$A$54:$E$60,5,FALSE))),('DP_Instruction Forfaitaires'!$E193*(VLOOKUP('DP_Instruction Forfaitaires'!$D193,Listes!$A$54:$E$60,3,FALSE))+(VLOOKUP('DP_Instruction Forfaitaires'!$D193,Listes!$A$54:$E$60,4,FALSE)))))))</f>
        <v/>
      </c>
      <c r="N193" s="131" t="str">
        <f>IF($H193="","",IF($C193=Listes!$B$31,IF('DP_Instruction Forfaitaires'!$E193&lt;Listes!$B$42,('DP_Instruction Forfaitaires'!$E193*(VLOOKUP('DP_Instruction Forfaitaires'!$D193,Listes!$A$43:$E$49,2,FALSE))),IF('DP_Instruction Forfaitaires'!$E193&gt;Listes!$D$42,('DP_Instruction Forfaitaires'!$E193*(VLOOKUP('DP_Instruction Forfaitaires'!$D193,Listes!$A$43:$E$49,5,FALSE))),('DP_Instruction Forfaitaires'!$E193*(VLOOKUP('DP_Instruction Forfaitaires'!$D193,Listes!$A$43:$E$49,3,FALSE))+(VLOOKUP('DP_Instruction Forfaitaires'!$D193,Listes!$A$43:$E$49,4,FALSE)))))))</f>
        <v/>
      </c>
      <c r="O193" s="183" t="str">
        <f>IF($H193="","",IF($C193=Listes!$B$34,Listes!$I$31,IF($C193=Listes!$B$35,(VLOOKUP('DP_Instruction Forfaitaires'!$F193,Listes!$E$31:$F$36,2,FALSE)),IF($C193=Listes!$B$33,IF('DP_Instruction Forfaitaires'!$E193&lt;Listes!$A$64,'DP_Instruction Forfaitaires'!$E193*Listes!$A$65,IF('DP_Instruction Forfaitaires'!$E193&gt;Listes!$D$64,'DP_Instruction Forfaitaires'!$E193*Listes!$D$65,(('DP_Instruction Forfaitaires'!$E193*Listes!$B$65)+Listes!$C$65)))))))</f>
        <v/>
      </c>
      <c r="P193" s="144" t="str">
        <f>IF('Dépenses forfaitaire'!P193="","",'Dépenses forfaitaire'!P193)</f>
        <v/>
      </c>
      <c r="Q193" s="343"/>
      <c r="R193" s="295" t="str">
        <f t="shared" si="8"/>
        <v/>
      </c>
      <c r="S193" s="295" t="str">
        <f t="shared" si="9"/>
        <v/>
      </c>
      <c r="T193" s="193" t="str">
        <f t="shared" si="10"/>
        <v/>
      </c>
      <c r="U193" s="191"/>
      <c r="V193" s="209"/>
      <c r="W193" s="195" t="str">
        <f>IF(AND(OR(Q193="KO",T193&lt;&gt;""),OR(R193="",S193="",T193="")),Listes!$A$74,IF(AND(T193="",Q193&lt;&gt;""),Listes!$A$75,IF(AND(P193&lt;T193,V193=""),Listes!$A$76,IF(AND(R193&gt;S193),Listes!$A$77,IF(AND(P193&lt;&gt;"",P193&gt;T193,U193=""),Listes!$A$78,IF(AND(X193="",OR(Q193&lt;&gt;"",R193&lt;&gt;"",S193&lt;&gt;"")),Listes!$A$79,""))))))</f>
        <v/>
      </c>
      <c r="X193" s="196"/>
      <c r="Y193" s="31">
        <f t="shared" si="11"/>
        <v>0</v>
      </c>
    </row>
    <row r="194" spans="1:25" ht="20.100000000000001" customHeight="1" x14ac:dyDescent="0.25">
      <c r="A194" s="134">
        <v>188</v>
      </c>
      <c r="B194" s="131" t="str">
        <f>IF('Dépenses forfaitaire'!B194="","",'Dépenses forfaitaire'!B194)</f>
        <v/>
      </c>
      <c r="C194" s="131" t="str">
        <f>IF('Dépenses forfaitaire'!C194="","",'Dépenses forfaitaire'!C194)</f>
        <v/>
      </c>
      <c r="D194" s="131" t="str">
        <f>IF('Dépenses forfaitaire'!D194="","",'Dépenses forfaitaire'!D194)</f>
        <v/>
      </c>
      <c r="E194" s="131" t="str">
        <f>IF('Dépenses forfaitaire'!E194="","",'Dépenses forfaitaire'!E194)</f>
        <v/>
      </c>
      <c r="F194" s="131" t="str">
        <f>IF('Dépenses forfaitaire'!F194="","",'Dépenses forfaitaire'!F194)</f>
        <v/>
      </c>
      <c r="G194" s="131"/>
      <c r="H194" s="131" t="str">
        <f>IF('Dépenses forfaitaire'!H194="","",'Dépenses forfaitaire'!H194)</f>
        <v/>
      </c>
      <c r="I194" s="131" t="str">
        <f>IF('Dépenses forfaitaire'!I194="","",'Dépenses forfaitaire'!I194)</f>
        <v/>
      </c>
      <c r="J194" s="293" t="str">
        <f>IF('Dépenses forfaitaire'!K194="","",'Dépenses forfaitaire'!K194)</f>
        <v/>
      </c>
      <c r="K194" s="293" t="str">
        <f>IF('Dépenses forfaitaire'!L194="","",'Dépenses forfaitaire'!L194)</f>
        <v/>
      </c>
      <c r="L194" s="293" t="str">
        <f>IF('Dépenses forfaitaire'!J194="","",'Dépenses forfaitaire'!J194)</f>
        <v/>
      </c>
      <c r="M194" s="131" t="str">
        <f>IF($H194="","",IF($C194=Listes!$B$32,IF('DP_Instruction Forfaitaires'!$E194&lt;Listes!$B$53,('DP_Instruction Forfaitaires'!$E194*(VLOOKUP('DP_Instruction Forfaitaires'!$D194,Listes!$A$54:$E$60,2,FALSE))),IF('DP_Instruction Forfaitaires'!$E194&gt;Listes!$E$53,('DP_Instruction Forfaitaires'!$E194*(VLOOKUP('DP_Instruction Forfaitaires'!$D194,Listes!$A$54:$E$60,5,FALSE))),('DP_Instruction Forfaitaires'!$E194*(VLOOKUP('DP_Instruction Forfaitaires'!$D194,Listes!$A$54:$E$60,3,FALSE))+(VLOOKUP('DP_Instruction Forfaitaires'!$D194,Listes!$A$54:$E$60,4,FALSE)))))))</f>
        <v/>
      </c>
      <c r="N194" s="131" t="str">
        <f>IF($H194="","",IF($C194=Listes!$B$31,IF('DP_Instruction Forfaitaires'!$E194&lt;Listes!$B$42,('DP_Instruction Forfaitaires'!$E194*(VLOOKUP('DP_Instruction Forfaitaires'!$D194,Listes!$A$43:$E$49,2,FALSE))),IF('DP_Instruction Forfaitaires'!$E194&gt;Listes!$D$42,('DP_Instruction Forfaitaires'!$E194*(VLOOKUP('DP_Instruction Forfaitaires'!$D194,Listes!$A$43:$E$49,5,FALSE))),('DP_Instruction Forfaitaires'!$E194*(VLOOKUP('DP_Instruction Forfaitaires'!$D194,Listes!$A$43:$E$49,3,FALSE))+(VLOOKUP('DP_Instruction Forfaitaires'!$D194,Listes!$A$43:$E$49,4,FALSE)))))))</f>
        <v/>
      </c>
      <c r="O194" s="183" t="str">
        <f>IF($H194="","",IF($C194=Listes!$B$34,Listes!$I$31,IF($C194=Listes!$B$35,(VLOOKUP('DP_Instruction Forfaitaires'!$F194,Listes!$E$31:$F$36,2,FALSE)),IF($C194=Listes!$B$33,IF('DP_Instruction Forfaitaires'!$E194&lt;Listes!$A$64,'DP_Instruction Forfaitaires'!$E194*Listes!$A$65,IF('DP_Instruction Forfaitaires'!$E194&gt;Listes!$D$64,'DP_Instruction Forfaitaires'!$E194*Listes!$D$65,(('DP_Instruction Forfaitaires'!$E194*Listes!$B$65)+Listes!$C$65)))))))</f>
        <v/>
      </c>
      <c r="P194" s="144" t="str">
        <f>IF('Dépenses forfaitaire'!P194="","",'Dépenses forfaitaire'!P194)</f>
        <v/>
      </c>
      <c r="Q194" s="343"/>
      <c r="R194" s="295" t="str">
        <f t="shared" si="8"/>
        <v/>
      </c>
      <c r="S194" s="295" t="str">
        <f t="shared" si="9"/>
        <v/>
      </c>
      <c r="T194" s="193" t="str">
        <f t="shared" si="10"/>
        <v/>
      </c>
      <c r="U194" s="191"/>
      <c r="V194" s="209"/>
      <c r="W194" s="195" t="str">
        <f>IF(AND(OR(Q194="KO",T194&lt;&gt;""),OR(R194="",S194="",T194="")),Listes!$A$74,IF(AND(T194="",Q194&lt;&gt;""),Listes!$A$75,IF(AND(P194&lt;T194,V194=""),Listes!$A$76,IF(AND(R194&gt;S194),Listes!$A$77,IF(AND(P194&lt;&gt;"",P194&gt;T194,U194=""),Listes!$A$78,IF(AND(X194="",OR(Q194&lt;&gt;"",R194&lt;&gt;"",S194&lt;&gt;"")),Listes!$A$79,""))))))</f>
        <v/>
      </c>
      <c r="X194" s="196"/>
      <c r="Y194" s="31">
        <f t="shared" si="11"/>
        <v>0</v>
      </c>
    </row>
    <row r="195" spans="1:25" ht="20.100000000000001" customHeight="1" x14ac:dyDescent="0.25">
      <c r="A195" s="134">
        <v>189</v>
      </c>
      <c r="B195" s="131" t="str">
        <f>IF('Dépenses forfaitaire'!B195="","",'Dépenses forfaitaire'!B195)</f>
        <v/>
      </c>
      <c r="C195" s="131" t="str">
        <f>IF('Dépenses forfaitaire'!C195="","",'Dépenses forfaitaire'!C195)</f>
        <v/>
      </c>
      <c r="D195" s="131" t="str">
        <f>IF('Dépenses forfaitaire'!D195="","",'Dépenses forfaitaire'!D195)</f>
        <v/>
      </c>
      <c r="E195" s="131" t="str">
        <f>IF('Dépenses forfaitaire'!E195="","",'Dépenses forfaitaire'!E195)</f>
        <v/>
      </c>
      <c r="F195" s="131" t="str">
        <f>IF('Dépenses forfaitaire'!F195="","",'Dépenses forfaitaire'!F195)</f>
        <v/>
      </c>
      <c r="G195" s="131"/>
      <c r="H195" s="131" t="str">
        <f>IF('Dépenses forfaitaire'!H195="","",'Dépenses forfaitaire'!H195)</f>
        <v/>
      </c>
      <c r="I195" s="131" t="str">
        <f>IF('Dépenses forfaitaire'!I195="","",'Dépenses forfaitaire'!I195)</f>
        <v/>
      </c>
      <c r="J195" s="293" t="str">
        <f>IF('Dépenses forfaitaire'!K195="","",'Dépenses forfaitaire'!K195)</f>
        <v/>
      </c>
      <c r="K195" s="293" t="str">
        <f>IF('Dépenses forfaitaire'!L195="","",'Dépenses forfaitaire'!L195)</f>
        <v/>
      </c>
      <c r="L195" s="293" t="str">
        <f>IF('Dépenses forfaitaire'!J195="","",'Dépenses forfaitaire'!J195)</f>
        <v/>
      </c>
      <c r="M195" s="131" t="str">
        <f>IF($H195="","",IF($C195=Listes!$B$32,IF('DP_Instruction Forfaitaires'!$E195&lt;Listes!$B$53,('DP_Instruction Forfaitaires'!$E195*(VLOOKUP('DP_Instruction Forfaitaires'!$D195,Listes!$A$54:$E$60,2,FALSE))),IF('DP_Instruction Forfaitaires'!$E195&gt;Listes!$E$53,('DP_Instruction Forfaitaires'!$E195*(VLOOKUP('DP_Instruction Forfaitaires'!$D195,Listes!$A$54:$E$60,5,FALSE))),('DP_Instruction Forfaitaires'!$E195*(VLOOKUP('DP_Instruction Forfaitaires'!$D195,Listes!$A$54:$E$60,3,FALSE))+(VLOOKUP('DP_Instruction Forfaitaires'!$D195,Listes!$A$54:$E$60,4,FALSE)))))))</f>
        <v/>
      </c>
      <c r="N195" s="131" t="str">
        <f>IF($H195="","",IF($C195=Listes!$B$31,IF('DP_Instruction Forfaitaires'!$E195&lt;Listes!$B$42,('DP_Instruction Forfaitaires'!$E195*(VLOOKUP('DP_Instruction Forfaitaires'!$D195,Listes!$A$43:$E$49,2,FALSE))),IF('DP_Instruction Forfaitaires'!$E195&gt;Listes!$D$42,('DP_Instruction Forfaitaires'!$E195*(VLOOKUP('DP_Instruction Forfaitaires'!$D195,Listes!$A$43:$E$49,5,FALSE))),('DP_Instruction Forfaitaires'!$E195*(VLOOKUP('DP_Instruction Forfaitaires'!$D195,Listes!$A$43:$E$49,3,FALSE))+(VLOOKUP('DP_Instruction Forfaitaires'!$D195,Listes!$A$43:$E$49,4,FALSE)))))))</f>
        <v/>
      </c>
      <c r="O195" s="183" t="str">
        <f>IF($H195="","",IF($C195=Listes!$B$34,Listes!$I$31,IF($C195=Listes!$B$35,(VLOOKUP('DP_Instruction Forfaitaires'!$F195,Listes!$E$31:$F$36,2,FALSE)),IF($C195=Listes!$B$33,IF('DP_Instruction Forfaitaires'!$E195&lt;Listes!$A$64,'DP_Instruction Forfaitaires'!$E195*Listes!$A$65,IF('DP_Instruction Forfaitaires'!$E195&gt;Listes!$D$64,'DP_Instruction Forfaitaires'!$E195*Listes!$D$65,(('DP_Instruction Forfaitaires'!$E195*Listes!$B$65)+Listes!$C$65)))))))</f>
        <v/>
      </c>
      <c r="P195" s="144" t="str">
        <f>IF('Dépenses forfaitaire'!P195="","",'Dépenses forfaitaire'!P195)</f>
        <v/>
      </c>
      <c r="Q195" s="343"/>
      <c r="R195" s="295" t="str">
        <f t="shared" si="8"/>
        <v/>
      </c>
      <c r="S195" s="295" t="str">
        <f t="shared" si="9"/>
        <v/>
      </c>
      <c r="T195" s="193" t="str">
        <f t="shared" si="10"/>
        <v/>
      </c>
      <c r="U195" s="191"/>
      <c r="V195" s="209"/>
      <c r="W195" s="195" t="str">
        <f>IF(AND(OR(Q195="KO",T195&lt;&gt;""),OR(R195="",S195="",T195="")),Listes!$A$74,IF(AND(T195="",Q195&lt;&gt;""),Listes!$A$75,IF(AND(P195&lt;T195,V195=""),Listes!$A$76,IF(AND(R195&gt;S195),Listes!$A$77,IF(AND(P195&lt;&gt;"",P195&gt;T195,U195=""),Listes!$A$78,IF(AND(X195="",OR(Q195&lt;&gt;"",R195&lt;&gt;"",S195&lt;&gt;"")),Listes!$A$79,""))))))</f>
        <v/>
      </c>
      <c r="X195" s="196"/>
      <c r="Y195" s="31">
        <f t="shared" si="11"/>
        <v>0</v>
      </c>
    </row>
    <row r="196" spans="1:25" ht="20.100000000000001" customHeight="1" x14ac:dyDescent="0.25">
      <c r="A196" s="134">
        <v>190</v>
      </c>
      <c r="B196" s="131" t="str">
        <f>IF('Dépenses forfaitaire'!B196="","",'Dépenses forfaitaire'!B196)</f>
        <v/>
      </c>
      <c r="C196" s="131" t="str">
        <f>IF('Dépenses forfaitaire'!C196="","",'Dépenses forfaitaire'!C196)</f>
        <v/>
      </c>
      <c r="D196" s="131" t="str">
        <f>IF('Dépenses forfaitaire'!D196="","",'Dépenses forfaitaire'!D196)</f>
        <v/>
      </c>
      <c r="E196" s="131" t="str">
        <f>IF('Dépenses forfaitaire'!E196="","",'Dépenses forfaitaire'!E196)</f>
        <v/>
      </c>
      <c r="F196" s="131" t="str">
        <f>IF('Dépenses forfaitaire'!F196="","",'Dépenses forfaitaire'!F196)</f>
        <v/>
      </c>
      <c r="G196" s="131"/>
      <c r="H196" s="131" t="str">
        <f>IF('Dépenses forfaitaire'!H196="","",'Dépenses forfaitaire'!H196)</f>
        <v/>
      </c>
      <c r="I196" s="131" t="str">
        <f>IF('Dépenses forfaitaire'!I196="","",'Dépenses forfaitaire'!I196)</f>
        <v/>
      </c>
      <c r="J196" s="293" t="str">
        <f>IF('Dépenses forfaitaire'!K196="","",'Dépenses forfaitaire'!K196)</f>
        <v/>
      </c>
      <c r="K196" s="293" t="str">
        <f>IF('Dépenses forfaitaire'!L196="","",'Dépenses forfaitaire'!L196)</f>
        <v/>
      </c>
      <c r="L196" s="293" t="str">
        <f>IF('Dépenses forfaitaire'!J196="","",'Dépenses forfaitaire'!J196)</f>
        <v/>
      </c>
      <c r="M196" s="131" t="str">
        <f>IF($H196="","",IF($C196=Listes!$B$32,IF('DP_Instruction Forfaitaires'!$E196&lt;Listes!$B$53,('DP_Instruction Forfaitaires'!$E196*(VLOOKUP('DP_Instruction Forfaitaires'!$D196,Listes!$A$54:$E$60,2,FALSE))),IF('DP_Instruction Forfaitaires'!$E196&gt;Listes!$E$53,('DP_Instruction Forfaitaires'!$E196*(VLOOKUP('DP_Instruction Forfaitaires'!$D196,Listes!$A$54:$E$60,5,FALSE))),('DP_Instruction Forfaitaires'!$E196*(VLOOKUP('DP_Instruction Forfaitaires'!$D196,Listes!$A$54:$E$60,3,FALSE))+(VLOOKUP('DP_Instruction Forfaitaires'!$D196,Listes!$A$54:$E$60,4,FALSE)))))))</f>
        <v/>
      </c>
      <c r="N196" s="131" t="str">
        <f>IF($H196="","",IF($C196=Listes!$B$31,IF('DP_Instruction Forfaitaires'!$E196&lt;Listes!$B$42,('DP_Instruction Forfaitaires'!$E196*(VLOOKUP('DP_Instruction Forfaitaires'!$D196,Listes!$A$43:$E$49,2,FALSE))),IF('DP_Instruction Forfaitaires'!$E196&gt;Listes!$D$42,('DP_Instruction Forfaitaires'!$E196*(VLOOKUP('DP_Instruction Forfaitaires'!$D196,Listes!$A$43:$E$49,5,FALSE))),('DP_Instruction Forfaitaires'!$E196*(VLOOKUP('DP_Instruction Forfaitaires'!$D196,Listes!$A$43:$E$49,3,FALSE))+(VLOOKUP('DP_Instruction Forfaitaires'!$D196,Listes!$A$43:$E$49,4,FALSE)))))))</f>
        <v/>
      </c>
      <c r="O196" s="183" t="str">
        <f>IF($H196="","",IF($C196=Listes!$B$34,Listes!$I$31,IF($C196=Listes!$B$35,(VLOOKUP('DP_Instruction Forfaitaires'!$F196,Listes!$E$31:$F$36,2,FALSE)),IF($C196=Listes!$B$33,IF('DP_Instruction Forfaitaires'!$E196&lt;Listes!$A$64,'DP_Instruction Forfaitaires'!$E196*Listes!$A$65,IF('DP_Instruction Forfaitaires'!$E196&gt;Listes!$D$64,'DP_Instruction Forfaitaires'!$E196*Listes!$D$65,(('DP_Instruction Forfaitaires'!$E196*Listes!$B$65)+Listes!$C$65)))))))</f>
        <v/>
      </c>
      <c r="P196" s="144" t="str">
        <f>IF('Dépenses forfaitaire'!P196="","",'Dépenses forfaitaire'!P196)</f>
        <v/>
      </c>
      <c r="Q196" s="343"/>
      <c r="R196" s="295" t="str">
        <f t="shared" si="8"/>
        <v/>
      </c>
      <c r="S196" s="295" t="str">
        <f t="shared" si="9"/>
        <v/>
      </c>
      <c r="T196" s="193" t="str">
        <f t="shared" si="10"/>
        <v/>
      </c>
      <c r="U196" s="191"/>
      <c r="V196" s="209"/>
      <c r="W196" s="195" t="str">
        <f>IF(AND(OR(Q196="KO",T196&lt;&gt;""),OR(R196="",S196="",T196="")),Listes!$A$74,IF(AND(T196="",Q196&lt;&gt;""),Listes!$A$75,IF(AND(P196&lt;T196,V196=""),Listes!$A$76,IF(AND(R196&gt;S196),Listes!$A$77,IF(AND(P196&lt;&gt;"",P196&gt;T196,U196=""),Listes!$A$78,IF(AND(X196="",OR(Q196&lt;&gt;"",R196&lt;&gt;"",S196&lt;&gt;"")),Listes!$A$79,""))))))</f>
        <v/>
      </c>
      <c r="X196" s="196"/>
      <c r="Y196" s="31">
        <f t="shared" si="11"/>
        <v>0</v>
      </c>
    </row>
    <row r="197" spans="1:25" ht="20.100000000000001" customHeight="1" x14ac:dyDescent="0.25">
      <c r="A197" s="134">
        <v>191</v>
      </c>
      <c r="B197" s="131" t="str">
        <f>IF('Dépenses forfaitaire'!B197="","",'Dépenses forfaitaire'!B197)</f>
        <v/>
      </c>
      <c r="C197" s="131" t="str">
        <f>IF('Dépenses forfaitaire'!C197="","",'Dépenses forfaitaire'!C197)</f>
        <v/>
      </c>
      <c r="D197" s="131" t="str">
        <f>IF('Dépenses forfaitaire'!D197="","",'Dépenses forfaitaire'!D197)</f>
        <v/>
      </c>
      <c r="E197" s="131" t="str">
        <f>IF('Dépenses forfaitaire'!E197="","",'Dépenses forfaitaire'!E197)</f>
        <v/>
      </c>
      <c r="F197" s="131" t="str">
        <f>IF('Dépenses forfaitaire'!F197="","",'Dépenses forfaitaire'!F197)</f>
        <v/>
      </c>
      <c r="G197" s="131"/>
      <c r="H197" s="131" t="str">
        <f>IF('Dépenses forfaitaire'!H197="","",'Dépenses forfaitaire'!H197)</f>
        <v/>
      </c>
      <c r="I197" s="131" t="str">
        <f>IF('Dépenses forfaitaire'!I197="","",'Dépenses forfaitaire'!I197)</f>
        <v/>
      </c>
      <c r="J197" s="293" t="str">
        <f>IF('Dépenses forfaitaire'!K197="","",'Dépenses forfaitaire'!K197)</f>
        <v/>
      </c>
      <c r="K197" s="293" t="str">
        <f>IF('Dépenses forfaitaire'!L197="","",'Dépenses forfaitaire'!L197)</f>
        <v/>
      </c>
      <c r="L197" s="293" t="str">
        <f>IF('Dépenses forfaitaire'!J197="","",'Dépenses forfaitaire'!J197)</f>
        <v/>
      </c>
      <c r="M197" s="131" t="str">
        <f>IF($H197="","",IF($C197=Listes!$B$32,IF('DP_Instruction Forfaitaires'!$E197&lt;Listes!$B$53,('DP_Instruction Forfaitaires'!$E197*(VLOOKUP('DP_Instruction Forfaitaires'!$D197,Listes!$A$54:$E$60,2,FALSE))),IF('DP_Instruction Forfaitaires'!$E197&gt;Listes!$E$53,('DP_Instruction Forfaitaires'!$E197*(VLOOKUP('DP_Instruction Forfaitaires'!$D197,Listes!$A$54:$E$60,5,FALSE))),('DP_Instruction Forfaitaires'!$E197*(VLOOKUP('DP_Instruction Forfaitaires'!$D197,Listes!$A$54:$E$60,3,FALSE))+(VLOOKUP('DP_Instruction Forfaitaires'!$D197,Listes!$A$54:$E$60,4,FALSE)))))))</f>
        <v/>
      </c>
      <c r="N197" s="131" t="str">
        <f>IF($H197="","",IF($C197=Listes!$B$31,IF('DP_Instruction Forfaitaires'!$E197&lt;Listes!$B$42,('DP_Instruction Forfaitaires'!$E197*(VLOOKUP('DP_Instruction Forfaitaires'!$D197,Listes!$A$43:$E$49,2,FALSE))),IF('DP_Instruction Forfaitaires'!$E197&gt;Listes!$D$42,('DP_Instruction Forfaitaires'!$E197*(VLOOKUP('DP_Instruction Forfaitaires'!$D197,Listes!$A$43:$E$49,5,FALSE))),('DP_Instruction Forfaitaires'!$E197*(VLOOKUP('DP_Instruction Forfaitaires'!$D197,Listes!$A$43:$E$49,3,FALSE))+(VLOOKUP('DP_Instruction Forfaitaires'!$D197,Listes!$A$43:$E$49,4,FALSE)))))))</f>
        <v/>
      </c>
      <c r="O197" s="183" t="str">
        <f>IF($H197="","",IF($C197=Listes!$B$34,Listes!$I$31,IF($C197=Listes!$B$35,(VLOOKUP('DP_Instruction Forfaitaires'!$F197,Listes!$E$31:$F$36,2,FALSE)),IF($C197=Listes!$B$33,IF('DP_Instruction Forfaitaires'!$E197&lt;Listes!$A$64,'DP_Instruction Forfaitaires'!$E197*Listes!$A$65,IF('DP_Instruction Forfaitaires'!$E197&gt;Listes!$D$64,'DP_Instruction Forfaitaires'!$E197*Listes!$D$65,(('DP_Instruction Forfaitaires'!$E197*Listes!$B$65)+Listes!$C$65)))))))</f>
        <v/>
      </c>
      <c r="P197" s="144" t="str">
        <f>IF('Dépenses forfaitaire'!P197="","",'Dépenses forfaitaire'!P197)</f>
        <v/>
      </c>
      <c r="Q197" s="343"/>
      <c r="R197" s="295" t="str">
        <f t="shared" si="8"/>
        <v/>
      </c>
      <c r="S197" s="295" t="str">
        <f t="shared" si="9"/>
        <v/>
      </c>
      <c r="T197" s="193" t="str">
        <f t="shared" si="10"/>
        <v/>
      </c>
      <c r="U197" s="191"/>
      <c r="V197" s="209"/>
      <c r="W197" s="195" t="str">
        <f>IF(AND(OR(Q197="KO",T197&lt;&gt;""),OR(R197="",S197="",T197="")),Listes!$A$74,IF(AND(T197="",Q197&lt;&gt;""),Listes!$A$75,IF(AND(P197&lt;T197,V197=""),Listes!$A$76,IF(AND(R197&gt;S197),Listes!$A$77,IF(AND(P197&lt;&gt;"",P197&gt;T197,U197=""),Listes!$A$78,IF(AND(X197="",OR(Q197&lt;&gt;"",R197&lt;&gt;"",S197&lt;&gt;"")),Listes!$A$79,""))))))</f>
        <v/>
      </c>
      <c r="X197" s="196"/>
      <c r="Y197" s="31">
        <f t="shared" si="11"/>
        <v>0</v>
      </c>
    </row>
    <row r="198" spans="1:25" ht="20.100000000000001" customHeight="1" x14ac:dyDescent="0.25">
      <c r="A198" s="134">
        <v>192</v>
      </c>
      <c r="B198" s="131" t="str">
        <f>IF('Dépenses forfaitaire'!B198="","",'Dépenses forfaitaire'!B198)</f>
        <v/>
      </c>
      <c r="C198" s="131" t="str">
        <f>IF('Dépenses forfaitaire'!C198="","",'Dépenses forfaitaire'!C198)</f>
        <v/>
      </c>
      <c r="D198" s="131" t="str">
        <f>IF('Dépenses forfaitaire'!D198="","",'Dépenses forfaitaire'!D198)</f>
        <v/>
      </c>
      <c r="E198" s="131" t="str">
        <f>IF('Dépenses forfaitaire'!E198="","",'Dépenses forfaitaire'!E198)</f>
        <v/>
      </c>
      <c r="F198" s="131" t="str">
        <f>IF('Dépenses forfaitaire'!F198="","",'Dépenses forfaitaire'!F198)</f>
        <v/>
      </c>
      <c r="G198" s="131"/>
      <c r="H198" s="131" t="str">
        <f>IF('Dépenses forfaitaire'!H198="","",'Dépenses forfaitaire'!H198)</f>
        <v/>
      </c>
      <c r="I198" s="131" t="str">
        <f>IF('Dépenses forfaitaire'!I198="","",'Dépenses forfaitaire'!I198)</f>
        <v/>
      </c>
      <c r="J198" s="293" t="str">
        <f>IF('Dépenses forfaitaire'!K198="","",'Dépenses forfaitaire'!K198)</f>
        <v/>
      </c>
      <c r="K198" s="293" t="str">
        <f>IF('Dépenses forfaitaire'!L198="","",'Dépenses forfaitaire'!L198)</f>
        <v/>
      </c>
      <c r="L198" s="293" t="str">
        <f>IF('Dépenses forfaitaire'!J198="","",'Dépenses forfaitaire'!J198)</f>
        <v/>
      </c>
      <c r="M198" s="131" t="str">
        <f>IF($H198="","",IF($C198=Listes!$B$32,IF('DP_Instruction Forfaitaires'!$E198&lt;Listes!$B$53,('DP_Instruction Forfaitaires'!$E198*(VLOOKUP('DP_Instruction Forfaitaires'!$D198,Listes!$A$54:$E$60,2,FALSE))),IF('DP_Instruction Forfaitaires'!$E198&gt;Listes!$E$53,('DP_Instruction Forfaitaires'!$E198*(VLOOKUP('DP_Instruction Forfaitaires'!$D198,Listes!$A$54:$E$60,5,FALSE))),('DP_Instruction Forfaitaires'!$E198*(VLOOKUP('DP_Instruction Forfaitaires'!$D198,Listes!$A$54:$E$60,3,FALSE))+(VLOOKUP('DP_Instruction Forfaitaires'!$D198,Listes!$A$54:$E$60,4,FALSE)))))))</f>
        <v/>
      </c>
      <c r="N198" s="131" t="str">
        <f>IF($H198="","",IF($C198=Listes!$B$31,IF('DP_Instruction Forfaitaires'!$E198&lt;Listes!$B$42,('DP_Instruction Forfaitaires'!$E198*(VLOOKUP('DP_Instruction Forfaitaires'!$D198,Listes!$A$43:$E$49,2,FALSE))),IF('DP_Instruction Forfaitaires'!$E198&gt;Listes!$D$42,('DP_Instruction Forfaitaires'!$E198*(VLOOKUP('DP_Instruction Forfaitaires'!$D198,Listes!$A$43:$E$49,5,FALSE))),('DP_Instruction Forfaitaires'!$E198*(VLOOKUP('DP_Instruction Forfaitaires'!$D198,Listes!$A$43:$E$49,3,FALSE))+(VLOOKUP('DP_Instruction Forfaitaires'!$D198,Listes!$A$43:$E$49,4,FALSE)))))))</f>
        <v/>
      </c>
      <c r="O198" s="183" t="str">
        <f>IF($H198="","",IF($C198=Listes!$B$34,Listes!$I$31,IF($C198=Listes!$B$35,(VLOOKUP('DP_Instruction Forfaitaires'!$F198,Listes!$E$31:$F$36,2,FALSE)),IF($C198=Listes!$B$33,IF('DP_Instruction Forfaitaires'!$E198&lt;Listes!$A$64,'DP_Instruction Forfaitaires'!$E198*Listes!$A$65,IF('DP_Instruction Forfaitaires'!$E198&gt;Listes!$D$64,'DP_Instruction Forfaitaires'!$E198*Listes!$D$65,(('DP_Instruction Forfaitaires'!$E198*Listes!$B$65)+Listes!$C$65)))))))</f>
        <v/>
      </c>
      <c r="P198" s="144" t="str">
        <f>IF('Dépenses forfaitaire'!P198="","",'Dépenses forfaitaire'!P198)</f>
        <v/>
      </c>
      <c r="Q198" s="343"/>
      <c r="R198" s="295" t="str">
        <f t="shared" si="8"/>
        <v/>
      </c>
      <c r="S198" s="295" t="str">
        <f t="shared" si="9"/>
        <v/>
      </c>
      <c r="T198" s="193" t="str">
        <f t="shared" si="10"/>
        <v/>
      </c>
      <c r="U198" s="191"/>
      <c r="V198" s="209"/>
      <c r="W198" s="195" t="str">
        <f>IF(AND(OR(Q198="KO",T198&lt;&gt;""),OR(R198="",S198="",T198="")),Listes!$A$74,IF(AND(T198="",Q198&lt;&gt;""),Listes!$A$75,IF(AND(P198&lt;T198,V198=""),Listes!$A$76,IF(AND(R198&gt;S198),Listes!$A$77,IF(AND(P198&lt;&gt;"",P198&gt;T198,U198=""),Listes!$A$78,IF(AND(X198="",OR(Q198&lt;&gt;"",R198&lt;&gt;"",S198&lt;&gt;"")),Listes!$A$79,""))))))</f>
        <v/>
      </c>
      <c r="X198" s="196"/>
      <c r="Y198" s="31">
        <f t="shared" si="11"/>
        <v>0</v>
      </c>
    </row>
    <row r="199" spans="1:25" ht="20.100000000000001" customHeight="1" x14ac:dyDescent="0.25">
      <c r="A199" s="134">
        <v>193</v>
      </c>
      <c r="B199" s="131" t="str">
        <f>IF('Dépenses forfaitaire'!B199="","",'Dépenses forfaitaire'!B199)</f>
        <v/>
      </c>
      <c r="C199" s="131" t="str">
        <f>IF('Dépenses forfaitaire'!C199="","",'Dépenses forfaitaire'!C199)</f>
        <v/>
      </c>
      <c r="D199" s="131" t="str">
        <f>IF('Dépenses forfaitaire'!D199="","",'Dépenses forfaitaire'!D199)</f>
        <v/>
      </c>
      <c r="E199" s="131" t="str">
        <f>IF('Dépenses forfaitaire'!E199="","",'Dépenses forfaitaire'!E199)</f>
        <v/>
      </c>
      <c r="F199" s="131" t="str">
        <f>IF('Dépenses forfaitaire'!F199="","",'Dépenses forfaitaire'!F199)</f>
        <v/>
      </c>
      <c r="G199" s="131"/>
      <c r="H199" s="131" t="str">
        <f>IF('Dépenses forfaitaire'!H199="","",'Dépenses forfaitaire'!H199)</f>
        <v/>
      </c>
      <c r="I199" s="131" t="str">
        <f>IF('Dépenses forfaitaire'!I199="","",'Dépenses forfaitaire'!I199)</f>
        <v/>
      </c>
      <c r="J199" s="293" t="str">
        <f>IF('Dépenses forfaitaire'!K199="","",'Dépenses forfaitaire'!K199)</f>
        <v/>
      </c>
      <c r="K199" s="293" t="str">
        <f>IF('Dépenses forfaitaire'!L199="","",'Dépenses forfaitaire'!L199)</f>
        <v/>
      </c>
      <c r="L199" s="293" t="str">
        <f>IF('Dépenses forfaitaire'!J199="","",'Dépenses forfaitaire'!J199)</f>
        <v/>
      </c>
      <c r="M199" s="131" t="str">
        <f>IF($H199="","",IF($C199=Listes!$B$32,IF('DP_Instruction Forfaitaires'!$E199&lt;Listes!$B$53,('DP_Instruction Forfaitaires'!$E199*(VLOOKUP('DP_Instruction Forfaitaires'!$D199,Listes!$A$54:$E$60,2,FALSE))),IF('DP_Instruction Forfaitaires'!$E199&gt;Listes!$E$53,('DP_Instruction Forfaitaires'!$E199*(VLOOKUP('DP_Instruction Forfaitaires'!$D199,Listes!$A$54:$E$60,5,FALSE))),('DP_Instruction Forfaitaires'!$E199*(VLOOKUP('DP_Instruction Forfaitaires'!$D199,Listes!$A$54:$E$60,3,FALSE))+(VLOOKUP('DP_Instruction Forfaitaires'!$D199,Listes!$A$54:$E$60,4,FALSE)))))))</f>
        <v/>
      </c>
      <c r="N199" s="131" t="str">
        <f>IF($H199="","",IF($C199=Listes!$B$31,IF('DP_Instruction Forfaitaires'!$E199&lt;Listes!$B$42,('DP_Instruction Forfaitaires'!$E199*(VLOOKUP('DP_Instruction Forfaitaires'!$D199,Listes!$A$43:$E$49,2,FALSE))),IF('DP_Instruction Forfaitaires'!$E199&gt;Listes!$D$42,('DP_Instruction Forfaitaires'!$E199*(VLOOKUP('DP_Instruction Forfaitaires'!$D199,Listes!$A$43:$E$49,5,FALSE))),('DP_Instruction Forfaitaires'!$E199*(VLOOKUP('DP_Instruction Forfaitaires'!$D199,Listes!$A$43:$E$49,3,FALSE))+(VLOOKUP('DP_Instruction Forfaitaires'!$D199,Listes!$A$43:$E$49,4,FALSE)))))))</f>
        <v/>
      </c>
      <c r="O199" s="183" t="str">
        <f>IF($H199="","",IF($C199=Listes!$B$34,Listes!$I$31,IF($C199=Listes!$B$35,(VLOOKUP('DP_Instruction Forfaitaires'!$F199,Listes!$E$31:$F$36,2,FALSE)),IF($C199=Listes!$B$33,IF('DP_Instruction Forfaitaires'!$E199&lt;Listes!$A$64,'DP_Instruction Forfaitaires'!$E199*Listes!$A$65,IF('DP_Instruction Forfaitaires'!$E199&gt;Listes!$D$64,'DP_Instruction Forfaitaires'!$E199*Listes!$D$65,(('DP_Instruction Forfaitaires'!$E199*Listes!$B$65)+Listes!$C$65)))))))</f>
        <v/>
      </c>
      <c r="P199" s="144" t="str">
        <f>IF('Dépenses forfaitaire'!P199="","",'Dépenses forfaitaire'!P199)</f>
        <v/>
      </c>
      <c r="Q199" s="343"/>
      <c r="R199" s="295" t="str">
        <f t="shared" si="8"/>
        <v/>
      </c>
      <c r="S199" s="295" t="str">
        <f t="shared" si="9"/>
        <v/>
      </c>
      <c r="T199" s="193" t="str">
        <f t="shared" si="10"/>
        <v/>
      </c>
      <c r="U199" s="191"/>
      <c r="V199" s="209"/>
      <c r="W199" s="195" t="str">
        <f>IF(AND(OR(Q199="KO",T199&lt;&gt;""),OR(R199="",S199="",T199="")),Listes!$A$74,IF(AND(T199="",Q199&lt;&gt;""),Listes!$A$75,IF(AND(P199&lt;T199,V199=""),Listes!$A$76,IF(AND(R199&gt;S199),Listes!$A$77,IF(AND(P199&lt;&gt;"",P199&gt;T199,U199=""),Listes!$A$78,IF(AND(X199="",OR(Q199&lt;&gt;"",R199&lt;&gt;"",S199&lt;&gt;"")),Listes!$A$79,""))))))</f>
        <v/>
      </c>
      <c r="X199" s="196"/>
      <c r="Y199" s="31">
        <f t="shared" si="11"/>
        <v>0</v>
      </c>
    </row>
    <row r="200" spans="1:25" ht="20.100000000000001" customHeight="1" x14ac:dyDescent="0.25">
      <c r="A200" s="134">
        <v>194</v>
      </c>
      <c r="B200" s="131" t="str">
        <f>IF('Dépenses forfaitaire'!B200="","",'Dépenses forfaitaire'!B200)</f>
        <v/>
      </c>
      <c r="C200" s="131" t="str">
        <f>IF('Dépenses forfaitaire'!C200="","",'Dépenses forfaitaire'!C200)</f>
        <v/>
      </c>
      <c r="D200" s="131" t="str">
        <f>IF('Dépenses forfaitaire'!D200="","",'Dépenses forfaitaire'!D200)</f>
        <v/>
      </c>
      <c r="E200" s="131" t="str">
        <f>IF('Dépenses forfaitaire'!E200="","",'Dépenses forfaitaire'!E200)</f>
        <v/>
      </c>
      <c r="F200" s="131" t="str">
        <f>IF('Dépenses forfaitaire'!F200="","",'Dépenses forfaitaire'!F200)</f>
        <v/>
      </c>
      <c r="G200" s="131"/>
      <c r="H200" s="131" t="str">
        <f>IF('Dépenses forfaitaire'!H200="","",'Dépenses forfaitaire'!H200)</f>
        <v/>
      </c>
      <c r="I200" s="131" t="str">
        <f>IF('Dépenses forfaitaire'!I200="","",'Dépenses forfaitaire'!I200)</f>
        <v/>
      </c>
      <c r="J200" s="293" t="str">
        <f>IF('Dépenses forfaitaire'!K200="","",'Dépenses forfaitaire'!K200)</f>
        <v/>
      </c>
      <c r="K200" s="293" t="str">
        <f>IF('Dépenses forfaitaire'!L200="","",'Dépenses forfaitaire'!L200)</f>
        <v/>
      </c>
      <c r="L200" s="293" t="str">
        <f>IF('Dépenses forfaitaire'!J200="","",'Dépenses forfaitaire'!J200)</f>
        <v/>
      </c>
      <c r="M200" s="131" t="str">
        <f>IF($H200="","",IF($C200=Listes!$B$32,IF('DP_Instruction Forfaitaires'!$E200&lt;Listes!$B$53,('DP_Instruction Forfaitaires'!$E200*(VLOOKUP('DP_Instruction Forfaitaires'!$D200,Listes!$A$54:$E$60,2,FALSE))),IF('DP_Instruction Forfaitaires'!$E200&gt;Listes!$E$53,('DP_Instruction Forfaitaires'!$E200*(VLOOKUP('DP_Instruction Forfaitaires'!$D200,Listes!$A$54:$E$60,5,FALSE))),('DP_Instruction Forfaitaires'!$E200*(VLOOKUP('DP_Instruction Forfaitaires'!$D200,Listes!$A$54:$E$60,3,FALSE))+(VLOOKUP('DP_Instruction Forfaitaires'!$D200,Listes!$A$54:$E$60,4,FALSE)))))))</f>
        <v/>
      </c>
      <c r="N200" s="131" t="str">
        <f>IF($H200="","",IF($C200=Listes!$B$31,IF('DP_Instruction Forfaitaires'!$E200&lt;Listes!$B$42,('DP_Instruction Forfaitaires'!$E200*(VLOOKUP('DP_Instruction Forfaitaires'!$D200,Listes!$A$43:$E$49,2,FALSE))),IF('DP_Instruction Forfaitaires'!$E200&gt;Listes!$D$42,('DP_Instruction Forfaitaires'!$E200*(VLOOKUP('DP_Instruction Forfaitaires'!$D200,Listes!$A$43:$E$49,5,FALSE))),('DP_Instruction Forfaitaires'!$E200*(VLOOKUP('DP_Instruction Forfaitaires'!$D200,Listes!$A$43:$E$49,3,FALSE))+(VLOOKUP('DP_Instruction Forfaitaires'!$D200,Listes!$A$43:$E$49,4,FALSE)))))))</f>
        <v/>
      </c>
      <c r="O200" s="183" t="str">
        <f>IF($H200="","",IF($C200=Listes!$B$34,Listes!$I$31,IF($C200=Listes!$B$35,(VLOOKUP('DP_Instruction Forfaitaires'!$F200,Listes!$E$31:$F$36,2,FALSE)),IF($C200=Listes!$B$33,IF('DP_Instruction Forfaitaires'!$E200&lt;Listes!$A$64,'DP_Instruction Forfaitaires'!$E200*Listes!$A$65,IF('DP_Instruction Forfaitaires'!$E200&gt;Listes!$D$64,'DP_Instruction Forfaitaires'!$E200*Listes!$D$65,(('DP_Instruction Forfaitaires'!$E200*Listes!$B$65)+Listes!$C$65)))))))</f>
        <v/>
      </c>
      <c r="P200" s="144" t="str">
        <f>IF('Dépenses forfaitaire'!P200="","",'Dépenses forfaitaire'!P200)</f>
        <v/>
      </c>
      <c r="Q200" s="343"/>
      <c r="R200" s="295" t="str">
        <f t="shared" ref="R200:R263" si="12">IF(Q200="","",IF(Q200="KO","",J200))</f>
        <v/>
      </c>
      <c r="S200" s="295" t="str">
        <f t="shared" ref="S200:S263" si="13">IF(Q200="","",IF(Q200="KO","",K200))</f>
        <v/>
      </c>
      <c r="T200" s="193" t="str">
        <f t="shared" ref="T200:T263" si="14">IF($I200="","",($O200+$N200+$M200)*$I200)</f>
        <v/>
      </c>
      <c r="U200" s="191"/>
      <c r="V200" s="209"/>
      <c r="W200" s="195" t="str">
        <f>IF(AND(OR(Q200="KO",T200&lt;&gt;""),OR(R200="",S200="",T200="")),Listes!$A$74,IF(AND(T200="",Q200&lt;&gt;""),Listes!$A$75,IF(AND(P200&lt;T200,V200=""),Listes!$A$76,IF(AND(R200&gt;S200),Listes!$A$77,IF(AND(P200&lt;&gt;"",P200&gt;T200,U200=""),Listes!$A$78,IF(AND(X200="",OR(Q200&lt;&gt;"",R200&lt;&gt;"",S200&lt;&gt;"")),Listes!$A$79,""))))))</f>
        <v/>
      </c>
      <c r="X200" s="196"/>
      <c r="Y200" s="31">
        <f t="shared" ref="Y200:Y263" si="15">IF(AND(B200&lt;&gt;"",X200&lt;&gt;"Oui"),1,0)</f>
        <v>0</v>
      </c>
    </row>
    <row r="201" spans="1:25" ht="20.100000000000001" customHeight="1" x14ac:dyDescent="0.25">
      <c r="A201" s="134">
        <v>195</v>
      </c>
      <c r="B201" s="131" t="str">
        <f>IF('Dépenses forfaitaire'!B201="","",'Dépenses forfaitaire'!B201)</f>
        <v/>
      </c>
      <c r="C201" s="131" t="str">
        <f>IF('Dépenses forfaitaire'!C201="","",'Dépenses forfaitaire'!C201)</f>
        <v/>
      </c>
      <c r="D201" s="131" t="str">
        <f>IF('Dépenses forfaitaire'!D201="","",'Dépenses forfaitaire'!D201)</f>
        <v/>
      </c>
      <c r="E201" s="131" t="str">
        <f>IF('Dépenses forfaitaire'!E201="","",'Dépenses forfaitaire'!E201)</f>
        <v/>
      </c>
      <c r="F201" s="131" t="str">
        <f>IF('Dépenses forfaitaire'!F201="","",'Dépenses forfaitaire'!F201)</f>
        <v/>
      </c>
      <c r="G201" s="131"/>
      <c r="H201" s="131" t="str">
        <f>IF('Dépenses forfaitaire'!H201="","",'Dépenses forfaitaire'!H201)</f>
        <v/>
      </c>
      <c r="I201" s="131" t="str">
        <f>IF('Dépenses forfaitaire'!I201="","",'Dépenses forfaitaire'!I201)</f>
        <v/>
      </c>
      <c r="J201" s="293" t="str">
        <f>IF('Dépenses forfaitaire'!K201="","",'Dépenses forfaitaire'!K201)</f>
        <v/>
      </c>
      <c r="K201" s="293" t="str">
        <f>IF('Dépenses forfaitaire'!L201="","",'Dépenses forfaitaire'!L201)</f>
        <v/>
      </c>
      <c r="L201" s="293" t="str">
        <f>IF('Dépenses forfaitaire'!J201="","",'Dépenses forfaitaire'!J201)</f>
        <v/>
      </c>
      <c r="M201" s="131" t="str">
        <f>IF($H201="","",IF($C201=Listes!$B$32,IF('DP_Instruction Forfaitaires'!$E201&lt;Listes!$B$53,('DP_Instruction Forfaitaires'!$E201*(VLOOKUP('DP_Instruction Forfaitaires'!$D201,Listes!$A$54:$E$60,2,FALSE))),IF('DP_Instruction Forfaitaires'!$E201&gt;Listes!$E$53,('DP_Instruction Forfaitaires'!$E201*(VLOOKUP('DP_Instruction Forfaitaires'!$D201,Listes!$A$54:$E$60,5,FALSE))),('DP_Instruction Forfaitaires'!$E201*(VLOOKUP('DP_Instruction Forfaitaires'!$D201,Listes!$A$54:$E$60,3,FALSE))+(VLOOKUP('DP_Instruction Forfaitaires'!$D201,Listes!$A$54:$E$60,4,FALSE)))))))</f>
        <v/>
      </c>
      <c r="N201" s="131" t="str">
        <f>IF($H201="","",IF($C201=Listes!$B$31,IF('DP_Instruction Forfaitaires'!$E201&lt;Listes!$B$42,('DP_Instruction Forfaitaires'!$E201*(VLOOKUP('DP_Instruction Forfaitaires'!$D201,Listes!$A$43:$E$49,2,FALSE))),IF('DP_Instruction Forfaitaires'!$E201&gt;Listes!$D$42,('DP_Instruction Forfaitaires'!$E201*(VLOOKUP('DP_Instruction Forfaitaires'!$D201,Listes!$A$43:$E$49,5,FALSE))),('DP_Instruction Forfaitaires'!$E201*(VLOOKUP('DP_Instruction Forfaitaires'!$D201,Listes!$A$43:$E$49,3,FALSE))+(VLOOKUP('DP_Instruction Forfaitaires'!$D201,Listes!$A$43:$E$49,4,FALSE)))))))</f>
        <v/>
      </c>
      <c r="O201" s="183" t="str">
        <f>IF($H201="","",IF($C201=Listes!$B$34,Listes!$I$31,IF($C201=Listes!$B$35,(VLOOKUP('DP_Instruction Forfaitaires'!$F201,Listes!$E$31:$F$36,2,FALSE)),IF($C201=Listes!$B$33,IF('DP_Instruction Forfaitaires'!$E201&lt;Listes!$A$64,'DP_Instruction Forfaitaires'!$E201*Listes!$A$65,IF('DP_Instruction Forfaitaires'!$E201&gt;Listes!$D$64,'DP_Instruction Forfaitaires'!$E201*Listes!$D$65,(('DP_Instruction Forfaitaires'!$E201*Listes!$B$65)+Listes!$C$65)))))))</f>
        <v/>
      </c>
      <c r="P201" s="144" t="str">
        <f>IF('Dépenses forfaitaire'!P201="","",'Dépenses forfaitaire'!P201)</f>
        <v/>
      </c>
      <c r="Q201" s="343"/>
      <c r="R201" s="295" t="str">
        <f t="shared" si="12"/>
        <v/>
      </c>
      <c r="S201" s="295" t="str">
        <f t="shared" si="13"/>
        <v/>
      </c>
      <c r="T201" s="193" t="str">
        <f t="shared" si="14"/>
        <v/>
      </c>
      <c r="U201" s="191"/>
      <c r="V201" s="209"/>
      <c r="W201" s="195" t="str">
        <f>IF(AND(OR(Q201="KO",T201&lt;&gt;""),OR(R201="",S201="",T201="")),Listes!$A$74,IF(AND(T201="",Q201&lt;&gt;""),Listes!$A$75,IF(AND(P201&lt;T201,V201=""),Listes!$A$76,IF(AND(R201&gt;S201),Listes!$A$77,IF(AND(P201&lt;&gt;"",P201&gt;T201,U201=""),Listes!$A$78,IF(AND(X201="",OR(Q201&lt;&gt;"",R201&lt;&gt;"",S201&lt;&gt;"")),Listes!$A$79,""))))))</f>
        <v/>
      </c>
      <c r="X201" s="196"/>
      <c r="Y201" s="31">
        <f t="shared" si="15"/>
        <v>0</v>
      </c>
    </row>
    <row r="202" spans="1:25" ht="20.100000000000001" customHeight="1" x14ac:dyDescent="0.25">
      <c r="A202" s="134">
        <v>196</v>
      </c>
      <c r="B202" s="131" t="str">
        <f>IF('Dépenses forfaitaire'!B202="","",'Dépenses forfaitaire'!B202)</f>
        <v/>
      </c>
      <c r="C202" s="131" t="str">
        <f>IF('Dépenses forfaitaire'!C202="","",'Dépenses forfaitaire'!C202)</f>
        <v/>
      </c>
      <c r="D202" s="131" t="str">
        <f>IF('Dépenses forfaitaire'!D202="","",'Dépenses forfaitaire'!D202)</f>
        <v/>
      </c>
      <c r="E202" s="131" t="str">
        <f>IF('Dépenses forfaitaire'!E202="","",'Dépenses forfaitaire'!E202)</f>
        <v/>
      </c>
      <c r="F202" s="131" t="str">
        <f>IF('Dépenses forfaitaire'!F202="","",'Dépenses forfaitaire'!F202)</f>
        <v/>
      </c>
      <c r="G202" s="131"/>
      <c r="H202" s="131" t="str">
        <f>IF('Dépenses forfaitaire'!H202="","",'Dépenses forfaitaire'!H202)</f>
        <v/>
      </c>
      <c r="I202" s="131" t="str">
        <f>IF('Dépenses forfaitaire'!I202="","",'Dépenses forfaitaire'!I202)</f>
        <v/>
      </c>
      <c r="J202" s="293" t="str">
        <f>IF('Dépenses forfaitaire'!K202="","",'Dépenses forfaitaire'!K202)</f>
        <v/>
      </c>
      <c r="K202" s="293" t="str">
        <f>IF('Dépenses forfaitaire'!L202="","",'Dépenses forfaitaire'!L202)</f>
        <v/>
      </c>
      <c r="L202" s="293" t="str">
        <f>IF('Dépenses forfaitaire'!J202="","",'Dépenses forfaitaire'!J202)</f>
        <v/>
      </c>
      <c r="M202" s="131" t="str">
        <f>IF($H202="","",IF($C202=Listes!$B$32,IF('DP_Instruction Forfaitaires'!$E202&lt;Listes!$B$53,('DP_Instruction Forfaitaires'!$E202*(VLOOKUP('DP_Instruction Forfaitaires'!$D202,Listes!$A$54:$E$60,2,FALSE))),IF('DP_Instruction Forfaitaires'!$E202&gt;Listes!$E$53,('DP_Instruction Forfaitaires'!$E202*(VLOOKUP('DP_Instruction Forfaitaires'!$D202,Listes!$A$54:$E$60,5,FALSE))),('DP_Instruction Forfaitaires'!$E202*(VLOOKUP('DP_Instruction Forfaitaires'!$D202,Listes!$A$54:$E$60,3,FALSE))+(VLOOKUP('DP_Instruction Forfaitaires'!$D202,Listes!$A$54:$E$60,4,FALSE)))))))</f>
        <v/>
      </c>
      <c r="N202" s="131" t="str">
        <f>IF($H202="","",IF($C202=Listes!$B$31,IF('DP_Instruction Forfaitaires'!$E202&lt;Listes!$B$42,('DP_Instruction Forfaitaires'!$E202*(VLOOKUP('DP_Instruction Forfaitaires'!$D202,Listes!$A$43:$E$49,2,FALSE))),IF('DP_Instruction Forfaitaires'!$E202&gt;Listes!$D$42,('DP_Instruction Forfaitaires'!$E202*(VLOOKUP('DP_Instruction Forfaitaires'!$D202,Listes!$A$43:$E$49,5,FALSE))),('DP_Instruction Forfaitaires'!$E202*(VLOOKUP('DP_Instruction Forfaitaires'!$D202,Listes!$A$43:$E$49,3,FALSE))+(VLOOKUP('DP_Instruction Forfaitaires'!$D202,Listes!$A$43:$E$49,4,FALSE)))))))</f>
        <v/>
      </c>
      <c r="O202" s="183" t="str">
        <f>IF($H202="","",IF($C202=Listes!$B$34,Listes!$I$31,IF($C202=Listes!$B$35,(VLOOKUP('DP_Instruction Forfaitaires'!$F202,Listes!$E$31:$F$36,2,FALSE)),IF($C202=Listes!$B$33,IF('DP_Instruction Forfaitaires'!$E202&lt;Listes!$A$64,'DP_Instruction Forfaitaires'!$E202*Listes!$A$65,IF('DP_Instruction Forfaitaires'!$E202&gt;Listes!$D$64,'DP_Instruction Forfaitaires'!$E202*Listes!$D$65,(('DP_Instruction Forfaitaires'!$E202*Listes!$B$65)+Listes!$C$65)))))))</f>
        <v/>
      </c>
      <c r="P202" s="144" t="str">
        <f>IF('Dépenses forfaitaire'!P202="","",'Dépenses forfaitaire'!P202)</f>
        <v/>
      </c>
      <c r="Q202" s="343"/>
      <c r="R202" s="295" t="str">
        <f t="shared" si="12"/>
        <v/>
      </c>
      <c r="S202" s="295" t="str">
        <f t="shared" si="13"/>
        <v/>
      </c>
      <c r="T202" s="193" t="str">
        <f t="shared" si="14"/>
        <v/>
      </c>
      <c r="U202" s="191"/>
      <c r="V202" s="209"/>
      <c r="W202" s="195" t="str">
        <f>IF(AND(OR(Q202="KO",T202&lt;&gt;""),OR(R202="",S202="",T202="")),Listes!$A$74,IF(AND(T202="",Q202&lt;&gt;""),Listes!$A$75,IF(AND(P202&lt;T202,V202=""),Listes!$A$76,IF(AND(R202&gt;S202),Listes!$A$77,IF(AND(P202&lt;&gt;"",P202&gt;T202,U202=""),Listes!$A$78,IF(AND(X202="",OR(Q202&lt;&gt;"",R202&lt;&gt;"",S202&lt;&gt;"")),Listes!$A$79,""))))))</f>
        <v/>
      </c>
      <c r="X202" s="196"/>
      <c r="Y202" s="31">
        <f t="shared" si="15"/>
        <v>0</v>
      </c>
    </row>
    <row r="203" spans="1:25" ht="20.100000000000001" customHeight="1" x14ac:dyDescent="0.25">
      <c r="A203" s="134">
        <v>197</v>
      </c>
      <c r="B203" s="131" t="str">
        <f>IF('Dépenses forfaitaire'!B203="","",'Dépenses forfaitaire'!B203)</f>
        <v/>
      </c>
      <c r="C203" s="131" t="str">
        <f>IF('Dépenses forfaitaire'!C203="","",'Dépenses forfaitaire'!C203)</f>
        <v/>
      </c>
      <c r="D203" s="131" t="str">
        <f>IF('Dépenses forfaitaire'!D203="","",'Dépenses forfaitaire'!D203)</f>
        <v/>
      </c>
      <c r="E203" s="131" t="str">
        <f>IF('Dépenses forfaitaire'!E203="","",'Dépenses forfaitaire'!E203)</f>
        <v/>
      </c>
      <c r="F203" s="131" t="str">
        <f>IF('Dépenses forfaitaire'!F203="","",'Dépenses forfaitaire'!F203)</f>
        <v/>
      </c>
      <c r="G203" s="131"/>
      <c r="H203" s="131" t="str">
        <f>IF('Dépenses forfaitaire'!H203="","",'Dépenses forfaitaire'!H203)</f>
        <v/>
      </c>
      <c r="I203" s="131" t="str">
        <f>IF('Dépenses forfaitaire'!I203="","",'Dépenses forfaitaire'!I203)</f>
        <v/>
      </c>
      <c r="J203" s="293" t="str">
        <f>IF('Dépenses forfaitaire'!K203="","",'Dépenses forfaitaire'!K203)</f>
        <v/>
      </c>
      <c r="K203" s="293" t="str">
        <f>IF('Dépenses forfaitaire'!L203="","",'Dépenses forfaitaire'!L203)</f>
        <v/>
      </c>
      <c r="L203" s="293" t="str">
        <f>IF('Dépenses forfaitaire'!J203="","",'Dépenses forfaitaire'!J203)</f>
        <v/>
      </c>
      <c r="M203" s="131" t="str">
        <f>IF($H203="","",IF($C203=Listes!$B$32,IF('DP_Instruction Forfaitaires'!$E203&lt;Listes!$B$53,('DP_Instruction Forfaitaires'!$E203*(VLOOKUP('DP_Instruction Forfaitaires'!$D203,Listes!$A$54:$E$60,2,FALSE))),IF('DP_Instruction Forfaitaires'!$E203&gt;Listes!$E$53,('DP_Instruction Forfaitaires'!$E203*(VLOOKUP('DP_Instruction Forfaitaires'!$D203,Listes!$A$54:$E$60,5,FALSE))),('DP_Instruction Forfaitaires'!$E203*(VLOOKUP('DP_Instruction Forfaitaires'!$D203,Listes!$A$54:$E$60,3,FALSE))+(VLOOKUP('DP_Instruction Forfaitaires'!$D203,Listes!$A$54:$E$60,4,FALSE)))))))</f>
        <v/>
      </c>
      <c r="N203" s="131" t="str">
        <f>IF($H203="","",IF($C203=Listes!$B$31,IF('DP_Instruction Forfaitaires'!$E203&lt;Listes!$B$42,('DP_Instruction Forfaitaires'!$E203*(VLOOKUP('DP_Instruction Forfaitaires'!$D203,Listes!$A$43:$E$49,2,FALSE))),IF('DP_Instruction Forfaitaires'!$E203&gt;Listes!$D$42,('DP_Instruction Forfaitaires'!$E203*(VLOOKUP('DP_Instruction Forfaitaires'!$D203,Listes!$A$43:$E$49,5,FALSE))),('DP_Instruction Forfaitaires'!$E203*(VLOOKUP('DP_Instruction Forfaitaires'!$D203,Listes!$A$43:$E$49,3,FALSE))+(VLOOKUP('DP_Instruction Forfaitaires'!$D203,Listes!$A$43:$E$49,4,FALSE)))))))</f>
        <v/>
      </c>
      <c r="O203" s="183" t="str">
        <f>IF($H203="","",IF($C203=Listes!$B$34,Listes!$I$31,IF($C203=Listes!$B$35,(VLOOKUP('DP_Instruction Forfaitaires'!$F203,Listes!$E$31:$F$36,2,FALSE)),IF($C203=Listes!$B$33,IF('DP_Instruction Forfaitaires'!$E203&lt;Listes!$A$64,'DP_Instruction Forfaitaires'!$E203*Listes!$A$65,IF('DP_Instruction Forfaitaires'!$E203&gt;Listes!$D$64,'DP_Instruction Forfaitaires'!$E203*Listes!$D$65,(('DP_Instruction Forfaitaires'!$E203*Listes!$B$65)+Listes!$C$65)))))))</f>
        <v/>
      </c>
      <c r="P203" s="144" t="str">
        <f>IF('Dépenses forfaitaire'!P203="","",'Dépenses forfaitaire'!P203)</f>
        <v/>
      </c>
      <c r="Q203" s="343"/>
      <c r="R203" s="295" t="str">
        <f t="shared" si="12"/>
        <v/>
      </c>
      <c r="S203" s="295" t="str">
        <f t="shared" si="13"/>
        <v/>
      </c>
      <c r="T203" s="193" t="str">
        <f t="shared" si="14"/>
        <v/>
      </c>
      <c r="U203" s="191"/>
      <c r="V203" s="209"/>
      <c r="W203" s="195" t="str">
        <f>IF(AND(OR(Q203="KO",T203&lt;&gt;""),OR(R203="",S203="",T203="")),Listes!$A$74,IF(AND(T203="",Q203&lt;&gt;""),Listes!$A$75,IF(AND(P203&lt;T203,V203=""),Listes!$A$76,IF(AND(R203&gt;S203),Listes!$A$77,IF(AND(P203&lt;&gt;"",P203&gt;T203,U203=""),Listes!$A$78,IF(AND(X203="",OR(Q203&lt;&gt;"",R203&lt;&gt;"",S203&lt;&gt;"")),Listes!$A$79,""))))))</f>
        <v/>
      </c>
      <c r="X203" s="196"/>
      <c r="Y203" s="31">
        <f t="shared" si="15"/>
        <v>0</v>
      </c>
    </row>
    <row r="204" spans="1:25" ht="20.100000000000001" customHeight="1" x14ac:dyDescent="0.25">
      <c r="A204" s="134">
        <v>198</v>
      </c>
      <c r="B204" s="131" t="str">
        <f>IF('Dépenses forfaitaire'!B204="","",'Dépenses forfaitaire'!B204)</f>
        <v/>
      </c>
      <c r="C204" s="131" t="str">
        <f>IF('Dépenses forfaitaire'!C204="","",'Dépenses forfaitaire'!C204)</f>
        <v/>
      </c>
      <c r="D204" s="131" t="str">
        <f>IF('Dépenses forfaitaire'!D204="","",'Dépenses forfaitaire'!D204)</f>
        <v/>
      </c>
      <c r="E204" s="131" t="str">
        <f>IF('Dépenses forfaitaire'!E204="","",'Dépenses forfaitaire'!E204)</f>
        <v/>
      </c>
      <c r="F204" s="131" t="str">
        <f>IF('Dépenses forfaitaire'!F204="","",'Dépenses forfaitaire'!F204)</f>
        <v/>
      </c>
      <c r="G204" s="131"/>
      <c r="H204" s="131" t="str">
        <f>IF('Dépenses forfaitaire'!H204="","",'Dépenses forfaitaire'!H204)</f>
        <v/>
      </c>
      <c r="I204" s="131" t="str">
        <f>IF('Dépenses forfaitaire'!I204="","",'Dépenses forfaitaire'!I204)</f>
        <v/>
      </c>
      <c r="J204" s="293" t="str">
        <f>IF('Dépenses forfaitaire'!K204="","",'Dépenses forfaitaire'!K204)</f>
        <v/>
      </c>
      <c r="K204" s="293" t="str">
        <f>IF('Dépenses forfaitaire'!L204="","",'Dépenses forfaitaire'!L204)</f>
        <v/>
      </c>
      <c r="L204" s="293" t="str">
        <f>IF('Dépenses forfaitaire'!J204="","",'Dépenses forfaitaire'!J204)</f>
        <v/>
      </c>
      <c r="M204" s="131" t="str">
        <f>IF($H204="","",IF($C204=Listes!$B$32,IF('DP_Instruction Forfaitaires'!$E204&lt;Listes!$B$53,('DP_Instruction Forfaitaires'!$E204*(VLOOKUP('DP_Instruction Forfaitaires'!$D204,Listes!$A$54:$E$60,2,FALSE))),IF('DP_Instruction Forfaitaires'!$E204&gt;Listes!$E$53,('DP_Instruction Forfaitaires'!$E204*(VLOOKUP('DP_Instruction Forfaitaires'!$D204,Listes!$A$54:$E$60,5,FALSE))),('DP_Instruction Forfaitaires'!$E204*(VLOOKUP('DP_Instruction Forfaitaires'!$D204,Listes!$A$54:$E$60,3,FALSE))+(VLOOKUP('DP_Instruction Forfaitaires'!$D204,Listes!$A$54:$E$60,4,FALSE)))))))</f>
        <v/>
      </c>
      <c r="N204" s="131" t="str">
        <f>IF($H204="","",IF($C204=Listes!$B$31,IF('DP_Instruction Forfaitaires'!$E204&lt;Listes!$B$42,('DP_Instruction Forfaitaires'!$E204*(VLOOKUP('DP_Instruction Forfaitaires'!$D204,Listes!$A$43:$E$49,2,FALSE))),IF('DP_Instruction Forfaitaires'!$E204&gt;Listes!$D$42,('DP_Instruction Forfaitaires'!$E204*(VLOOKUP('DP_Instruction Forfaitaires'!$D204,Listes!$A$43:$E$49,5,FALSE))),('DP_Instruction Forfaitaires'!$E204*(VLOOKUP('DP_Instruction Forfaitaires'!$D204,Listes!$A$43:$E$49,3,FALSE))+(VLOOKUP('DP_Instruction Forfaitaires'!$D204,Listes!$A$43:$E$49,4,FALSE)))))))</f>
        <v/>
      </c>
      <c r="O204" s="183" t="str">
        <f>IF($H204="","",IF($C204=Listes!$B$34,Listes!$I$31,IF($C204=Listes!$B$35,(VLOOKUP('DP_Instruction Forfaitaires'!$F204,Listes!$E$31:$F$36,2,FALSE)),IF($C204=Listes!$B$33,IF('DP_Instruction Forfaitaires'!$E204&lt;Listes!$A$64,'DP_Instruction Forfaitaires'!$E204*Listes!$A$65,IF('DP_Instruction Forfaitaires'!$E204&gt;Listes!$D$64,'DP_Instruction Forfaitaires'!$E204*Listes!$D$65,(('DP_Instruction Forfaitaires'!$E204*Listes!$B$65)+Listes!$C$65)))))))</f>
        <v/>
      </c>
      <c r="P204" s="144" t="str">
        <f>IF('Dépenses forfaitaire'!P204="","",'Dépenses forfaitaire'!P204)</f>
        <v/>
      </c>
      <c r="Q204" s="343"/>
      <c r="R204" s="295" t="str">
        <f t="shared" si="12"/>
        <v/>
      </c>
      <c r="S204" s="295" t="str">
        <f t="shared" si="13"/>
        <v/>
      </c>
      <c r="T204" s="193" t="str">
        <f t="shared" si="14"/>
        <v/>
      </c>
      <c r="U204" s="191"/>
      <c r="V204" s="209"/>
      <c r="W204" s="195" t="str">
        <f>IF(AND(OR(Q204="KO",T204&lt;&gt;""),OR(R204="",S204="",T204="")),Listes!$A$74,IF(AND(T204="",Q204&lt;&gt;""),Listes!$A$75,IF(AND(P204&lt;T204,V204=""),Listes!$A$76,IF(AND(R204&gt;S204),Listes!$A$77,IF(AND(P204&lt;&gt;"",P204&gt;T204,U204=""),Listes!$A$78,IF(AND(X204="",OR(Q204&lt;&gt;"",R204&lt;&gt;"",S204&lt;&gt;"")),Listes!$A$79,""))))))</f>
        <v/>
      </c>
      <c r="X204" s="196"/>
      <c r="Y204" s="31">
        <f t="shared" si="15"/>
        <v>0</v>
      </c>
    </row>
    <row r="205" spans="1:25" ht="20.100000000000001" customHeight="1" x14ac:dyDescent="0.25">
      <c r="A205" s="134">
        <v>199</v>
      </c>
      <c r="B205" s="131" t="str">
        <f>IF('Dépenses forfaitaire'!B205="","",'Dépenses forfaitaire'!B205)</f>
        <v/>
      </c>
      <c r="C205" s="131" t="str">
        <f>IF('Dépenses forfaitaire'!C205="","",'Dépenses forfaitaire'!C205)</f>
        <v/>
      </c>
      <c r="D205" s="131" t="str">
        <f>IF('Dépenses forfaitaire'!D205="","",'Dépenses forfaitaire'!D205)</f>
        <v/>
      </c>
      <c r="E205" s="131" t="str">
        <f>IF('Dépenses forfaitaire'!E205="","",'Dépenses forfaitaire'!E205)</f>
        <v/>
      </c>
      <c r="F205" s="131" t="str">
        <f>IF('Dépenses forfaitaire'!F205="","",'Dépenses forfaitaire'!F205)</f>
        <v/>
      </c>
      <c r="G205" s="131"/>
      <c r="H205" s="131" t="str">
        <f>IF('Dépenses forfaitaire'!H205="","",'Dépenses forfaitaire'!H205)</f>
        <v/>
      </c>
      <c r="I205" s="131" t="str">
        <f>IF('Dépenses forfaitaire'!I205="","",'Dépenses forfaitaire'!I205)</f>
        <v/>
      </c>
      <c r="J205" s="293" t="str">
        <f>IF('Dépenses forfaitaire'!K205="","",'Dépenses forfaitaire'!K205)</f>
        <v/>
      </c>
      <c r="K205" s="293" t="str">
        <f>IF('Dépenses forfaitaire'!L205="","",'Dépenses forfaitaire'!L205)</f>
        <v/>
      </c>
      <c r="L205" s="293" t="str">
        <f>IF('Dépenses forfaitaire'!J205="","",'Dépenses forfaitaire'!J205)</f>
        <v/>
      </c>
      <c r="M205" s="131" t="str">
        <f>IF($H205="","",IF($C205=Listes!$B$32,IF('DP_Instruction Forfaitaires'!$E205&lt;Listes!$B$53,('DP_Instruction Forfaitaires'!$E205*(VLOOKUP('DP_Instruction Forfaitaires'!$D205,Listes!$A$54:$E$60,2,FALSE))),IF('DP_Instruction Forfaitaires'!$E205&gt;Listes!$E$53,('DP_Instruction Forfaitaires'!$E205*(VLOOKUP('DP_Instruction Forfaitaires'!$D205,Listes!$A$54:$E$60,5,FALSE))),('DP_Instruction Forfaitaires'!$E205*(VLOOKUP('DP_Instruction Forfaitaires'!$D205,Listes!$A$54:$E$60,3,FALSE))+(VLOOKUP('DP_Instruction Forfaitaires'!$D205,Listes!$A$54:$E$60,4,FALSE)))))))</f>
        <v/>
      </c>
      <c r="N205" s="131" t="str">
        <f>IF($H205="","",IF($C205=Listes!$B$31,IF('DP_Instruction Forfaitaires'!$E205&lt;Listes!$B$42,('DP_Instruction Forfaitaires'!$E205*(VLOOKUP('DP_Instruction Forfaitaires'!$D205,Listes!$A$43:$E$49,2,FALSE))),IF('DP_Instruction Forfaitaires'!$E205&gt;Listes!$D$42,('DP_Instruction Forfaitaires'!$E205*(VLOOKUP('DP_Instruction Forfaitaires'!$D205,Listes!$A$43:$E$49,5,FALSE))),('DP_Instruction Forfaitaires'!$E205*(VLOOKUP('DP_Instruction Forfaitaires'!$D205,Listes!$A$43:$E$49,3,FALSE))+(VLOOKUP('DP_Instruction Forfaitaires'!$D205,Listes!$A$43:$E$49,4,FALSE)))))))</f>
        <v/>
      </c>
      <c r="O205" s="183" t="str">
        <f>IF($H205="","",IF($C205=Listes!$B$34,Listes!$I$31,IF($C205=Listes!$B$35,(VLOOKUP('DP_Instruction Forfaitaires'!$F205,Listes!$E$31:$F$36,2,FALSE)),IF($C205=Listes!$B$33,IF('DP_Instruction Forfaitaires'!$E205&lt;Listes!$A$64,'DP_Instruction Forfaitaires'!$E205*Listes!$A$65,IF('DP_Instruction Forfaitaires'!$E205&gt;Listes!$D$64,'DP_Instruction Forfaitaires'!$E205*Listes!$D$65,(('DP_Instruction Forfaitaires'!$E205*Listes!$B$65)+Listes!$C$65)))))))</f>
        <v/>
      </c>
      <c r="P205" s="144" t="str">
        <f>IF('Dépenses forfaitaire'!P205="","",'Dépenses forfaitaire'!P205)</f>
        <v/>
      </c>
      <c r="Q205" s="343"/>
      <c r="R205" s="295" t="str">
        <f t="shared" si="12"/>
        <v/>
      </c>
      <c r="S205" s="295" t="str">
        <f t="shared" si="13"/>
        <v/>
      </c>
      <c r="T205" s="193" t="str">
        <f t="shared" si="14"/>
        <v/>
      </c>
      <c r="U205" s="191"/>
      <c r="V205" s="209"/>
      <c r="W205" s="195" t="str">
        <f>IF(AND(OR(Q205="KO",T205&lt;&gt;""),OR(R205="",S205="",T205="")),Listes!$A$74,IF(AND(T205="",Q205&lt;&gt;""),Listes!$A$75,IF(AND(P205&lt;T205,V205=""),Listes!$A$76,IF(AND(R205&gt;S205),Listes!$A$77,IF(AND(P205&lt;&gt;"",P205&gt;T205,U205=""),Listes!$A$78,IF(AND(X205="",OR(Q205&lt;&gt;"",R205&lt;&gt;"",S205&lt;&gt;"")),Listes!$A$79,""))))))</f>
        <v/>
      </c>
      <c r="X205" s="196"/>
      <c r="Y205" s="31">
        <f t="shared" si="15"/>
        <v>0</v>
      </c>
    </row>
    <row r="206" spans="1:25" ht="20.100000000000001" customHeight="1" x14ac:dyDescent="0.25">
      <c r="A206" s="134">
        <v>200</v>
      </c>
      <c r="B206" s="131" t="str">
        <f>IF('Dépenses forfaitaire'!B206="","",'Dépenses forfaitaire'!B206)</f>
        <v/>
      </c>
      <c r="C206" s="131" t="str">
        <f>IF('Dépenses forfaitaire'!C206="","",'Dépenses forfaitaire'!C206)</f>
        <v/>
      </c>
      <c r="D206" s="131" t="str">
        <f>IF('Dépenses forfaitaire'!D206="","",'Dépenses forfaitaire'!D206)</f>
        <v/>
      </c>
      <c r="E206" s="131" t="str">
        <f>IF('Dépenses forfaitaire'!E206="","",'Dépenses forfaitaire'!E206)</f>
        <v/>
      </c>
      <c r="F206" s="131" t="str">
        <f>IF('Dépenses forfaitaire'!F206="","",'Dépenses forfaitaire'!F206)</f>
        <v/>
      </c>
      <c r="G206" s="131"/>
      <c r="H206" s="131" t="str">
        <f>IF('Dépenses forfaitaire'!H206="","",'Dépenses forfaitaire'!H206)</f>
        <v/>
      </c>
      <c r="I206" s="131" t="str">
        <f>IF('Dépenses forfaitaire'!I206="","",'Dépenses forfaitaire'!I206)</f>
        <v/>
      </c>
      <c r="J206" s="293" t="str">
        <f>IF('Dépenses forfaitaire'!K206="","",'Dépenses forfaitaire'!K206)</f>
        <v/>
      </c>
      <c r="K206" s="293" t="str">
        <f>IF('Dépenses forfaitaire'!L206="","",'Dépenses forfaitaire'!L206)</f>
        <v/>
      </c>
      <c r="L206" s="293" t="str">
        <f>IF('Dépenses forfaitaire'!J206="","",'Dépenses forfaitaire'!J206)</f>
        <v/>
      </c>
      <c r="M206" s="131" t="str">
        <f>IF($H206="","",IF($C206=Listes!$B$32,IF('DP_Instruction Forfaitaires'!$E206&lt;Listes!$B$53,('DP_Instruction Forfaitaires'!$E206*(VLOOKUP('DP_Instruction Forfaitaires'!$D206,Listes!$A$54:$E$60,2,FALSE))),IF('DP_Instruction Forfaitaires'!$E206&gt;Listes!$E$53,('DP_Instruction Forfaitaires'!$E206*(VLOOKUP('DP_Instruction Forfaitaires'!$D206,Listes!$A$54:$E$60,5,FALSE))),('DP_Instruction Forfaitaires'!$E206*(VLOOKUP('DP_Instruction Forfaitaires'!$D206,Listes!$A$54:$E$60,3,FALSE))+(VLOOKUP('DP_Instruction Forfaitaires'!$D206,Listes!$A$54:$E$60,4,FALSE)))))))</f>
        <v/>
      </c>
      <c r="N206" s="131" t="str">
        <f>IF($H206="","",IF($C206=Listes!$B$31,IF('DP_Instruction Forfaitaires'!$E206&lt;Listes!$B$42,('DP_Instruction Forfaitaires'!$E206*(VLOOKUP('DP_Instruction Forfaitaires'!$D206,Listes!$A$43:$E$49,2,FALSE))),IF('DP_Instruction Forfaitaires'!$E206&gt;Listes!$D$42,('DP_Instruction Forfaitaires'!$E206*(VLOOKUP('DP_Instruction Forfaitaires'!$D206,Listes!$A$43:$E$49,5,FALSE))),('DP_Instruction Forfaitaires'!$E206*(VLOOKUP('DP_Instruction Forfaitaires'!$D206,Listes!$A$43:$E$49,3,FALSE))+(VLOOKUP('DP_Instruction Forfaitaires'!$D206,Listes!$A$43:$E$49,4,FALSE)))))))</f>
        <v/>
      </c>
      <c r="O206" s="183" t="str">
        <f>IF($H206="","",IF($C206=Listes!$B$34,Listes!$I$31,IF($C206=Listes!$B$35,(VLOOKUP('DP_Instruction Forfaitaires'!$F206,Listes!$E$31:$F$36,2,FALSE)),IF($C206=Listes!$B$33,IF('DP_Instruction Forfaitaires'!$E206&lt;Listes!$A$64,'DP_Instruction Forfaitaires'!$E206*Listes!$A$65,IF('DP_Instruction Forfaitaires'!$E206&gt;Listes!$D$64,'DP_Instruction Forfaitaires'!$E206*Listes!$D$65,(('DP_Instruction Forfaitaires'!$E206*Listes!$B$65)+Listes!$C$65)))))))</f>
        <v/>
      </c>
      <c r="P206" s="144" t="str">
        <f>IF('Dépenses forfaitaire'!P206="","",'Dépenses forfaitaire'!P206)</f>
        <v/>
      </c>
      <c r="Q206" s="343"/>
      <c r="R206" s="295" t="str">
        <f t="shared" si="12"/>
        <v/>
      </c>
      <c r="S206" s="295" t="str">
        <f t="shared" si="13"/>
        <v/>
      </c>
      <c r="T206" s="193" t="str">
        <f t="shared" si="14"/>
        <v/>
      </c>
      <c r="U206" s="191"/>
      <c r="V206" s="209"/>
      <c r="W206" s="195" t="str">
        <f>IF(AND(OR(Q206="KO",T206&lt;&gt;""),OR(R206="",S206="",T206="")),Listes!$A$74,IF(AND(T206="",Q206&lt;&gt;""),Listes!$A$75,IF(AND(P206&lt;T206,V206=""),Listes!$A$76,IF(AND(R206&gt;S206),Listes!$A$77,IF(AND(P206&lt;&gt;"",P206&gt;T206,U206=""),Listes!$A$78,IF(AND(X206="",OR(Q206&lt;&gt;"",R206&lt;&gt;"",S206&lt;&gt;"")),Listes!$A$79,""))))))</f>
        <v/>
      </c>
      <c r="X206" s="196"/>
      <c r="Y206" s="31">
        <f t="shared" si="15"/>
        <v>0</v>
      </c>
    </row>
    <row r="207" spans="1:25" ht="20.100000000000001" customHeight="1" x14ac:dyDescent="0.25">
      <c r="A207" s="134">
        <v>201</v>
      </c>
      <c r="B207" s="131" t="str">
        <f>IF('Dépenses forfaitaire'!B207="","",'Dépenses forfaitaire'!B207)</f>
        <v/>
      </c>
      <c r="C207" s="131" t="str">
        <f>IF('Dépenses forfaitaire'!C207="","",'Dépenses forfaitaire'!C207)</f>
        <v/>
      </c>
      <c r="D207" s="131" t="str">
        <f>IF('Dépenses forfaitaire'!D207="","",'Dépenses forfaitaire'!D207)</f>
        <v/>
      </c>
      <c r="E207" s="131" t="str">
        <f>IF('Dépenses forfaitaire'!E207="","",'Dépenses forfaitaire'!E207)</f>
        <v/>
      </c>
      <c r="F207" s="131" t="str">
        <f>IF('Dépenses forfaitaire'!F207="","",'Dépenses forfaitaire'!F207)</f>
        <v/>
      </c>
      <c r="G207" s="131"/>
      <c r="H207" s="131" t="str">
        <f>IF('Dépenses forfaitaire'!H207="","",'Dépenses forfaitaire'!H207)</f>
        <v/>
      </c>
      <c r="I207" s="131" t="str">
        <f>IF('Dépenses forfaitaire'!I207="","",'Dépenses forfaitaire'!I207)</f>
        <v/>
      </c>
      <c r="J207" s="293" t="str">
        <f>IF('Dépenses forfaitaire'!K207="","",'Dépenses forfaitaire'!K207)</f>
        <v/>
      </c>
      <c r="K207" s="293" t="str">
        <f>IF('Dépenses forfaitaire'!L207="","",'Dépenses forfaitaire'!L207)</f>
        <v/>
      </c>
      <c r="L207" s="293" t="str">
        <f>IF('Dépenses forfaitaire'!J207="","",'Dépenses forfaitaire'!J207)</f>
        <v/>
      </c>
      <c r="M207" s="131" t="str">
        <f>IF($H207="","",IF($C207=Listes!$B$32,IF('DP_Instruction Forfaitaires'!$E207&lt;Listes!$B$53,('DP_Instruction Forfaitaires'!$E207*(VLOOKUP('DP_Instruction Forfaitaires'!$D207,Listes!$A$54:$E$60,2,FALSE))),IF('DP_Instruction Forfaitaires'!$E207&gt;Listes!$E$53,('DP_Instruction Forfaitaires'!$E207*(VLOOKUP('DP_Instruction Forfaitaires'!$D207,Listes!$A$54:$E$60,5,FALSE))),('DP_Instruction Forfaitaires'!$E207*(VLOOKUP('DP_Instruction Forfaitaires'!$D207,Listes!$A$54:$E$60,3,FALSE))+(VLOOKUP('DP_Instruction Forfaitaires'!$D207,Listes!$A$54:$E$60,4,FALSE)))))))</f>
        <v/>
      </c>
      <c r="N207" s="131" t="str">
        <f>IF($H207="","",IF($C207=Listes!$B$31,IF('DP_Instruction Forfaitaires'!$E207&lt;Listes!$B$42,('DP_Instruction Forfaitaires'!$E207*(VLOOKUP('DP_Instruction Forfaitaires'!$D207,Listes!$A$43:$E$49,2,FALSE))),IF('DP_Instruction Forfaitaires'!$E207&gt;Listes!$D$42,('DP_Instruction Forfaitaires'!$E207*(VLOOKUP('DP_Instruction Forfaitaires'!$D207,Listes!$A$43:$E$49,5,FALSE))),('DP_Instruction Forfaitaires'!$E207*(VLOOKUP('DP_Instruction Forfaitaires'!$D207,Listes!$A$43:$E$49,3,FALSE))+(VLOOKUP('DP_Instruction Forfaitaires'!$D207,Listes!$A$43:$E$49,4,FALSE)))))))</f>
        <v/>
      </c>
      <c r="O207" s="183" t="str">
        <f>IF($H207="","",IF($C207=Listes!$B$34,Listes!$I$31,IF($C207=Listes!$B$35,(VLOOKUP('DP_Instruction Forfaitaires'!$F207,Listes!$E$31:$F$36,2,FALSE)),IF($C207=Listes!$B$33,IF('DP_Instruction Forfaitaires'!$E207&lt;Listes!$A$64,'DP_Instruction Forfaitaires'!$E207*Listes!$A$65,IF('DP_Instruction Forfaitaires'!$E207&gt;Listes!$D$64,'DP_Instruction Forfaitaires'!$E207*Listes!$D$65,(('DP_Instruction Forfaitaires'!$E207*Listes!$B$65)+Listes!$C$65)))))))</f>
        <v/>
      </c>
      <c r="P207" s="144" t="str">
        <f>IF('Dépenses forfaitaire'!P207="","",'Dépenses forfaitaire'!P207)</f>
        <v/>
      </c>
      <c r="Q207" s="343"/>
      <c r="R207" s="295" t="str">
        <f t="shared" si="12"/>
        <v/>
      </c>
      <c r="S207" s="295" t="str">
        <f t="shared" si="13"/>
        <v/>
      </c>
      <c r="T207" s="193" t="str">
        <f t="shared" si="14"/>
        <v/>
      </c>
      <c r="U207" s="191"/>
      <c r="V207" s="209"/>
      <c r="W207" s="195" t="str">
        <f>IF(AND(OR(Q207="KO",T207&lt;&gt;""),OR(R207="",S207="",T207="")),Listes!$A$74,IF(AND(T207="",Q207&lt;&gt;""),Listes!$A$75,IF(AND(P207&lt;T207,V207=""),Listes!$A$76,IF(AND(R207&gt;S207),Listes!$A$77,IF(AND(P207&lt;&gt;"",P207&gt;T207,U207=""),Listes!$A$78,IF(AND(X207="",OR(Q207&lt;&gt;"",R207&lt;&gt;"",S207&lt;&gt;"")),Listes!$A$79,""))))))</f>
        <v/>
      </c>
      <c r="X207" s="196"/>
      <c r="Y207" s="31">
        <f t="shared" si="15"/>
        <v>0</v>
      </c>
    </row>
    <row r="208" spans="1:25" ht="20.100000000000001" customHeight="1" x14ac:dyDescent="0.25">
      <c r="A208" s="134">
        <v>202</v>
      </c>
      <c r="B208" s="131" t="str">
        <f>IF('Dépenses forfaitaire'!B208="","",'Dépenses forfaitaire'!B208)</f>
        <v/>
      </c>
      <c r="C208" s="131" t="str">
        <f>IF('Dépenses forfaitaire'!C208="","",'Dépenses forfaitaire'!C208)</f>
        <v/>
      </c>
      <c r="D208" s="131" t="str">
        <f>IF('Dépenses forfaitaire'!D208="","",'Dépenses forfaitaire'!D208)</f>
        <v/>
      </c>
      <c r="E208" s="131" t="str">
        <f>IF('Dépenses forfaitaire'!E208="","",'Dépenses forfaitaire'!E208)</f>
        <v/>
      </c>
      <c r="F208" s="131" t="str">
        <f>IF('Dépenses forfaitaire'!F208="","",'Dépenses forfaitaire'!F208)</f>
        <v/>
      </c>
      <c r="G208" s="131"/>
      <c r="H208" s="131" t="str">
        <f>IF('Dépenses forfaitaire'!H208="","",'Dépenses forfaitaire'!H208)</f>
        <v/>
      </c>
      <c r="I208" s="131" t="str">
        <f>IF('Dépenses forfaitaire'!I208="","",'Dépenses forfaitaire'!I208)</f>
        <v/>
      </c>
      <c r="J208" s="293" t="str">
        <f>IF('Dépenses forfaitaire'!K208="","",'Dépenses forfaitaire'!K208)</f>
        <v/>
      </c>
      <c r="K208" s="293" t="str">
        <f>IF('Dépenses forfaitaire'!L208="","",'Dépenses forfaitaire'!L208)</f>
        <v/>
      </c>
      <c r="L208" s="293" t="str">
        <f>IF('Dépenses forfaitaire'!J208="","",'Dépenses forfaitaire'!J208)</f>
        <v/>
      </c>
      <c r="M208" s="131" t="str">
        <f>IF($H208="","",IF($C208=Listes!$B$32,IF('DP_Instruction Forfaitaires'!$E208&lt;Listes!$B$53,('DP_Instruction Forfaitaires'!$E208*(VLOOKUP('DP_Instruction Forfaitaires'!$D208,Listes!$A$54:$E$60,2,FALSE))),IF('DP_Instruction Forfaitaires'!$E208&gt;Listes!$E$53,('DP_Instruction Forfaitaires'!$E208*(VLOOKUP('DP_Instruction Forfaitaires'!$D208,Listes!$A$54:$E$60,5,FALSE))),('DP_Instruction Forfaitaires'!$E208*(VLOOKUP('DP_Instruction Forfaitaires'!$D208,Listes!$A$54:$E$60,3,FALSE))+(VLOOKUP('DP_Instruction Forfaitaires'!$D208,Listes!$A$54:$E$60,4,FALSE)))))))</f>
        <v/>
      </c>
      <c r="N208" s="131" t="str">
        <f>IF($H208="","",IF($C208=Listes!$B$31,IF('DP_Instruction Forfaitaires'!$E208&lt;Listes!$B$42,('DP_Instruction Forfaitaires'!$E208*(VLOOKUP('DP_Instruction Forfaitaires'!$D208,Listes!$A$43:$E$49,2,FALSE))),IF('DP_Instruction Forfaitaires'!$E208&gt;Listes!$D$42,('DP_Instruction Forfaitaires'!$E208*(VLOOKUP('DP_Instruction Forfaitaires'!$D208,Listes!$A$43:$E$49,5,FALSE))),('DP_Instruction Forfaitaires'!$E208*(VLOOKUP('DP_Instruction Forfaitaires'!$D208,Listes!$A$43:$E$49,3,FALSE))+(VLOOKUP('DP_Instruction Forfaitaires'!$D208,Listes!$A$43:$E$49,4,FALSE)))))))</f>
        <v/>
      </c>
      <c r="O208" s="183" t="str">
        <f>IF($H208="","",IF($C208=Listes!$B$34,Listes!$I$31,IF($C208=Listes!$B$35,(VLOOKUP('DP_Instruction Forfaitaires'!$F208,Listes!$E$31:$F$36,2,FALSE)),IF($C208=Listes!$B$33,IF('DP_Instruction Forfaitaires'!$E208&lt;Listes!$A$64,'DP_Instruction Forfaitaires'!$E208*Listes!$A$65,IF('DP_Instruction Forfaitaires'!$E208&gt;Listes!$D$64,'DP_Instruction Forfaitaires'!$E208*Listes!$D$65,(('DP_Instruction Forfaitaires'!$E208*Listes!$B$65)+Listes!$C$65)))))))</f>
        <v/>
      </c>
      <c r="P208" s="144" t="str">
        <f>IF('Dépenses forfaitaire'!P208="","",'Dépenses forfaitaire'!P208)</f>
        <v/>
      </c>
      <c r="Q208" s="343"/>
      <c r="R208" s="295" t="str">
        <f t="shared" si="12"/>
        <v/>
      </c>
      <c r="S208" s="295" t="str">
        <f t="shared" si="13"/>
        <v/>
      </c>
      <c r="T208" s="193" t="str">
        <f t="shared" si="14"/>
        <v/>
      </c>
      <c r="U208" s="191"/>
      <c r="V208" s="209"/>
      <c r="W208" s="195" t="str">
        <f>IF(AND(OR(Q208="KO",T208&lt;&gt;""),OR(R208="",S208="",T208="")),Listes!$A$74,IF(AND(T208="",Q208&lt;&gt;""),Listes!$A$75,IF(AND(P208&lt;T208,V208=""),Listes!$A$76,IF(AND(R208&gt;S208),Listes!$A$77,IF(AND(P208&lt;&gt;"",P208&gt;T208,U208=""),Listes!$A$78,IF(AND(X208="",OR(Q208&lt;&gt;"",R208&lt;&gt;"",S208&lt;&gt;"")),Listes!$A$79,""))))))</f>
        <v/>
      </c>
      <c r="X208" s="196"/>
      <c r="Y208" s="31">
        <f t="shared" si="15"/>
        <v>0</v>
      </c>
    </row>
    <row r="209" spans="1:25" ht="20.100000000000001" customHeight="1" x14ac:dyDescent="0.25">
      <c r="A209" s="134">
        <v>203</v>
      </c>
      <c r="B209" s="131" t="str">
        <f>IF('Dépenses forfaitaire'!B209="","",'Dépenses forfaitaire'!B209)</f>
        <v/>
      </c>
      <c r="C209" s="131" t="str">
        <f>IF('Dépenses forfaitaire'!C209="","",'Dépenses forfaitaire'!C209)</f>
        <v/>
      </c>
      <c r="D209" s="131" t="str">
        <f>IF('Dépenses forfaitaire'!D209="","",'Dépenses forfaitaire'!D209)</f>
        <v/>
      </c>
      <c r="E209" s="131" t="str">
        <f>IF('Dépenses forfaitaire'!E209="","",'Dépenses forfaitaire'!E209)</f>
        <v/>
      </c>
      <c r="F209" s="131" t="str">
        <f>IF('Dépenses forfaitaire'!F209="","",'Dépenses forfaitaire'!F209)</f>
        <v/>
      </c>
      <c r="G209" s="131"/>
      <c r="H209" s="131" t="str">
        <f>IF('Dépenses forfaitaire'!H209="","",'Dépenses forfaitaire'!H209)</f>
        <v/>
      </c>
      <c r="I209" s="131" t="str">
        <f>IF('Dépenses forfaitaire'!I209="","",'Dépenses forfaitaire'!I209)</f>
        <v/>
      </c>
      <c r="J209" s="293" t="str">
        <f>IF('Dépenses forfaitaire'!K209="","",'Dépenses forfaitaire'!K209)</f>
        <v/>
      </c>
      <c r="K209" s="293" t="str">
        <f>IF('Dépenses forfaitaire'!L209="","",'Dépenses forfaitaire'!L209)</f>
        <v/>
      </c>
      <c r="L209" s="293" t="str">
        <f>IF('Dépenses forfaitaire'!J209="","",'Dépenses forfaitaire'!J209)</f>
        <v/>
      </c>
      <c r="M209" s="131" t="str">
        <f>IF($H209="","",IF($C209=Listes!$B$32,IF('DP_Instruction Forfaitaires'!$E209&lt;Listes!$B$53,('DP_Instruction Forfaitaires'!$E209*(VLOOKUP('DP_Instruction Forfaitaires'!$D209,Listes!$A$54:$E$60,2,FALSE))),IF('DP_Instruction Forfaitaires'!$E209&gt;Listes!$E$53,('DP_Instruction Forfaitaires'!$E209*(VLOOKUP('DP_Instruction Forfaitaires'!$D209,Listes!$A$54:$E$60,5,FALSE))),('DP_Instruction Forfaitaires'!$E209*(VLOOKUP('DP_Instruction Forfaitaires'!$D209,Listes!$A$54:$E$60,3,FALSE))+(VLOOKUP('DP_Instruction Forfaitaires'!$D209,Listes!$A$54:$E$60,4,FALSE)))))))</f>
        <v/>
      </c>
      <c r="N209" s="131" t="str">
        <f>IF($H209="","",IF($C209=Listes!$B$31,IF('DP_Instruction Forfaitaires'!$E209&lt;Listes!$B$42,('DP_Instruction Forfaitaires'!$E209*(VLOOKUP('DP_Instruction Forfaitaires'!$D209,Listes!$A$43:$E$49,2,FALSE))),IF('DP_Instruction Forfaitaires'!$E209&gt;Listes!$D$42,('DP_Instruction Forfaitaires'!$E209*(VLOOKUP('DP_Instruction Forfaitaires'!$D209,Listes!$A$43:$E$49,5,FALSE))),('DP_Instruction Forfaitaires'!$E209*(VLOOKUP('DP_Instruction Forfaitaires'!$D209,Listes!$A$43:$E$49,3,FALSE))+(VLOOKUP('DP_Instruction Forfaitaires'!$D209,Listes!$A$43:$E$49,4,FALSE)))))))</f>
        <v/>
      </c>
      <c r="O209" s="183" t="str">
        <f>IF($H209="","",IF($C209=Listes!$B$34,Listes!$I$31,IF($C209=Listes!$B$35,(VLOOKUP('DP_Instruction Forfaitaires'!$F209,Listes!$E$31:$F$36,2,FALSE)),IF($C209=Listes!$B$33,IF('DP_Instruction Forfaitaires'!$E209&lt;Listes!$A$64,'DP_Instruction Forfaitaires'!$E209*Listes!$A$65,IF('DP_Instruction Forfaitaires'!$E209&gt;Listes!$D$64,'DP_Instruction Forfaitaires'!$E209*Listes!$D$65,(('DP_Instruction Forfaitaires'!$E209*Listes!$B$65)+Listes!$C$65)))))))</f>
        <v/>
      </c>
      <c r="P209" s="144" t="str">
        <f>IF('Dépenses forfaitaire'!P209="","",'Dépenses forfaitaire'!P209)</f>
        <v/>
      </c>
      <c r="Q209" s="343"/>
      <c r="R209" s="295" t="str">
        <f t="shared" si="12"/>
        <v/>
      </c>
      <c r="S209" s="295" t="str">
        <f t="shared" si="13"/>
        <v/>
      </c>
      <c r="T209" s="193" t="str">
        <f t="shared" si="14"/>
        <v/>
      </c>
      <c r="U209" s="191"/>
      <c r="V209" s="209"/>
      <c r="W209" s="195" t="str">
        <f>IF(AND(OR(Q209="KO",T209&lt;&gt;""),OR(R209="",S209="",T209="")),Listes!$A$74,IF(AND(T209="",Q209&lt;&gt;""),Listes!$A$75,IF(AND(P209&lt;T209,V209=""),Listes!$A$76,IF(AND(R209&gt;S209),Listes!$A$77,IF(AND(P209&lt;&gt;"",P209&gt;T209,U209=""),Listes!$A$78,IF(AND(X209="",OR(Q209&lt;&gt;"",R209&lt;&gt;"",S209&lt;&gt;"")),Listes!$A$79,""))))))</f>
        <v/>
      </c>
      <c r="X209" s="196"/>
      <c r="Y209" s="31">
        <f t="shared" si="15"/>
        <v>0</v>
      </c>
    </row>
    <row r="210" spans="1:25" ht="20.100000000000001" customHeight="1" x14ac:dyDescent="0.25">
      <c r="A210" s="134">
        <v>204</v>
      </c>
      <c r="B210" s="131" t="str">
        <f>IF('Dépenses forfaitaire'!B210="","",'Dépenses forfaitaire'!B210)</f>
        <v/>
      </c>
      <c r="C210" s="131" t="str">
        <f>IF('Dépenses forfaitaire'!C210="","",'Dépenses forfaitaire'!C210)</f>
        <v/>
      </c>
      <c r="D210" s="131" t="str">
        <f>IF('Dépenses forfaitaire'!D210="","",'Dépenses forfaitaire'!D210)</f>
        <v/>
      </c>
      <c r="E210" s="131" t="str">
        <f>IF('Dépenses forfaitaire'!E210="","",'Dépenses forfaitaire'!E210)</f>
        <v/>
      </c>
      <c r="F210" s="131" t="str">
        <f>IF('Dépenses forfaitaire'!F210="","",'Dépenses forfaitaire'!F210)</f>
        <v/>
      </c>
      <c r="G210" s="131"/>
      <c r="H210" s="131" t="str">
        <f>IF('Dépenses forfaitaire'!H210="","",'Dépenses forfaitaire'!H210)</f>
        <v/>
      </c>
      <c r="I210" s="131" t="str">
        <f>IF('Dépenses forfaitaire'!I210="","",'Dépenses forfaitaire'!I210)</f>
        <v/>
      </c>
      <c r="J210" s="293" t="str">
        <f>IF('Dépenses forfaitaire'!K210="","",'Dépenses forfaitaire'!K210)</f>
        <v/>
      </c>
      <c r="K210" s="293" t="str">
        <f>IF('Dépenses forfaitaire'!L210="","",'Dépenses forfaitaire'!L210)</f>
        <v/>
      </c>
      <c r="L210" s="293" t="str">
        <f>IF('Dépenses forfaitaire'!J210="","",'Dépenses forfaitaire'!J210)</f>
        <v/>
      </c>
      <c r="M210" s="131" t="str">
        <f>IF($H210="","",IF($C210=Listes!$B$32,IF('DP_Instruction Forfaitaires'!$E210&lt;Listes!$B$53,('DP_Instruction Forfaitaires'!$E210*(VLOOKUP('DP_Instruction Forfaitaires'!$D210,Listes!$A$54:$E$60,2,FALSE))),IF('DP_Instruction Forfaitaires'!$E210&gt;Listes!$E$53,('DP_Instruction Forfaitaires'!$E210*(VLOOKUP('DP_Instruction Forfaitaires'!$D210,Listes!$A$54:$E$60,5,FALSE))),('DP_Instruction Forfaitaires'!$E210*(VLOOKUP('DP_Instruction Forfaitaires'!$D210,Listes!$A$54:$E$60,3,FALSE))+(VLOOKUP('DP_Instruction Forfaitaires'!$D210,Listes!$A$54:$E$60,4,FALSE)))))))</f>
        <v/>
      </c>
      <c r="N210" s="131" t="str">
        <f>IF($H210="","",IF($C210=Listes!$B$31,IF('DP_Instruction Forfaitaires'!$E210&lt;Listes!$B$42,('DP_Instruction Forfaitaires'!$E210*(VLOOKUP('DP_Instruction Forfaitaires'!$D210,Listes!$A$43:$E$49,2,FALSE))),IF('DP_Instruction Forfaitaires'!$E210&gt;Listes!$D$42,('DP_Instruction Forfaitaires'!$E210*(VLOOKUP('DP_Instruction Forfaitaires'!$D210,Listes!$A$43:$E$49,5,FALSE))),('DP_Instruction Forfaitaires'!$E210*(VLOOKUP('DP_Instruction Forfaitaires'!$D210,Listes!$A$43:$E$49,3,FALSE))+(VLOOKUP('DP_Instruction Forfaitaires'!$D210,Listes!$A$43:$E$49,4,FALSE)))))))</f>
        <v/>
      </c>
      <c r="O210" s="183" t="str">
        <f>IF($H210="","",IF($C210=Listes!$B$34,Listes!$I$31,IF($C210=Listes!$B$35,(VLOOKUP('DP_Instruction Forfaitaires'!$F210,Listes!$E$31:$F$36,2,FALSE)),IF($C210=Listes!$B$33,IF('DP_Instruction Forfaitaires'!$E210&lt;Listes!$A$64,'DP_Instruction Forfaitaires'!$E210*Listes!$A$65,IF('DP_Instruction Forfaitaires'!$E210&gt;Listes!$D$64,'DP_Instruction Forfaitaires'!$E210*Listes!$D$65,(('DP_Instruction Forfaitaires'!$E210*Listes!$B$65)+Listes!$C$65)))))))</f>
        <v/>
      </c>
      <c r="P210" s="144" t="str">
        <f>IF('Dépenses forfaitaire'!P210="","",'Dépenses forfaitaire'!P210)</f>
        <v/>
      </c>
      <c r="Q210" s="343"/>
      <c r="R210" s="295" t="str">
        <f t="shared" si="12"/>
        <v/>
      </c>
      <c r="S210" s="295" t="str">
        <f t="shared" si="13"/>
        <v/>
      </c>
      <c r="T210" s="193" t="str">
        <f t="shared" si="14"/>
        <v/>
      </c>
      <c r="U210" s="191"/>
      <c r="V210" s="209"/>
      <c r="W210" s="195" t="str">
        <f>IF(AND(OR(Q210="KO",T210&lt;&gt;""),OR(R210="",S210="",T210="")),Listes!$A$74,IF(AND(T210="",Q210&lt;&gt;""),Listes!$A$75,IF(AND(P210&lt;T210,V210=""),Listes!$A$76,IF(AND(R210&gt;S210),Listes!$A$77,IF(AND(P210&lt;&gt;"",P210&gt;T210,U210=""),Listes!$A$78,IF(AND(X210="",OR(Q210&lt;&gt;"",R210&lt;&gt;"",S210&lt;&gt;"")),Listes!$A$79,""))))))</f>
        <v/>
      </c>
      <c r="X210" s="196"/>
      <c r="Y210" s="31">
        <f t="shared" si="15"/>
        <v>0</v>
      </c>
    </row>
    <row r="211" spans="1:25" ht="20.100000000000001" customHeight="1" x14ac:dyDescent="0.25">
      <c r="A211" s="134">
        <v>205</v>
      </c>
      <c r="B211" s="131" t="str">
        <f>IF('Dépenses forfaitaire'!B211="","",'Dépenses forfaitaire'!B211)</f>
        <v/>
      </c>
      <c r="C211" s="131" t="str">
        <f>IF('Dépenses forfaitaire'!C211="","",'Dépenses forfaitaire'!C211)</f>
        <v/>
      </c>
      <c r="D211" s="131" t="str">
        <f>IF('Dépenses forfaitaire'!D211="","",'Dépenses forfaitaire'!D211)</f>
        <v/>
      </c>
      <c r="E211" s="131" t="str">
        <f>IF('Dépenses forfaitaire'!E211="","",'Dépenses forfaitaire'!E211)</f>
        <v/>
      </c>
      <c r="F211" s="131" t="str">
        <f>IF('Dépenses forfaitaire'!F211="","",'Dépenses forfaitaire'!F211)</f>
        <v/>
      </c>
      <c r="G211" s="131"/>
      <c r="H211" s="131" t="str">
        <f>IF('Dépenses forfaitaire'!H211="","",'Dépenses forfaitaire'!H211)</f>
        <v/>
      </c>
      <c r="I211" s="131" t="str">
        <f>IF('Dépenses forfaitaire'!I211="","",'Dépenses forfaitaire'!I211)</f>
        <v/>
      </c>
      <c r="J211" s="293" t="str">
        <f>IF('Dépenses forfaitaire'!K211="","",'Dépenses forfaitaire'!K211)</f>
        <v/>
      </c>
      <c r="K211" s="293" t="str">
        <f>IF('Dépenses forfaitaire'!L211="","",'Dépenses forfaitaire'!L211)</f>
        <v/>
      </c>
      <c r="L211" s="293" t="str">
        <f>IF('Dépenses forfaitaire'!J211="","",'Dépenses forfaitaire'!J211)</f>
        <v/>
      </c>
      <c r="M211" s="131" t="str">
        <f>IF($H211="","",IF($C211=Listes!$B$32,IF('DP_Instruction Forfaitaires'!$E211&lt;Listes!$B$53,('DP_Instruction Forfaitaires'!$E211*(VLOOKUP('DP_Instruction Forfaitaires'!$D211,Listes!$A$54:$E$60,2,FALSE))),IF('DP_Instruction Forfaitaires'!$E211&gt;Listes!$E$53,('DP_Instruction Forfaitaires'!$E211*(VLOOKUP('DP_Instruction Forfaitaires'!$D211,Listes!$A$54:$E$60,5,FALSE))),('DP_Instruction Forfaitaires'!$E211*(VLOOKUP('DP_Instruction Forfaitaires'!$D211,Listes!$A$54:$E$60,3,FALSE))+(VLOOKUP('DP_Instruction Forfaitaires'!$D211,Listes!$A$54:$E$60,4,FALSE)))))))</f>
        <v/>
      </c>
      <c r="N211" s="131" t="str">
        <f>IF($H211="","",IF($C211=Listes!$B$31,IF('DP_Instruction Forfaitaires'!$E211&lt;Listes!$B$42,('DP_Instruction Forfaitaires'!$E211*(VLOOKUP('DP_Instruction Forfaitaires'!$D211,Listes!$A$43:$E$49,2,FALSE))),IF('DP_Instruction Forfaitaires'!$E211&gt;Listes!$D$42,('DP_Instruction Forfaitaires'!$E211*(VLOOKUP('DP_Instruction Forfaitaires'!$D211,Listes!$A$43:$E$49,5,FALSE))),('DP_Instruction Forfaitaires'!$E211*(VLOOKUP('DP_Instruction Forfaitaires'!$D211,Listes!$A$43:$E$49,3,FALSE))+(VLOOKUP('DP_Instruction Forfaitaires'!$D211,Listes!$A$43:$E$49,4,FALSE)))))))</f>
        <v/>
      </c>
      <c r="O211" s="183" t="str">
        <f>IF($H211="","",IF($C211=Listes!$B$34,Listes!$I$31,IF($C211=Listes!$B$35,(VLOOKUP('DP_Instruction Forfaitaires'!$F211,Listes!$E$31:$F$36,2,FALSE)),IF($C211=Listes!$B$33,IF('DP_Instruction Forfaitaires'!$E211&lt;Listes!$A$64,'DP_Instruction Forfaitaires'!$E211*Listes!$A$65,IF('DP_Instruction Forfaitaires'!$E211&gt;Listes!$D$64,'DP_Instruction Forfaitaires'!$E211*Listes!$D$65,(('DP_Instruction Forfaitaires'!$E211*Listes!$B$65)+Listes!$C$65)))))))</f>
        <v/>
      </c>
      <c r="P211" s="144" t="str">
        <f>IF('Dépenses forfaitaire'!P211="","",'Dépenses forfaitaire'!P211)</f>
        <v/>
      </c>
      <c r="Q211" s="343"/>
      <c r="R211" s="295" t="str">
        <f t="shared" si="12"/>
        <v/>
      </c>
      <c r="S211" s="295" t="str">
        <f t="shared" si="13"/>
        <v/>
      </c>
      <c r="T211" s="193" t="str">
        <f t="shared" si="14"/>
        <v/>
      </c>
      <c r="U211" s="191"/>
      <c r="V211" s="209"/>
      <c r="W211" s="195" t="str">
        <f>IF(AND(OR(Q211="KO",T211&lt;&gt;""),OR(R211="",S211="",T211="")),Listes!$A$74,IF(AND(T211="",Q211&lt;&gt;""),Listes!$A$75,IF(AND(P211&lt;T211,V211=""),Listes!$A$76,IF(AND(R211&gt;S211),Listes!$A$77,IF(AND(P211&lt;&gt;"",P211&gt;T211,U211=""),Listes!$A$78,IF(AND(X211="",OR(Q211&lt;&gt;"",R211&lt;&gt;"",S211&lt;&gt;"")),Listes!$A$79,""))))))</f>
        <v/>
      </c>
      <c r="X211" s="196"/>
      <c r="Y211" s="31">
        <f t="shared" si="15"/>
        <v>0</v>
      </c>
    </row>
    <row r="212" spans="1:25" ht="20.100000000000001" customHeight="1" x14ac:dyDescent="0.25">
      <c r="A212" s="134">
        <v>206</v>
      </c>
      <c r="B212" s="131" t="str">
        <f>IF('Dépenses forfaitaire'!B212="","",'Dépenses forfaitaire'!B212)</f>
        <v/>
      </c>
      <c r="C212" s="131" t="str">
        <f>IF('Dépenses forfaitaire'!C212="","",'Dépenses forfaitaire'!C212)</f>
        <v/>
      </c>
      <c r="D212" s="131" t="str">
        <f>IF('Dépenses forfaitaire'!D212="","",'Dépenses forfaitaire'!D212)</f>
        <v/>
      </c>
      <c r="E212" s="131" t="str">
        <f>IF('Dépenses forfaitaire'!E212="","",'Dépenses forfaitaire'!E212)</f>
        <v/>
      </c>
      <c r="F212" s="131" t="str">
        <f>IF('Dépenses forfaitaire'!F212="","",'Dépenses forfaitaire'!F212)</f>
        <v/>
      </c>
      <c r="G212" s="131"/>
      <c r="H212" s="131" t="str">
        <f>IF('Dépenses forfaitaire'!H212="","",'Dépenses forfaitaire'!H212)</f>
        <v/>
      </c>
      <c r="I212" s="131" t="str">
        <f>IF('Dépenses forfaitaire'!I212="","",'Dépenses forfaitaire'!I212)</f>
        <v/>
      </c>
      <c r="J212" s="293" t="str">
        <f>IF('Dépenses forfaitaire'!K212="","",'Dépenses forfaitaire'!K212)</f>
        <v/>
      </c>
      <c r="K212" s="293" t="str">
        <f>IF('Dépenses forfaitaire'!L212="","",'Dépenses forfaitaire'!L212)</f>
        <v/>
      </c>
      <c r="L212" s="293" t="str">
        <f>IF('Dépenses forfaitaire'!J212="","",'Dépenses forfaitaire'!J212)</f>
        <v/>
      </c>
      <c r="M212" s="131" t="str">
        <f>IF($H212="","",IF($C212=Listes!$B$32,IF('DP_Instruction Forfaitaires'!$E212&lt;Listes!$B$53,('DP_Instruction Forfaitaires'!$E212*(VLOOKUP('DP_Instruction Forfaitaires'!$D212,Listes!$A$54:$E$60,2,FALSE))),IF('DP_Instruction Forfaitaires'!$E212&gt;Listes!$E$53,('DP_Instruction Forfaitaires'!$E212*(VLOOKUP('DP_Instruction Forfaitaires'!$D212,Listes!$A$54:$E$60,5,FALSE))),('DP_Instruction Forfaitaires'!$E212*(VLOOKUP('DP_Instruction Forfaitaires'!$D212,Listes!$A$54:$E$60,3,FALSE))+(VLOOKUP('DP_Instruction Forfaitaires'!$D212,Listes!$A$54:$E$60,4,FALSE)))))))</f>
        <v/>
      </c>
      <c r="N212" s="131" t="str">
        <f>IF($H212="","",IF($C212=Listes!$B$31,IF('DP_Instruction Forfaitaires'!$E212&lt;Listes!$B$42,('DP_Instruction Forfaitaires'!$E212*(VLOOKUP('DP_Instruction Forfaitaires'!$D212,Listes!$A$43:$E$49,2,FALSE))),IF('DP_Instruction Forfaitaires'!$E212&gt;Listes!$D$42,('DP_Instruction Forfaitaires'!$E212*(VLOOKUP('DP_Instruction Forfaitaires'!$D212,Listes!$A$43:$E$49,5,FALSE))),('DP_Instruction Forfaitaires'!$E212*(VLOOKUP('DP_Instruction Forfaitaires'!$D212,Listes!$A$43:$E$49,3,FALSE))+(VLOOKUP('DP_Instruction Forfaitaires'!$D212,Listes!$A$43:$E$49,4,FALSE)))))))</f>
        <v/>
      </c>
      <c r="O212" s="183" t="str">
        <f>IF($H212="","",IF($C212=Listes!$B$34,Listes!$I$31,IF($C212=Listes!$B$35,(VLOOKUP('DP_Instruction Forfaitaires'!$F212,Listes!$E$31:$F$36,2,FALSE)),IF($C212=Listes!$B$33,IF('DP_Instruction Forfaitaires'!$E212&lt;Listes!$A$64,'DP_Instruction Forfaitaires'!$E212*Listes!$A$65,IF('DP_Instruction Forfaitaires'!$E212&gt;Listes!$D$64,'DP_Instruction Forfaitaires'!$E212*Listes!$D$65,(('DP_Instruction Forfaitaires'!$E212*Listes!$B$65)+Listes!$C$65)))))))</f>
        <v/>
      </c>
      <c r="P212" s="144" t="str">
        <f>IF('Dépenses forfaitaire'!P212="","",'Dépenses forfaitaire'!P212)</f>
        <v/>
      </c>
      <c r="Q212" s="343"/>
      <c r="R212" s="295" t="str">
        <f t="shared" si="12"/>
        <v/>
      </c>
      <c r="S212" s="295" t="str">
        <f t="shared" si="13"/>
        <v/>
      </c>
      <c r="T212" s="193" t="str">
        <f t="shared" si="14"/>
        <v/>
      </c>
      <c r="U212" s="191"/>
      <c r="V212" s="209"/>
      <c r="W212" s="195" t="str">
        <f>IF(AND(OR(Q212="KO",T212&lt;&gt;""),OR(R212="",S212="",T212="")),Listes!$A$74,IF(AND(T212="",Q212&lt;&gt;""),Listes!$A$75,IF(AND(P212&lt;T212,V212=""),Listes!$A$76,IF(AND(R212&gt;S212),Listes!$A$77,IF(AND(P212&lt;&gt;"",P212&gt;T212,U212=""),Listes!$A$78,IF(AND(X212="",OR(Q212&lt;&gt;"",R212&lt;&gt;"",S212&lt;&gt;"")),Listes!$A$79,""))))))</f>
        <v/>
      </c>
      <c r="X212" s="196"/>
      <c r="Y212" s="31">
        <f t="shared" si="15"/>
        <v>0</v>
      </c>
    </row>
    <row r="213" spans="1:25" ht="20.100000000000001" customHeight="1" x14ac:dyDescent="0.25">
      <c r="A213" s="134">
        <v>207</v>
      </c>
      <c r="B213" s="131" t="str">
        <f>IF('Dépenses forfaitaire'!B213="","",'Dépenses forfaitaire'!B213)</f>
        <v/>
      </c>
      <c r="C213" s="131" t="str">
        <f>IF('Dépenses forfaitaire'!C213="","",'Dépenses forfaitaire'!C213)</f>
        <v/>
      </c>
      <c r="D213" s="131" t="str">
        <f>IF('Dépenses forfaitaire'!D213="","",'Dépenses forfaitaire'!D213)</f>
        <v/>
      </c>
      <c r="E213" s="131" t="str">
        <f>IF('Dépenses forfaitaire'!E213="","",'Dépenses forfaitaire'!E213)</f>
        <v/>
      </c>
      <c r="F213" s="131" t="str">
        <f>IF('Dépenses forfaitaire'!F213="","",'Dépenses forfaitaire'!F213)</f>
        <v/>
      </c>
      <c r="G213" s="131"/>
      <c r="H213" s="131" t="str">
        <f>IF('Dépenses forfaitaire'!H213="","",'Dépenses forfaitaire'!H213)</f>
        <v/>
      </c>
      <c r="I213" s="131" t="str">
        <f>IF('Dépenses forfaitaire'!I213="","",'Dépenses forfaitaire'!I213)</f>
        <v/>
      </c>
      <c r="J213" s="293" t="str">
        <f>IF('Dépenses forfaitaire'!K213="","",'Dépenses forfaitaire'!K213)</f>
        <v/>
      </c>
      <c r="K213" s="293" t="str">
        <f>IF('Dépenses forfaitaire'!L213="","",'Dépenses forfaitaire'!L213)</f>
        <v/>
      </c>
      <c r="L213" s="293" t="str">
        <f>IF('Dépenses forfaitaire'!J213="","",'Dépenses forfaitaire'!J213)</f>
        <v/>
      </c>
      <c r="M213" s="131" t="str">
        <f>IF($H213="","",IF($C213=Listes!$B$32,IF('DP_Instruction Forfaitaires'!$E213&lt;Listes!$B$53,('DP_Instruction Forfaitaires'!$E213*(VLOOKUP('DP_Instruction Forfaitaires'!$D213,Listes!$A$54:$E$60,2,FALSE))),IF('DP_Instruction Forfaitaires'!$E213&gt;Listes!$E$53,('DP_Instruction Forfaitaires'!$E213*(VLOOKUP('DP_Instruction Forfaitaires'!$D213,Listes!$A$54:$E$60,5,FALSE))),('DP_Instruction Forfaitaires'!$E213*(VLOOKUP('DP_Instruction Forfaitaires'!$D213,Listes!$A$54:$E$60,3,FALSE))+(VLOOKUP('DP_Instruction Forfaitaires'!$D213,Listes!$A$54:$E$60,4,FALSE)))))))</f>
        <v/>
      </c>
      <c r="N213" s="131" t="str">
        <f>IF($H213="","",IF($C213=Listes!$B$31,IF('DP_Instruction Forfaitaires'!$E213&lt;Listes!$B$42,('DP_Instruction Forfaitaires'!$E213*(VLOOKUP('DP_Instruction Forfaitaires'!$D213,Listes!$A$43:$E$49,2,FALSE))),IF('DP_Instruction Forfaitaires'!$E213&gt;Listes!$D$42,('DP_Instruction Forfaitaires'!$E213*(VLOOKUP('DP_Instruction Forfaitaires'!$D213,Listes!$A$43:$E$49,5,FALSE))),('DP_Instruction Forfaitaires'!$E213*(VLOOKUP('DP_Instruction Forfaitaires'!$D213,Listes!$A$43:$E$49,3,FALSE))+(VLOOKUP('DP_Instruction Forfaitaires'!$D213,Listes!$A$43:$E$49,4,FALSE)))))))</f>
        <v/>
      </c>
      <c r="O213" s="183" t="str">
        <f>IF($H213="","",IF($C213=Listes!$B$34,Listes!$I$31,IF($C213=Listes!$B$35,(VLOOKUP('DP_Instruction Forfaitaires'!$F213,Listes!$E$31:$F$36,2,FALSE)),IF($C213=Listes!$B$33,IF('DP_Instruction Forfaitaires'!$E213&lt;Listes!$A$64,'DP_Instruction Forfaitaires'!$E213*Listes!$A$65,IF('DP_Instruction Forfaitaires'!$E213&gt;Listes!$D$64,'DP_Instruction Forfaitaires'!$E213*Listes!$D$65,(('DP_Instruction Forfaitaires'!$E213*Listes!$B$65)+Listes!$C$65)))))))</f>
        <v/>
      </c>
      <c r="P213" s="144" t="str">
        <f>IF('Dépenses forfaitaire'!P213="","",'Dépenses forfaitaire'!P213)</f>
        <v/>
      </c>
      <c r="Q213" s="343"/>
      <c r="R213" s="295" t="str">
        <f t="shared" si="12"/>
        <v/>
      </c>
      <c r="S213" s="295" t="str">
        <f t="shared" si="13"/>
        <v/>
      </c>
      <c r="T213" s="193" t="str">
        <f t="shared" si="14"/>
        <v/>
      </c>
      <c r="U213" s="191"/>
      <c r="V213" s="209"/>
      <c r="W213" s="195" t="str">
        <f>IF(AND(OR(Q213="KO",T213&lt;&gt;""),OR(R213="",S213="",T213="")),Listes!$A$74,IF(AND(T213="",Q213&lt;&gt;""),Listes!$A$75,IF(AND(P213&lt;T213,V213=""),Listes!$A$76,IF(AND(R213&gt;S213),Listes!$A$77,IF(AND(P213&lt;&gt;"",P213&gt;T213,U213=""),Listes!$A$78,IF(AND(X213="",OR(Q213&lt;&gt;"",R213&lt;&gt;"",S213&lt;&gt;"")),Listes!$A$79,""))))))</f>
        <v/>
      </c>
      <c r="X213" s="196"/>
      <c r="Y213" s="31">
        <f t="shared" si="15"/>
        <v>0</v>
      </c>
    </row>
    <row r="214" spans="1:25" ht="20.100000000000001" customHeight="1" x14ac:dyDescent="0.25">
      <c r="A214" s="134">
        <v>208</v>
      </c>
      <c r="B214" s="131" t="str">
        <f>IF('Dépenses forfaitaire'!B214="","",'Dépenses forfaitaire'!B214)</f>
        <v/>
      </c>
      <c r="C214" s="131" t="str">
        <f>IF('Dépenses forfaitaire'!C214="","",'Dépenses forfaitaire'!C214)</f>
        <v/>
      </c>
      <c r="D214" s="131" t="str">
        <f>IF('Dépenses forfaitaire'!D214="","",'Dépenses forfaitaire'!D214)</f>
        <v/>
      </c>
      <c r="E214" s="131" t="str">
        <f>IF('Dépenses forfaitaire'!E214="","",'Dépenses forfaitaire'!E214)</f>
        <v/>
      </c>
      <c r="F214" s="131" t="str">
        <f>IF('Dépenses forfaitaire'!F214="","",'Dépenses forfaitaire'!F214)</f>
        <v/>
      </c>
      <c r="G214" s="131"/>
      <c r="H214" s="131" t="str">
        <f>IF('Dépenses forfaitaire'!H214="","",'Dépenses forfaitaire'!H214)</f>
        <v/>
      </c>
      <c r="I214" s="131" t="str">
        <f>IF('Dépenses forfaitaire'!I214="","",'Dépenses forfaitaire'!I214)</f>
        <v/>
      </c>
      <c r="J214" s="293" t="str">
        <f>IF('Dépenses forfaitaire'!K214="","",'Dépenses forfaitaire'!K214)</f>
        <v/>
      </c>
      <c r="K214" s="293" t="str">
        <f>IF('Dépenses forfaitaire'!L214="","",'Dépenses forfaitaire'!L214)</f>
        <v/>
      </c>
      <c r="L214" s="293" t="str">
        <f>IF('Dépenses forfaitaire'!J214="","",'Dépenses forfaitaire'!J214)</f>
        <v/>
      </c>
      <c r="M214" s="131" t="str">
        <f>IF($H214="","",IF($C214=Listes!$B$32,IF('DP_Instruction Forfaitaires'!$E214&lt;Listes!$B$53,('DP_Instruction Forfaitaires'!$E214*(VLOOKUP('DP_Instruction Forfaitaires'!$D214,Listes!$A$54:$E$60,2,FALSE))),IF('DP_Instruction Forfaitaires'!$E214&gt;Listes!$E$53,('DP_Instruction Forfaitaires'!$E214*(VLOOKUP('DP_Instruction Forfaitaires'!$D214,Listes!$A$54:$E$60,5,FALSE))),('DP_Instruction Forfaitaires'!$E214*(VLOOKUP('DP_Instruction Forfaitaires'!$D214,Listes!$A$54:$E$60,3,FALSE))+(VLOOKUP('DP_Instruction Forfaitaires'!$D214,Listes!$A$54:$E$60,4,FALSE)))))))</f>
        <v/>
      </c>
      <c r="N214" s="131" t="str">
        <f>IF($H214="","",IF($C214=Listes!$B$31,IF('DP_Instruction Forfaitaires'!$E214&lt;Listes!$B$42,('DP_Instruction Forfaitaires'!$E214*(VLOOKUP('DP_Instruction Forfaitaires'!$D214,Listes!$A$43:$E$49,2,FALSE))),IF('DP_Instruction Forfaitaires'!$E214&gt;Listes!$D$42,('DP_Instruction Forfaitaires'!$E214*(VLOOKUP('DP_Instruction Forfaitaires'!$D214,Listes!$A$43:$E$49,5,FALSE))),('DP_Instruction Forfaitaires'!$E214*(VLOOKUP('DP_Instruction Forfaitaires'!$D214,Listes!$A$43:$E$49,3,FALSE))+(VLOOKUP('DP_Instruction Forfaitaires'!$D214,Listes!$A$43:$E$49,4,FALSE)))))))</f>
        <v/>
      </c>
      <c r="O214" s="183" t="str">
        <f>IF($H214="","",IF($C214=Listes!$B$34,Listes!$I$31,IF($C214=Listes!$B$35,(VLOOKUP('DP_Instruction Forfaitaires'!$F214,Listes!$E$31:$F$36,2,FALSE)),IF($C214=Listes!$B$33,IF('DP_Instruction Forfaitaires'!$E214&lt;Listes!$A$64,'DP_Instruction Forfaitaires'!$E214*Listes!$A$65,IF('DP_Instruction Forfaitaires'!$E214&gt;Listes!$D$64,'DP_Instruction Forfaitaires'!$E214*Listes!$D$65,(('DP_Instruction Forfaitaires'!$E214*Listes!$B$65)+Listes!$C$65)))))))</f>
        <v/>
      </c>
      <c r="P214" s="144" t="str">
        <f>IF('Dépenses forfaitaire'!P214="","",'Dépenses forfaitaire'!P214)</f>
        <v/>
      </c>
      <c r="Q214" s="343"/>
      <c r="R214" s="295" t="str">
        <f t="shared" si="12"/>
        <v/>
      </c>
      <c r="S214" s="295" t="str">
        <f t="shared" si="13"/>
        <v/>
      </c>
      <c r="T214" s="193" t="str">
        <f t="shared" si="14"/>
        <v/>
      </c>
      <c r="U214" s="191"/>
      <c r="V214" s="209"/>
      <c r="W214" s="195" t="str">
        <f>IF(AND(OR(Q214="KO",T214&lt;&gt;""),OR(R214="",S214="",T214="")),Listes!$A$74,IF(AND(T214="",Q214&lt;&gt;""),Listes!$A$75,IF(AND(P214&lt;T214,V214=""),Listes!$A$76,IF(AND(R214&gt;S214),Listes!$A$77,IF(AND(P214&lt;&gt;"",P214&gt;T214,U214=""),Listes!$A$78,IF(AND(X214="",OR(Q214&lt;&gt;"",R214&lt;&gt;"",S214&lt;&gt;"")),Listes!$A$79,""))))))</f>
        <v/>
      </c>
      <c r="X214" s="196"/>
      <c r="Y214" s="31">
        <f t="shared" si="15"/>
        <v>0</v>
      </c>
    </row>
    <row r="215" spans="1:25" ht="20.100000000000001" customHeight="1" x14ac:dyDescent="0.25">
      <c r="A215" s="134">
        <v>209</v>
      </c>
      <c r="B215" s="131" t="str">
        <f>IF('Dépenses forfaitaire'!B215="","",'Dépenses forfaitaire'!B215)</f>
        <v/>
      </c>
      <c r="C215" s="131" t="str">
        <f>IF('Dépenses forfaitaire'!C215="","",'Dépenses forfaitaire'!C215)</f>
        <v/>
      </c>
      <c r="D215" s="131" t="str">
        <f>IF('Dépenses forfaitaire'!D215="","",'Dépenses forfaitaire'!D215)</f>
        <v/>
      </c>
      <c r="E215" s="131" t="str">
        <f>IF('Dépenses forfaitaire'!E215="","",'Dépenses forfaitaire'!E215)</f>
        <v/>
      </c>
      <c r="F215" s="131" t="str">
        <f>IF('Dépenses forfaitaire'!F215="","",'Dépenses forfaitaire'!F215)</f>
        <v/>
      </c>
      <c r="G215" s="131"/>
      <c r="H215" s="131" t="str">
        <f>IF('Dépenses forfaitaire'!H215="","",'Dépenses forfaitaire'!H215)</f>
        <v/>
      </c>
      <c r="I215" s="131" t="str">
        <f>IF('Dépenses forfaitaire'!I215="","",'Dépenses forfaitaire'!I215)</f>
        <v/>
      </c>
      <c r="J215" s="293" t="str">
        <f>IF('Dépenses forfaitaire'!K215="","",'Dépenses forfaitaire'!K215)</f>
        <v/>
      </c>
      <c r="K215" s="293" t="str">
        <f>IF('Dépenses forfaitaire'!L215="","",'Dépenses forfaitaire'!L215)</f>
        <v/>
      </c>
      <c r="L215" s="293" t="str">
        <f>IF('Dépenses forfaitaire'!J215="","",'Dépenses forfaitaire'!J215)</f>
        <v/>
      </c>
      <c r="M215" s="131" t="str">
        <f>IF($H215="","",IF($C215=Listes!$B$32,IF('DP_Instruction Forfaitaires'!$E215&lt;Listes!$B$53,('DP_Instruction Forfaitaires'!$E215*(VLOOKUP('DP_Instruction Forfaitaires'!$D215,Listes!$A$54:$E$60,2,FALSE))),IF('DP_Instruction Forfaitaires'!$E215&gt;Listes!$E$53,('DP_Instruction Forfaitaires'!$E215*(VLOOKUP('DP_Instruction Forfaitaires'!$D215,Listes!$A$54:$E$60,5,FALSE))),('DP_Instruction Forfaitaires'!$E215*(VLOOKUP('DP_Instruction Forfaitaires'!$D215,Listes!$A$54:$E$60,3,FALSE))+(VLOOKUP('DP_Instruction Forfaitaires'!$D215,Listes!$A$54:$E$60,4,FALSE)))))))</f>
        <v/>
      </c>
      <c r="N215" s="131" t="str">
        <f>IF($H215="","",IF($C215=Listes!$B$31,IF('DP_Instruction Forfaitaires'!$E215&lt;Listes!$B$42,('DP_Instruction Forfaitaires'!$E215*(VLOOKUP('DP_Instruction Forfaitaires'!$D215,Listes!$A$43:$E$49,2,FALSE))),IF('DP_Instruction Forfaitaires'!$E215&gt;Listes!$D$42,('DP_Instruction Forfaitaires'!$E215*(VLOOKUP('DP_Instruction Forfaitaires'!$D215,Listes!$A$43:$E$49,5,FALSE))),('DP_Instruction Forfaitaires'!$E215*(VLOOKUP('DP_Instruction Forfaitaires'!$D215,Listes!$A$43:$E$49,3,FALSE))+(VLOOKUP('DP_Instruction Forfaitaires'!$D215,Listes!$A$43:$E$49,4,FALSE)))))))</f>
        <v/>
      </c>
      <c r="O215" s="183" t="str">
        <f>IF($H215="","",IF($C215=Listes!$B$34,Listes!$I$31,IF($C215=Listes!$B$35,(VLOOKUP('DP_Instruction Forfaitaires'!$F215,Listes!$E$31:$F$36,2,FALSE)),IF($C215=Listes!$B$33,IF('DP_Instruction Forfaitaires'!$E215&lt;Listes!$A$64,'DP_Instruction Forfaitaires'!$E215*Listes!$A$65,IF('DP_Instruction Forfaitaires'!$E215&gt;Listes!$D$64,'DP_Instruction Forfaitaires'!$E215*Listes!$D$65,(('DP_Instruction Forfaitaires'!$E215*Listes!$B$65)+Listes!$C$65)))))))</f>
        <v/>
      </c>
      <c r="P215" s="144" t="str">
        <f>IF('Dépenses forfaitaire'!P215="","",'Dépenses forfaitaire'!P215)</f>
        <v/>
      </c>
      <c r="Q215" s="343"/>
      <c r="R215" s="295" t="str">
        <f t="shared" si="12"/>
        <v/>
      </c>
      <c r="S215" s="295" t="str">
        <f t="shared" si="13"/>
        <v/>
      </c>
      <c r="T215" s="193" t="str">
        <f t="shared" si="14"/>
        <v/>
      </c>
      <c r="U215" s="191"/>
      <c r="V215" s="209"/>
      <c r="W215" s="195" t="str">
        <f>IF(AND(OR(Q215="KO",T215&lt;&gt;""),OR(R215="",S215="",T215="")),Listes!$A$74,IF(AND(T215="",Q215&lt;&gt;""),Listes!$A$75,IF(AND(P215&lt;T215,V215=""),Listes!$A$76,IF(AND(R215&gt;S215),Listes!$A$77,IF(AND(P215&lt;&gt;"",P215&gt;T215,U215=""),Listes!$A$78,IF(AND(X215="",OR(Q215&lt;&gt;"",R215&lt;&gt;"",S215&lt;&gt;"")),Listes!$A$79,""))))))</f>
        <v/>
      </c>
      <c r="X215" s="196"/>
      <c r="Y215" s="31">
        <f t="shared" si="15"/>
        <v>0</v>
      </c>
    </row>
    <row r="216" spans="1:25" ht="20.100000000000001" customHeight="1" x14ac:dyDescent="0.25">
      <c r="A216" s="134">
        <v>210</v>
      </c>
      <c r="B216" s="131" t="str">
        <f>IF('Dépenses forfaitaire'!B216="","",'Dépenses forfaitaire'!B216)</f>
        <v/>
      </c>
      <c r="C216" s="131" t="str">
        <f>IF('Dépenses forfaitaire'!C216="","",'Dépenses forfaitaire'!C216)</f>
        <v/>
      </c>
      <c r="D216" s="131" t="str">
        <f>IF('Dépenses forfaitaire'!D216="","",'Dépenses forfaitaire'!D216)</f>
        <v/>
      </c>
      <c r="E216" s="131" t="str">
        <f>IF('Dépenses forfaitaire'!E216="","",'Dépenses forfaitaire'!E216)</f>
        <v/>
      </c>
      <c r="F216" s="131" t="str">
        <f>IF('Dépenses forfaitaire'!F216="","",'Dépenses forfaitaire'!F216)</f>
        <v/>
      </c>
      <c r="G216" s="131"/>
      <c r="H216" s="131" t="str">
        <f>IF('Dépenses forfaitaire'!H216="","",'Dépenses forfaitaire'!H216)</f>
        <v/>
      </c>
      <c r="I216" s="131" t="str">
        <f>IF('Dépenses forfaitaire'!I216="","",'Dépenses forfaitaire'!I216)</f>
        <v/>
      </c>
      <c r="J216" s="293" t="str">
        <f>IF('Dépenses forfaitaire'!K216="","",'Dépenses forfaitaire'!K216)</f>
        <v/>
      </c>
      <c r="K216" s="293" t="str">
        <f>IF('Dépenses forfaitaire'!L216="","",'Dépenses forfaitaire'!L216)</f>
        <v/>
      </c>
      <c r="L216" s="293" t="str">
        <f>IF('Dépenses forfaitaire'!J216="","",'Dépenses forfaitaire'!J216)</f>
        <v/>
      </c>
      <c r="M216" s="131" t="str">
        <f>IF($H216="","",IF($C216=Listes!$B$32,IF('DP_Instruction Forfaitaires'!$E216&lt;Listes!$B$53,('DP_Instruction Forfaitaires'!$E216*(VLOOKUP('DP_Instruction Forfaitaires'!$D216,Listes!$A$54:$E$60,2,FALSE))),IF('DP_Instruction Forfaitaires'!$E216&gt;Listes!$E$53,('DP_Instruction Forfaitaires'!$E216*(VLOOKUP('DP_Instruction Forfaitaires'!$D216,Listes!$A$54:$E$60,5,FALSE))),('DP_Instruction Forfaitaires'!$E216*(VLOOKUP('DP_Instruction Forfaitaires'!$D216,Listes!$A$54:$E$60,3,FALSE))+(VLOOKUP('DP_Instruction Forfaitaires'!$D216,Listes!$A$54:$E$60,4,FALSE)))))))</f>
        <v/>
      </c>
      <c r="N216" s="131" t="str">
        <f>IF($H216="","",IF($C216=Listes!$B$31,IF('DP_Instruction Forfaitaires'!$E216&lt;Listes!$B$42,('DP_Instruction Forfaitaires'!$E216*(VLOOKUP('DP_Instruction Forfaitaires'!$D216,Listes!$A$43:$E$49,2,FALSE))),IF('DP_Instruction Forfaitaires'!$E216&gt;Listes!$D$42,('DP_Instruction Forfaitaires'!$E216*(VLOOKUP('DP_Instruction Forfaitaires'!$D216,Listes!$A$43:$E$49,5,FALSE))),('DP_Instruction Forfaitaires'!$E216*(VLOOKUP('DP_Instruction Forfaitaires'!$D216,Listes!$A$43:$E$49,3,FALSE))+(VLOOKUP('DP_Instruction Forfaitaires'!$D216,Listes!$A$43:$E$49,4,FALSE)))))))</f>
        <v/>
      </c>
      <c r="O216" s="183" t="str">
        <f>IF($H216="","",IF($C216=Listes!$B$34,Listes!$I$31,IF($C216=Listes!$B$35,(VLOOKUP('DP_Instruction Forfaitaires'!$F216,Listes!$E$31:$F$36,2,FALSE)),IF($C216=Listes!$B$33,IF('DP_Instruction Forfaitaires'!$E216&lt;Listes!$A$64,'DP_Instruction Forfaitaires'!$E216*Listes!$A$65,IF('DP_Instruction Forfaitaires'!$E216&gt;Listes!$D$64,'DP_Instruction Forfaitaires'!$E216*Listes!$D$65,(('DP_Instruction Forfaitaires'!$E216*Listes!$B$65)+Listes!$C$65)))))))</f>
        <v/>
      </c>
      <c r="P216" s="144" t="str">
        <f>IF('Dépenses forfaitaire'!P216="","",'Dépenses forfaitaire'!P216)</f>
        <v/>
      </c>
      <c r="Q216" s="343"/>
      <c r="R216" s="295" t="str">
        <f t="shared" si="12"/>
        <v/>
      </c>
      <c r="S216" s="295" t="str">
        <f t="shared" si="13"/>
        <v/>
      </c>
      <c r="T216" s="193" t="str">
        <f t="shared" si="14"/>
        <v/>
      </c>
      <c r="U216" s="191"/>
      <c r="V216" s="209"/>
      <c r="W216" s="195" t="str">
        <f>IF(AND(OR(Q216="KO",T216&lt;&gt;""),OR(R216="",S216="",T216="")),Listes!$A$74,IF(AND(T216="",Q216&lt;&gt;""),Listes!$A$75,IF(AND(P216&lt;T216,V216=""),Listes!$A$76,IF(AND(R216&gt;S216),Listes!$A$77,IF(AND(P216&lt;&gt;"",P216&gt;T216,U216=""),Listes!$A$78,IF(AND(X216="",OR(Q216&lt;&gt;"",R216&lt;&gt;"",S216&lt;&gt;"")),Listes!$A$79,""))))))</f>
        <v/>
      </c>
      <c r="X216" s="196"/>
      <c r="Y216" s="31">
        <f t="shared" si="15"/>
        <v>0</v>
      </c>
    </row>
    <row r="217" spans="1:25" ht="20.100000000000001" customHeight="1" x14ac:dyDescent="0.25">
      <c r="A217" s="134">
        <v>211</v>
      </c>
      <c r="B217" s="131" t="str">
        <f>IF('Dépenses forfaitaire'!B217="","",'Dépenses forfaitaire'!B217)</f>
        <v/>
      </c>
      <c r="C217" s="131" t="str">
        <f>IF('Dépenses forfaitaire'!C217="","",'Dépenses forfaitaire'!C217)</f>
        <v/>
      </c>
      <c r="D217" s="131" t="str">
        <f>IF('Dépenses forfaitaire'!D217="","",'Dépenses forfaitaire'!D217)</f>
        <v/>
      </c>
      <c r="E217" s="131" t="str">
        <f>IF('Dépenses forfaitaire'!E217="","",'Dépenses forfaitaire'!E217)</f>
        <v/>
      </c>
      <c r="F217" s="131" t="str">
        <f>IF('Dépenses forfaitaire'!F217="","",'Dépenses forfaitaire'!F217)</f>
        <v/>
      </c>
      <c r="G217" s="131"/>
      <c r="H217" s="131" t="str">
        <f>IF('Dépenses forfaitaire'!H217="","",'Dépenses forfaitaire'!H217)</f>
        <v/>
      </c>
      <c r="I217" s="131" t="str">
        <f>IF('Dépenses forfaitaire'!I217="","",'Dépenses forfaitaire'!I217)</f>
        <v/>
      </c>
      <c r="J217" s="293" t="str">
        <f>IF('Dépenses forfaitaire'!K217="","",'Dépenses forfaitaire'!K217)</f>
        <v/>
      </c>
      <c r="K217" s="293" t="str">
        <f>IF('Dépenses forfaitaire'!L217="","",'Dépenses forfaitaire'!L217)</f>
        <v/>
      </c>
      <c r="L217" s="293" t="str">
        <f>IF('Dépenses forfaitaire'!J217="","",'Dépenses forfaitaire'!J217)</f>
        <v/>
      </c>
      <c r="M217" s="131" t="str">
        <f>IF($H217="","",IF($C217=Listes!$B$32,IF('DP_Instruction Forfaitaires'!$E217&lt;Listes!$B$53,('DP_Instruction Forfaitaires'!$E217*(VLOOKUP('DP_Instruction Forfaitaires'!$D217,Listes!$A$54:$E$60,2,FALSE))),IF('DP_Instruction Forfaitaires'!$E217&gt;Listes!$E$53,('DP_Instruction Forfaitaires'!$E217*(VLOOKUP('DP_Instruction Forfaitaires'!$D217,Listes!$A$54:$E$60,5,FALSE))),('DP_Instruction Forfaitaires'!$E217*(VLOOKUP('DP_Instruction Forfaitaires'!$D217,Listes!$A$54:$E$60,3,FALSE))+(VLOOKUP('DP_Instruction Forfaitaires'!$D217,Listes!$A$54:$E$60,4,FALSE)))))))</f>
        <v/>
      </c>
      <c r="N217" s="131" t="str">
        <f>IF($H217="","",IF($C217=Listes!$B$31,IF('DP_Instruction Forfaitaires'!$E217&lt;Listes!$B$42,('DP_Instruction Forfaitaires'!$E217*(VLOOKUP('DP_Instruction Forfaitaires'!$D217,Listes!$A$43:$E$49,2,FALSE))),IF('DP_Instruction Forfaitaires'!$E217&gt;Listes!$D$42,('DP_Instruction Forfaitaires'!$E217*(VLOOKUP('DP_Instruction Forfaitaires'!$D217,Listes!$A$43:$E$49,5,FALSE))),('DP_Instruction Forfaitaires'!$E217*(VLOOKUP('DP_Instruction Forfaitaires'!$D217,Listes!$A$43:$E$49,3,FALSE))+(VLOOKUP('DP_Instruction Forfaitaires'!$D217,Listes!$A$43:$E$49,4,FALSE)))))))</f>
        <v/>
      </c>
      <c r="O217" s="183" t="str">
        <f>IF($H217="","",IF($C217=Listes!$B$34,Listes!$I$31,IF($C217=Listes!$B$35,(VLOOKUP('DP_Instruction Forfaitaires'!$F217,Listes!$E$31:$F$36,2,FALSE)),IF($C217=Listes!$B$33,IF('DP_Instruction Forfaitaires'!$E217&lt;Listes!$A$64,'DP_Instruction Forfaitaires'!$E217*Listes!$A$65,IF('DP_Instruction Forfaitaires'!$E217&gt;Listes!$D$64,'DP_Instruction Forfaitaires'!$E217*Listes!$D$65,(('DP_Instruction Forfaitaires'!$E217*Listes!$B$65)+Listes!$C$65)))))))</f>
        <v/>
      </c>
      <c r="P217" s="144" t="str">
        <f>IF('Dépenses forfaitaire'!P217="","",'Dépenses forfaitaire'!P217)</f>
        <v/>
      </c>
      <c r="Q217" s="343"/>
      <c r="R217" s="295" t="str">
        <f t="shared" si="12"/>
        <v/>
      </c>
      <c r="S217" s="295" t="str">
        <f t="shared" si="13"/>
        <v/>
      </c>
      <c r="T217" s="193" t="str">
        <f t="shared" si="14"/>
        <v/>
      </c>
      <c r="U217" s="191"/>
      <c r="V217" s="209"/>
      <c r="W217" s="195" t="str">
        <f>IF(AND(OR(Q217="KO",T217&lt;&gt;""),OR(R217="",S217="",T217="")),Listes!$A$74,IF(AND(T217="",Q217&lt;&gt;""),Listes!$A$75,IF(AND(P217&lt;T217,V217=""),Listes!$A$76,IF(AND(R217&gt;S217),Listes!$A$77,IF(AND(P217&lt;&gt;"",P217&gt;T217,U217=""),Listes!$A$78,IF(AND(X217="",OR(Q217&lt;&gt;"",R217&lt;&gt;"",S217&lt;&gt;"")),Listes!$A$79,""))))))</f>
        <v/>
      </c>
      <c r="X217" s="196"/>
      <c r="Y217" s="31">
        <f t="shared" si="15"/>
        <v>0</v>
      </c>
    </row>
    <row r="218" spans="1:25" ht="20.100000000000001" customHeight="1" x14ac:dyDescent="0.25">
      <c r="A218" s="134">
        <v>212</v>
      </c>
      <c r="B218" s="131" t="str">
        <f>IF('Dépenses forfaitaire'!B218="","",'Dépenses forfaitaire'!B218)</f>
        <v/>
      </c>
      <c r="C218" s="131" t="str">
        <f>IF('Dépenses forfaitaire'!C218="","",'Dépenses forfaitaire'!C218)</f>
        <v/>
      </c>
      <c r="D218" s="131" t="str">
        <f>IF('Dépenses forfaitaire'!D218="","",'Dépenses forfaitaire'!D218)</f>
        <v/>
      </c>
      <c r="E218" s="131" t="str">
        <f>IF('Dépenses forfaitaire'!E218="","",'Dépenses forfaitaire'!E218)</f>
        <v/>
      </c>
      <c r="F218" s="131" t="str">
        <f>IF('Dépenses forfaitaire'!F218="","",'Dépenses forfaitaire'!F218)</f>
        <v/>
      </c>
      <c r="G218" s="131"/>
      <c r="H218" s="131" t="str">
        <f>IF('Dépenses forfaitaire'!H218="","",'Dépenses forfaitaire'!H218)</f>
        <v/>
      </c>
      <c r="I218" s="131" t="str">
        <f>IF('Dépenses forfaitaire'!I218="","",'Dépenses forfaitaire'!I218)</f>
        <v/>
      </c>
      <c r="J218" s="293" t="str">
        <f>IF('Dépenses forfaitaire'!K218="","",'Dépenses forfaitaire'!K218)</f>
        <v/>
      </c>
      <c r="K218" s="293" t="str">
        <f>IF('Dépenses forfaitaire'!L218="","",'Dépenses forfaitaire'!L218)</f>
        <v/>
      </c>
      <c r="L218" s="293" t="str">
        <f>IF('Dépenses forfaitaire'!J218="","",'Dépenses forfaitaire'!J218)</f>
        <v/>
      </c>
      <c r="M218" s="131" t="str">
        <f>IF($H218="","",IF($C218=Listes!$B$32,IF('DP_Instruction Forfaitaires'!$E218&lt;Listes!$B$53,('DP_Instruction Forfaitaires'!$E218*(VLOOKUP('DP_Instruction Forfaitaires'!$D218,Listes!$A$54:$E$60,2,FALSE))),IF('DP_Instruction Forfaitaires'!$E218&gt;Listes!$E$53,('DP_Instruction Forfaitaires'!$E218*(VLOOKUP('DP_Instruction Forfaitaires'!$D218,Listes!$A$54:$E$60,5,FALSE))),('DP_Instruction Forfaitaires'!$E218*(VLOOKUP('DP_Instruction Forfaitaires'!$D218,Listes!$A$54:$E$60,3,FALSE))+(VLOOKUP('DP_Instruction Forfaitaires'!$D218,Listes!$A$54:$E$60,4,FALSE)))))))</f>
        <v/>
      </c>
      <c r="N218" s="131" t="str">
        <f>IF($H218="","",IF($C218=Listes!$B$31,IF('DP_Instruction Forfaitaires'!$E218&lt;Listes!$B$42,('DP_Instruction Forfaitaires'!$E218*(VLOOKUP('DP_Instruction Forfaitaires'!$D218,Listes!$A$43:$E$49,2,FALSE))),IF('DP_Instruction Forfaitaires'!$E218&gt;Listes!$D$42,('DP_Instruction Forfaitaires'!$E218*(VLOOKUP('DP_Instruction Forfaitaires'!$D218,Listes!$A$43:$E$49,5,FALSE))),('DP_Instruction Forfaitaires'!$E218*(VLOOKUP('DP_Instruction Forfaitaires'!$D218,Listes!$A$43:$E$49,3,FALSE))+(VLOOKUP('DP_Instruction Forfaitaires'!$D218,Listes!$A$43:$E$49,4,FALSE)))))))</f>
        <v/>
      </c>
      <c r="O218" s="183" t="str">
        <f>IF($H218="","",IF($C218=Listes!$B$34,Listes!$I$31,IF($C218=Listes!$B$35,(VLOOKUP('DP_Instruction Forfaitaires'!$F218,Listes!$E$31:$F$36,2,FALSE)),IF($C218=Listes!$B$33,IF('DP_Instruction Forfaitaires'!$E218&lt;Listes!$A$64,'DP_Instruction Forfaitaires'!$E218*Listes!$A$65,IF('DP_Instruction Forfaitaires'!$E218&gt;Listes!$D$64,'DP_Instruction Forfaitaires'!$E218*Listes!$D$65,(('DP_Instruction Forfaitaires'!$E218*Listes!$B$65)+Listes!$C$65)))))))</f>
        <v/>
      </c>
      <c r="P218" s="144" t="str">
        <f>IF('Dépenses forfaitaire'!P218="","",'Dépenses forfaitaire'!P218)</f>
        <v/>
      </c>
      <c r="Q218" s="343"/>
      <c r="R218" s="295" t="str">
        <f t="shared" si="12"/>
        <v/>
      </c>
      <c r="S218" s="295" t="str">
        <f t="shared" si="13"/>
        <v/>
      </c>
      <c r="T218" s="193" t="str">
        <f t="shared" si="14"/>
        <v/>
      </c>
      <c r="U218" s="191"/>
      <c r="V218" s="209"/>
      <c r="W218" s="195" t="str">
        <f>IF(AND(OR(Q218="KO",T218&lt;&gt;""),OR(R218="",S218="",T218="")),Listes!$A$74,IF(AND(T218="",Q218&lt;&gt;""),Listes!$A$75,IF(AND(P218&lt;T218,V218=""),Listes!$A$76,IF(AND(R218&gt;S218),Listes!$A$77,IF(AND(P218&lt;&gt;"",P218&gt;T218,U218=""),Listes!$A$78,IF(AND(X218="",OR(Q218&lt;&gt;"",R218&lt;&gt;"",S218&lt;&gt;"")),Listes!$A$79,""))))))</f>
        <v/>
      </c>
      <c r="X218" s="196"/>
      <c r="Y218" s="31">
        <f t="shared" si="15"/>
        <v>0</v>
      </c>
    </row>
    <row r="219" spans="1:25" ht="20.100000000000001" customHeight="1" x14ac:dyDescent="0.25">
      <c r="A219" s="134">
        <v>213</v>
      </c>
      <c r="B219" s="131" t="str">
        <f>IF('Dépenses forfaitaire'!B219="","",'Dépenses forfaitaire'!B219)</f>
        <v/>
      </c>
      <c r="C219" s="131" t="str">
        <f>IF('Dépenses forfaitaire'!C219="","",'Dépenses forfaitaire'!C219)</f>
        <v/>
      </c>
      <c r="D219" s="131" t="str">
        <f>IF('Dépenses forfaitaire'!D219="","",'Dépenses forfaitaire'!D219)</f>
        <v/>
      </c>
      <c r="E219" s="131" t="str">
        <f>IF('Dépenses forfaitaire'!E219="","",'Dépenses forfaitaire'!E219)</f>
        <v/>
      </c>
      <c r="F219" s="131" t="str">
        <f>IF('Dépenses forfaitaire'!F219="","",'Dépenses forfaitaire'!F219)</f>
        <v/>
      </c>
      <c r="G219" s="131"/>
      <c r="H219" s="131" t="str">
        <f>IF('Dépenses forfaitaire'!H219="","",'Dépenses forfaitaire'!H219)</f>
        <v/>
      </c>
      <c r="I219" s="131" t="str">
        <f>IF('Dépenses forfaitaire'!I219="","",'Dépenses forfaitaire'!I219)</f>
        <v/>
      </c>
      <c r="J219" s="293" t="str">
        <f>IF('Dépenses forfaitaire'!K219="","",'Dépenses forfaitaire'!K219)</f>
        <v/>
      </c>
      <c r="K219" s="293" t="str">
        <f>IF('Dépenses forfaitaire'!L219="","",'Dépenses forfaitaire'!L219)</f>
        <v/>
      </c>
      <c r="L219" s="293" t="str">
        <f>IF('Dépenses forfaitaire'!J219="","",'Dépenses forfaitaire'!J219)</f>
        <v/>
      </c>
      <c r="M219" s="131" t="str">
        <f>IF($H219="","",IF($C219=Listes!$B$32,IF('DP_Instruction Forfaitaires'!$E219&lt;Listes!$B$53,('DP_Instruction Forfaitaires'!$E219*(VLOOKUP('DP_Instruction Forfaitaires'!$D219,Listes!$A$54:$E$60,2,FALSE))),IF('DP_Instruction Forfaitaires'!$E219&gt;Listes!$E$53,('DP_Instruction Forfaitaires'!$E219*(VLOOKUP('DP_Instruction Forfaitaires'!$D219,Listes!$A$54:$E$60,5,FALSE))),('DP_Instruction Forfaitaires'!$E219*(VLOOKUP('DP_Instruction Forfaitaires'!$D219,Listes!$A$54:$E$60,3,FALSE))+(VLOOKUP('DP_Instruction Forfaitaires'!$D219,Listes!$A$54:$E$60,4,FALSE)))))))</f>
        <v/>
      </c>
      <c r="N219" s="131" t="str">
        <f>IF($H219="","",IF($C219=Listes!$B$31,IF('DP_Instruction Forfaitaires'!$E219&lt;Listes!$B$42,('DP_Instruction Forfaitaires'!$E219*(VLOOKUP('DP_Instruction Forfaitaires'!$D219,Listes!$A$43:$E$49,2,FALSE))),IF('DP_Instruction Forfaitaires'!$E219&gt;Listes!$D$42,('DP_Instruction Forfaitaires'!$E219*(VLOOKUP('DP_Instruction Forfaitaires'!$D219,Listes!$A$43:$E$49,5,FALSE))),('DP_Instruction Forfaitaires'!$E219*(VLOOKUP('DP_Instruction Forfaitaires'!$D219,Listes!$A$43:$E$49,3,FALSE))+(VLOOKUP('DP_Instruction Forfaitaires'!$D219,Listes!$A$43:$E$49,4,FALSE)))))))</f>
        <v/>
      </c>
      <c r="O219" s="183" t="str">
        <f>IF($H219="","",IF($C219=Listes!$B$34,Listes!$I$31,IF($C219=Listes!$B$35,(VLOOKUP('DP_Instruction Forfaitaires'!$F219,Listes!$E$31:$F$36,2,FALSE)),IF($C219=Listes!$B$33,IF('DP_Instruction Forfaitaires'!$E219&lt;Listes!$A$64,'DP_Instruction Forfaitaires'!$E219*Listes!$A$65,IF('DP_Instruction Forfaitaires'!$E219&gt;Listes!$D$64,'DP_Instruction Forfaitaires'!$E219*Listes!$D$65,(('DP_Instruction Forfaitaires'!$E219*Listes!$B$65)+Listes!$C$65)))))))</f>
        <v/>
      </c>
      <c r="P219" s="144" t="str">
        <f>IF('Dépenses forfaitaire'!P219="","",'Dépenses forfaitaire'!P219)</f>
        <v/>
      </c>
      <c r="Q219" s="343"/>
      <c r="R219" s="295" t="str">
        <f t="shared" si="12"/>
        <v/>
      </c>
      <c r="S219" s="295" t="str">
        <f t="shared" si="13"/>
        <v/>
      </c>
      <c r="T219" s="193" t="str">
        <f t="shared" si="14"/>
        <v/>
      </c>
      <c r="U219" s="191"/>
      <c r="V219" s="209"/>
      <c r="W219" s="195" t="str">
        <f>IF(AND(OR(Q219="KO",T219&lt;&gt;""),OR(R219="",S219="",T219="")),Listes!$A$74,IF(AND(T219="",Q219&lt;&gt;""),Listes!$A$75,IF(AND(P219&lt;T219,V219=""),Listes!$A$76,IF(AND(R219&gt;S219),Listes!$A$77,IF(AND(P219&lt;&gt;"",P219&gt;T219,U219=""),Listes!$A$78,IF(AND(X219="",OR(Q219&lt;&gt;"",R219&lt;&gt;"",S219&lt;&gt;"")),Listes!$A$79,""))))))</f>
        <v/>
      </c>
      <c r="X219" s="196"/>
      <c r="Y219" s="31">
        <f t="shared" si="15"/>
        <v>0</v>
      </c>
    </row>
    <row r="220" spans="1:25" ht="20.100000000000001" customHeight="1" x14ac:dyDescent="0.25">
      <c r="A220" s="134">
        <v>214</v>
      </c>
      <c r="B220" s="131" t="str">
        <f>IF('Dépenses forfaitaire'!B220="","",'Dépenses forfaitaire'!B220)</f>
        <v/>
      </c>
      <c r="C220" s="131" t="str">
        <f>IF('Dépenses forfaitaire'!C220="","",'Dépenses forfaitaire'!C220)</f>
        <v/>
      </c>
      <c r="D220" s="131" t="str">
        <f>IF('Dépenses forfaitaire'!D220="","",'Dépenses forfaitaire'!D220)</f>
        <v/>
      </c>
      <c r="E220" s="131" t="str">
        <f>IF('Dépenses forfaitaire'!E220="","",'Dépenses forfaitaire'!E220)</f>
        <v/>
      </c>
      <c r="F220" s="131" t="str">
        <f>IF('Dépenses forfaitaire'!F220="","",'Dépenses forfaitaire'!F220)</f>
        <v/>
      </c>
      <c r="G220" s="131"/>
      <c r="H220" s="131" t="str">
        <f>IF('Dépenses forfaitaire'!H220="","",'Dépenses forfaitaire'!H220)</f>
        <v/>
      </c>
      <c r="I220" s="131" t="str">
        <f>IF('Dépenses forfaitaire'!I220="","",'Dépenses forfaitaire'!I220)</f>
        <v/>
      </c>
      <c r="J220" s="293" t="str">
        <f>IF('Dépenses forfaitaire'!K220="","",'Dépenses forfaitaire'!K220)</f>
        <v/>
      </c>
      <c r="K220" s="293" t="str">
        <f>IF('Dépenses forfaitaire'!L220="","",'Dépenses forfaitaire'!L220)</f>
        <v/>
      </c>
      <c r="L220" s="293" t="str">
        <f>IF('Dépenses forfaitaire'!J220="","",'Dépenses forfaitaire'!J220)</f>
        <v/>
      </c>
      <c r="M220" s="131" t="str">
        <f>IF($H220="","",IF($C220=Listes!$B$32,IF('DP_Instruction Forfaitaires'!$E220&lt;Listes!$B$53,('DP_Instruction Forfaitaires'!$E220*(VLOOKUP('DP_Instruction Forfaitaires'!$D220,Listes!$A$54:$E$60,2,FALSE))),IF('DP_Instruction Forfaitaires'!$E220&gt;Listes!$E$53,('DP_Instruction Forfaitaires'!$E220*(VLOOKUP('DP_Instruction Forfaitaires'!$D220,Listes!$A$54:$E$60,5,FALSE))),('DP_Instruction Forfaitaires'!$E220*(VLOOKUP('DP_Instruction Forfaitaires'!$D220,Listes!$A$54:$E$60,3,FALSE))+(VLOOKUP('DP_Instruction Forfaitaires'!$D220,Listes!$A$54:$E$60,4,FALSE)))))))</f>
        <v/>
      </c>
      <c r="N220" s="131" t="str">
        <f>IF($H220="","",IF($C220=Listes!$B$31,IF('DP_Instruction Forfaitaires'!$E220&lt;Listes!$B$42,('DP_Instruction Forfaitaires'!$E220*(VLOOKUP('DP_Instruction Forfaitaires'!$D220,Listes!$A$43:$E$49,2,FALSE))),IF('DP_Instruction Forfaitaires'!$E220&gt;Listes!$D$42,('DP_Instruction Forfaitaires'!$E220*(VLOOKUP('DP_Instruction Forfaitaires'!$D220,Listes!$A$43:$E$49,5,FALSE))),('DP_Instruction Forfaitaires'!$E220*(VLOOKUP('DP_Instruction Forfaitaires'!$D220,Listes!$A$43:$E$49,3,FALSE))+(VLOOKUP('DP_Instruction Forfaitaires'!$D220,Listes!$A$43:$E$49,4,FALSE)))))))</f>
        <v/>
      </c>
      <c r="O220" s="183" t="str">
        <f>IF($H220="","",IF($C220=Listes!$B$34,Listes!$I$31,IF($C220=Listes!$B$35,(VLOOKUP('DP_Instruction Forfaitaires'!$F220,Listes!$E$31:$F$36,2,FALSE)),IF($C220=Listes!$B$33,IF('DP_Instruction Forfaitaires'!$E220&lt;Listes!$A$64,'DP_Instruction Forfaitaires'!$E220*Listes!$A$65,IF('DP_Instruction Forfaitaires'!$E220&gt;Listes!$D$64,'DP_Instruction Forfaitaires'!$E220*Listes!$D$65,(('DP_Instruction Forfaitaires'!$E220*Listes!$B$65)+Listes!$C$65)))))))</f>
        <v/>
      </c>
      <c r="P220" s="144" t="str">
        <f>IF('Dépenses forfaitaire'!P220="","",'Dépenses forfaitaire'!P220)</f>
        <v/>
      </c>
      <c r="Q220" s="343"/>
      <c r="R220" s="295" t="str">
        <f t="shared" si="12"/>
        <v/>
      </c>
      <c r="S220" s="295" t="str">
        <f t="shared" si="13"/>
        <v/>
      </c>
      <c r="T220" s="193" t="str">
        <f t="shared" si="14"/>
        <v/>
      </c>
      <c r="U220" s="191"/>
      <c r="V220" s="209"/>
      <c r="W220" s="195" t="str">
        <f>IF(AND(OR(Q220="KO",T220&lt;&gt;""),OR(R220="",S220="",T220="")),Listes!$A$74,IF(AND(T220="",Q220&lt;&gt;""),Listes!$A$75,IF(AND(P220&lt;T220,V220=""),Listes!$A$76,IF(AND(R220&gt;S220),Listes!$A$77,IF(AND(P220&lt;&gt;"",P220&gt;T220,U220=""),Listes!$A$78,IF(AND(X220="",OR(Q220&lt;&gt;"",R220&lt;&gt;"",S220&lt;&gt;"")),Listes!$A$79,""))))))</f>
        <v/>
      </c>
      <c r="X220" s="196"/>
      <c r="Y220" s="31">
        <f t="shared" si="15"/>
        <v>0</v>
      </c>
    </row>
    <row r="221" spans="1:25" ht="20.100000000000001" customHeight="1" x14ac:dyDescent="0.25">
      <c r="A221" s="134">
        <v>215</v>
      </c>
      <c r="B221" s="131" t="str">
        <f>IF('Dépenses forfaitaire'!B221="","",'Dépenses forfaitaire'!B221)</f>
        <v/>
      </c>
      <c r="C221" s="131" t="str">
        <f>IF('Dépenses forfaitaire'!C221="","",'Dépenses forfaitaire'!C221)</f>
        <v/>
      </c>
      <c r="D221" s="131" t="str">
        <f>IF('Dépenses forfaitaire'!D221="","",'Dépenses forfaitaire'!D221)</f>
        <v/>
      </c>
      <c r="E221" s="131" t="str">
        <f>IF('Dépenses forfaitaire'!E221="","",'Dépenses forfaitaire'!E221)</f>
        <v/>
      </c>
      <c r="F221" s="131" t="str">
        <f>IF('Dépenses forfaitaire'!F221="","",'Dépenses forfaitaire'!F221)</f>
        <v/>
      </c>
      <c r="G221" s="131"/>
      <c r="H221" s="131" t="str">
        <f>IF('Dépenses forfaitaire'!H221="","",'Dépenses forfaitaire'!H221)</f>
        <v/>
      </c>
      <c r="I221" s="131" t="str">
        <f>IF('Dépenses forfaitaire'!I221="","",'Dépenses forfaitaire'!I221)</f>
        <v/>
      </c>
      <c r="J221" s="293" t="str">
        <f>IF('Dépenses forfaitaire'!K221="","",'Dépenses forfaitaire'!K221)</f>
        <v/>
      </c>
      <c r="K221" s="293" t="str">
        <f>IF('Dépenses forfaitaire'!L221="","",'Dépenses forfaitaire'!L221)</f>
        <v/>
      </c>
      <c r="L221" s="293" t="str">
        <f>IF('Dépenses forfaitaire'!J221="","",'Dépenses forfaitaire'!J221)</f>
        <v/>
      </c>
      <c r="M221" s="131" t="str">
        <f>IF($H221="","",IF($C221=Listes!$B$32,IF('DP_Instruction Forfaitaires'!$E221&lt;Listes!$B$53,('DP_Instruction Forfaitaires'!$E221*(VLOOKUP('DP_Instruction Forfaitaires'!$D221,Listes!$A$54:$E$60,2,FALSE))),IF('DP_Instruction Forfaitaires'!$E221&gt;Listes!$E$53,('DP_Instruction Forfaitaires'!$E221*(VLOOKUP('DP_Instruction Forfaitaires'!$D221,Listes!$A$54:$E$60,5,FALSE))),('DP_Instruction Forfaitaires'!$E221*(VLOOKUP('DP_Instruction Forfaitaires'!$D221,Listes!$A$54:$E$60,3,FALSE))+(VLOOKUP('DP_Instruction Forfaitaires'!$D221,Listes!$A$54:$E$60,4,FALSE)))))))</f>
        <v/>
      </c>
      <c r="N221" s="131" t="str">
        <f>IF($H221="","",IF($C221=Listes!$B$31,IF('DP_Instruction Forfaitaires'!$E221&lt;Listes!$B$42,('DP_Instruction Forfaitaires'!$E221*(VLOOKUP('DP_Instruction Forfaitaires'!$D221,Listes!$A$43:$E$49,2,FALSE))),IF('DP_Instruction Forfaitaires'!$E221&gt;Listes!$D$42,('DP_Instruction Forfaitaires'!$E221*(VLOOKUP('DP_Instruction Forfaitaires'!$D221,Listes!$A$43:$E$49,5,FALSE))),('DP_Instruction Forfaitaires'!$E221*(VLOOKUP('DP_Instruction Forfaitaires'!$D221,Listes!$A$43:$E$49,3,FALSE))+(VLOOKUP('DP_Instruction Forfaitaires'!$D221,Listes!$A$43:$E$49,4,FALSE)))))))</f>
        <v/>
      </c>
      <c r="O221" s="183" t="str">
        <f>IF($H221="","",IF($C221=Listes!$B$34,Listes!$I$31,IF($C221=Listes!$B$35,(VLOOKUP('DP_Instruction Forfaitaires'!$F221,Listes!$E$31:$F$36,2,FALSE)),IF($C221=Listes!$B$33,IF('DP_Instruction Forfaitaires'!$E221&lt;Listes!$A$64,'DP_Instruction Forfaitaires'!$E221*Listes!$A$65,IF('DP_Instruction Forfaitaires'!$E221&gt;Listes!$D$64,'DP_Instruction Forfaitaires'!$E221*Listes!$D$65,(('DP_Instruction Forfaitaires'!$E221*Listes!$B$65)+Listes!$C$65)))))))</f>
        <v/>
      </c>
      <c r="P221" s="144" t="str">
        <f>IF('Dépenses forfaitaire'!P221="","",'Dépenses forfaitaire'!P221)</f>
        <v/>
      </c>
      <c r="Q221" s="343"/>
      <c r="R221" s="295" t="str">
        <f t="shared" si="12"/>
        <v/>
      </c>
      <c r="S221" s="295" t="str">
        <f t="shared" si="13"/>
        <v/>
      </c>
      <c r="T221" s="193" t="str">
        <f t="shared" si="14"/>
        <v/>
      </c>
      <c r="U221" s="191"/>
      <c r="V221" s="209"/>
      <c r="W221" s="195" t="str">
        <f>IF(AND(OR(Q221="KO",T221&lt;&gt;""),OR(R221="",S221="",T221="")),Listes!$A$74,IF(AND(T221="",Q221&lt;&gt;""),Listes!$A$75,IF(AND(P221&lt;T221,V221=""),Listes!$A$76,IF(AND(R221&gt;S221),Listes!$A$77,IF(AND(P221&lt;&gt;"",P221&gt;T221,U221=""),Listes!$A$78,IF(AND(X221="",OR(Q221&lt;&gt;"",R221&lt;&gt;"",S221&lt;&gt;"")),Listes!$A$79,""))))))</f>
        <v/>
      </c>
      <c r="X221" s="196"/>
      <c r="Y221" s="31">
        <f t="shared" si="15"/>
        <v>0</v>
      </c>
    </row>
    <row r="222" spans="1:25" ht="20.100000000000001" customHeight="1" x14ac:dyDescent="0.25">
      <c r="A222" s="134">
        <v>216</v>
      </c>
      <c r="B222" s="131" t="str">
        <f>IF('Dépenses forfaitaire'!B222="","",'Dépenses forfaitaire'!B222)</f>
        <v/>
      </c>
      <c r="C222" s="131" t="str">
        <f>IF('Dépenses forfaitaire'!C222="","",'Dépenses forfaitaire'!C222)</f>
        <v/>
      </c>
      <c r="D222" s="131" t="str">
        <f>IF('Dépenses forfaitaire'!D222="","",'Dépenses forfaitaire'!D222)</f>
        <v/>
      </c>
      <c r="E222" s="131" t="str">
        <f>IF('Dépenses forfaitaire'!E222="","",'Dépenses forfaitaire'!E222)</f>
        <v/>
      </c>
      <c r="F222" s="131" t="str">
        <f>IF('Dépenses forfaitaire'!F222="","",'Dépenses forfaitaire'!F222)</f>
        <v/>
      </c>
      <c r="G222" s="131"/>
      <c r="H222" s="131" t="str">
        <f>IF('Dépenses forfaitaire'!H222="","",'Dépenses forfaitaire'!H222)</f>
        <v/>
      </c>
      <c r="I222" s="131" t="str">
        <f>IF('Dépenses forfaitaire'!I222="","",'Dépenses forfaitaire'!I222)</f>
        <v/>
      </c>
      <c r="J222" s="293" t="str">
        <f>IF('Dépenses forfaitaire'!K222="","",'Dépenses forfaitaire'!K222)</f>
        <v/>
      </c>
      <c r="K222" s="293" t="str">
        <f>IF('Dépenses forfaitaire'!L222="","",'Dépenses forfaitaire'!L222)</f>
        <v/>
      </c>
      <c r="L222" s="293" t="str">
        <f>IF('Dépenses forfaitaire'!J222="","",'Dépenses forfaitaire'!J222)</f>
        <v/>
      </c>
      <c r="M222" s="131" t="str">
        <f>IF($H222="","",IF($C222=Listes!$B$32,IF('DP_Instruction Forfaitaires'!$E222&lt;Listes!$B$53,('DP_Instruction Forfaitaires'!$E222*(VLOOKUP('DP_Instruction Forfaitaires'!$D222,Listes!$A$54:$E$60,2,FALSE))),IF('DP_Instruction Forfaitaires'!$E222&gt;Listes!$E$53,('DP_Instruction Forfaitaires'!$E222*(VLOOKUP('DP_Instruction Forfaitaires'!$D222,Listes!$A$54:$E$60,5,FALSE))),('DP_Instruction Forfaitaires'!$E222*(VLOOKUP('DP_Instruction Forfaitaires'!$D222,Listes!$A$54:$E$60,3,FALSE))+(VLOOKUP('DP_Instruction Forfaitaires'!$D222,Listes!$A$54:$E$60,4,FALSE)))))))</f>
        <v/>
      </c>
      <c r="N222" s="131" t="str">
        <f>IF($H222="","",IF($C222=Listes!$B$31,IF('DP_Instruction Forfaitaires'!$E222&lt;Listes!$B$42,('DP_Instruction Forfaitaires'!$E222*(VLOOKUP('DP_Instruction Forfaitaires'!$D222,Listes!$A$43:$E$49,2,FALSE))),IF('DP_Instruction Forfaitaires'!$E222&gt;Listes!$D$42,('DP_Instruction Forfaitaires'!$E222*(VLOOKUP('DP_Instruction Forfaitaires'!$D222,Listes!$A$43:$E$49,5,FALSE))),('DP_Instruction Forfaitaires'!$E222*(VLOOKUP('DP_Instruction Forfaitaires'!$D222,Listes!$A$43:$E$49,3,FALSE))+(VLOOKUP('DP_Instruction Forfaitaires'!$D222,Listes!$A$43:$E$49,4,FALSE)))))))</f>
        <v/>
      </c>
      <c r="O222" s="183" t="str">
        <f>IF($H222="","",IF($C222=Listes!$B$34,Listes!$I$31,IF($C222=Listes!$B$35,(VLOOKUP('DP_Instruction Forfaitaires'!$F222,Listes!$E$31:$F$36,2,FALSE)),IF($C222=Listes!$B$33,IF('DP_Instruction Forfaitaires'!$E222&lt;Listes!$A$64,'DP_Instruction Forfaitaires'!$E222*Listes!$A$65,IF('DP_Instruction Forfaitaires'!$E222&gt;Listes!$D$64,'DP_Instruction Forfaitaires'!$E222*Listes!$D$65,(('DP_Instruction Forfaitaires'!$E222*Listes!$B$65)+Listes!$C$65)))))))</f>
        <v/>
      </c>
      <c r="P222" s="144" t="str">
        <f>IF('Dépenses forfaitaire'!P222="","",'Dépenses forfaitaire'!P222)</f>
        <v/>
      </c>
      <c r="Q222" s="343"/>
      <c r="R222" s="295" t="str">
        <f t="shared" si="12"/>
        <v/>
      </c>
      <c r="S222" s="295" t="str">
        <f t="shared" si="13"/>
        <v/>
      </c>
      <c r="T222" s="193" t="str">
        <f t="shared" si="14"/>
        <v/>
      </c>
      <c r="U222" s="191"/>
      <c r="V222" s="209"/>
      <c r="W222" s="195" t="str">
        <f>IF(AND(OR(Q222="KO",T222&lt;&gt;""),OR(R222="",S222="",T222="")),Listes!$A$74,IF(AND(T222="",Q222&lt;&gt;""),Listes!$A$75,IF(AND(P222&lt;T222,V222=""),Listes!$A$76,IF(AND(R222&gt;S222),Listes!$A$77,IF(AND(P222&lt;&gt;"",P222&gt;T222,U222=""),Listes!$A$78,IF(AND(X222="",OR(Q222&lt;&gt;"",R222&lt;&gt;"",S222&lt;&gt;"")),Listes!$A$79,""))))))</f>
        <v/>
      </c>
      <c r="X222" s="196"/>
      <c r="Y222" s="31">
        <f t="shared" si="15"/>
        <v>0</v>
      </c>
    </row>
    <row r="223" spans="1:25" ht="20.100000000000001" customHeight="1" x14ac:dyDescent="0.25">
      <c r="A223" s="134">
        <v>217</v>
      </c>
      <c r="B223" s="131" t="str">
        <f>IF('Dépenses forfaitaire'!B223="","",'Dépenses forfaitaire'!B223)</f>
        <v/>
      </c>
      <c r="C223" s="131" t="str">
        <f>IF('Dépenses forfaitaire'!C223="","",'Dépenses forfaitaire'!C223)</f>
        <v/>
      </c>
      <c r="D223" s="131" t="str">
        <f>IF('Dépenses forfaitaire'!D223="","",'Dépenses forfaitaire'!D223)</f>
        <v/>
      </c>
      <c r="E223" s="131" t="str">
        <f>IF('Dépenses forfaitaire'!E223="","",'Dépenses forfaitaire'!E223)</f>
        <v/>
      </c>
      <c r="F223" s="131" t="str">
        <f>IF('Dépenses forfaitaire'!F223="","",'Dépenses forfaitaire'!F223)</f>
        <v/>
      </c>
      <c r="G223" s="131"/>
      <c r="H223" s="131" t="str">
        <f>IF('Dépenses forfaitaire'!H223="","",'Dépenses forfaitaire'!H223)</f>
        <v/>
      </c>
      <c r="I223" s="131" t="str">
        <f>IF('Dépenses forfaitaire'!I223="","",'Dépenses forfaitaire'!I223)</f>
        <v/>
      </c>
      <c r="J223" s="293" t="str">
        <f>IF('Dépenses forfaitaire'!K223="","",'Dépenses forfaitaire'!K223)</f>
        <v/>
      </c>
      <c r="K223" s="293" t="str">
        <f>IF('Dépenses forfaitaire'!L223="","",'Dépenses forfaitaire'!L223)</f>
        <v/>
      </c>
      <c r="L223" s="293" t="str">
        <f>IF('Dépenses forfaitaire'!J223="","",'Dépenses forfaitaire'!J223)</f>
        <v/>
      </c>
      <c r="M223" s="131" t="str">
        <f>IF($H223="","",IF($C223=Listes!$B$32,IF('DP_Instruction Forfaitaires'!$E223&lt;Listes!$B$53,('DP_Instruction Forfaitaires'!$E223*(VLOOKUP('DP_Instruction Forfaitaires'!$D223,Listes!$A$54:$E$60,2,FALSE))),IF('DP_Instruction Forfaitaires'!$E223&gt;Listes!$E$53,('DP_Instruction Forfaitaires'!$E223*(VLOOKUP('DP_Instruction Forfaitaires'!$D223,Listes!$A$54:$E$60,5,FALSE))),('DP_Instruction Forfaitaires'!$E223*(VLOOKUP('DP_Instruction Forfaitaires'!$D223,Listes!$A$54:$E$60,3,FALSE))+(VLOOKUP('DP_Instruction Forfaitaires'!$D223,Listes!$A$54:$E$60,4,FALSE)))))))</f>
        <v/>
      </c>
      <c r="N223" s="131" t="str">
        <f>IF($H223="","",IF($C223=Listes!$B$31,IF('DP_Instruction Forfaitaires'!$E223&lt;Listes!$B$42,('DP_Instruction Forfaitaires'!$E223*(VLOOKUP('DP_Instruction Forfaitaires'!$D223,Listes!$A$43:$E$49,2,FALSE))),IF('DP_Instruction Forfaitaires'!$E223&gt;Listes!$D$42,('DP_Instruction Forfaitaires'!$E223*(VLOOKUP('DP_Instruction Forfaitaires'!$D223,Listes!$A$43:$E$49,5,FALSE))),('DP_Instruction Forfaitaires'!$E223*(VLOOKUP('DP_Instruction Forfaitaires'!$D223,Listes!$A$43:$E$49,3,FALSE))+(VLOOKUP('DP_Instruction Forfaitaires'!$D223,Listes!$A$43:$E$49,4,FALSE)))))))</f>
        <v/>
      </c>
      <c r="O223" s="183" t="str">
        <f>IF($H223="","",IF($C223=Listes!$B$34,Listes!$I$31,IF($C223=Listes!$B$35,(VLOOKUP('DP_Instruction Forfaitaires'!$F223,Listes!$E$31:$F$36,2,FALSE)),IF($C223=Listes!$B$33,IF('DP_Instruction Forfaitaires'!$E223&lt;Listes!$A$64,'DP_Instruction Forfaitaires'!$E223*Listes!$A$65,IF('DP_Instruction Forfaitaires'!$E223&gt;Listes!$D$64,'DP_Instruction Forfaitaires'!$E223*Listes!$D$65,(('DP_Instruction Forfaitaires'!$E223*Listes!$B$65)+Listes!$C$65)))))))</f>
        <v/>
      </c>
      <c r="P223" s="144" t="str">
        <f>IF('Dépenses forfaitaire'!P223="","",'Dépenses forfaitaire'!P223)</f>
        <v/>
      </c>
      <c r="Q223" s="343"/>
      <c r="R223" s="295" t="str">
        <f t="shared" si="12"/>
        <v/>
      </c>
      <c r="S223" s="295" t="str">
        <f t="shared" si="13"/>
        <v/>
      </c>
      <c r="T223" s="193" t="str">
        <f t="shared" si="14"/>
        <v/>
      </c>
      <c r="U223" s="191"/>
      <c r="V223" s="209"/>
      <c r="W223" s="195" t="str">
        <f>IF(AND(OR(Q223="KO",T223&lt;&gt;""),OR(R223="",S223="",T223="")),Listes!$A$74,IF(AND(T223="",Q223&lt;&gt;""),Listes!$A$75,IF(AND(P223&lt;T223,V223=""),Listes!$A$76,IF(AND(R223&gt;S223),Listes!$A$77,IF(AND(P223&lt;&gt;"",P223&gt;T223,U223=""),Listes!$A$78,IF(AND(X223="",OR(Q223&lt;&gt;"",R223&lt;&gt;"",S223&lt;&gt;"")),Listes!$A$79,""))))))</f>
        <v/>
      </c>
      <c r="X223" s="196"/>
      <c r="Y223" s="31">
        <f t="shared" si="15"/>
        <v>0</v>
      </c>
    </row>
    <row r="224" spans="1:25" ht="20.100000000000001" customHeight="1" x14ac:dyDescent="0.25">
      <c r="A224" s="134">
        <v>218</v>
      </c>
      <c r="B224" s="131" t="str">
        <f>IF('Dépenses forfaitaire'!B224="","",'Dépenses forfaitaire'!B224)</f>
        <v/>
      </c>
      <c r="C224" s="131" t="str">
        <f>IF('Dépenses forfaitaire'!C224="","",'Dépenses forfaitaire'!C224)</f>
        <v/>
      </c>
      <c r="D224" s="131" t="str">
        <f>IF('Dépenses forfaitaire'!D224="","",'Dépenses forfaitaire'!D224)</f>
        <v/>
      </c>
      <c r="E224" s="131" t="str">
        <f>IF('Dépenses forfaitaire'!E224="","",'Dépenses forfaitaire'!E224)</f>
        <v/>
      </c>
      <c r="F224" s="131" t="str">
        <f>IF('Dépenses forfaitaire'!F224="","",'Dépenses forfaitaire'!F224)</f>
        <v/>
      </c>
      <c r="G224" s="131"/>
      <c r="H224" s="131" t="str">
        <f>IF('Dépenses forfaitaire'!H224="","",'Dépenses forfaitaire'!H224)</f>
        <v/>
      </c>
      <c r="I224" s="131" t="str">
        <f>IF('Dépenses forfaitaire'!I224="","",'Dépenses forfaitaire'!I224)</f>
        <v/>
      </c>
      <c r="J224" s="293" t="str">
        <f>IF('Dépenses forfaitaire'!K224="","",'Dépenses forfaitaire'!K224)</f>
        <v/>
      </c>
      <c r="K224" s="293" t="str">
        <f>IF('Dépenses forfaitaire'!L224="","",'Dépenses forfaitaire'!L224)</f>
        <v/>
      </c>
      <c r="L224" s="293" t="str">
        <f>IF('Dépenses forfaitaire'!J224="","",'Dépenses forfaitaire'!J224)</f>
        <v/>
      </c>
      <c r="M224" s="131" t="str">
        <f>IF($H224="","",IF($C224=Listes!$B$32,IF('DP_Instruction Forfaitaires'!$E224&lt;Listes!$B$53,('DP_Instruction Forfaitaires'!$E224*(VLOOKUP('DP_Instruction Forfaitaires'!$D224,Listes!$A$54:$E$60,2,FALSE))),IF('DP_Instruction Forfaitaires'!$E224&gt;Listes!$E$53,('DP_Instruction Forfaitaires'!$E224*(VLOOKUP('DP_Instruction Forfaitaires'!$D224,Listes!$A$54:$E$60,5,FALSE))),('DP_Instruction Forfaitaires'!$E224*(VLOOKUP('DP_Instruction Forfaitaires'!$D224,Listes!$A$54:$E$60,3,FALSE))+(VLOOKUP('DP_Instruction Forfaitaires'!$D224,Listes!$A$54:$E$60,4,FALSE)))))))</f>
        <v/>
      </c>
      <c r="N224" s="131" t="str">
        <f>IF($H224="","",IF($C224=Listes!$B$31,IF('DP_Instruction Forfaitaires'!$E224&lt;Listes!$B$42,('DP_Instruction Forfaitaires'!$E224*(VLOOKUP('DP_Instruction Forfaitaires'!$D224,Listes!$A$43:$E$49,2,FALSE))),IF('DP_Instruction Forfaitaires'!$E224&gt;Listes!$D$42,('DP_Instruction Forfaitaires'!$E224*(VLOOKUP('DP_Instruction Forfaitaires'!$D224,Listes!$A$43:$E$49,5,FALSE))),('DP_Instruction Forfaitaires'!$E224*(VLOOKUP('DP_Instruction Forfaitaires'!$D224,Listes!$A$43:$E$49,3,FALSE))+(VLOOKUP('DP_Instruction Forfaitaires'!$D224,Listes!$A$43:$E$49,4,FALSE)))))))</f>
        <v/>
      </c>
      <c r="O224" s="183" t="str">
        <f>IF($H224="","",IF($C224=Listes!$B$34,Listes!$I$31,IF($C224=Listes!$B$35,(VLOOKUP('DP_Instruction Forfaitaires'!$F224,Listes!$E$31:$F$36,2,FALSE)),IF($C224=Listes!$B$33,IF('DP_Instruction Forfaitaires'!$E224&lt;Listes!$A$64,'DP_Instruction Forfaitaires'!$E224*Listes!$A$65,IF('DP_Instruction Forfaitaires'!$E224&gt;Listes!$D$64,'DP_Instruction Forfaitaires'!$E224*Listes!$D$65,(('DP_Instruction Forfaitaires'!$E224*Listes!$B$65)+Listes!$C$65)))))))</f>
        <v/>
      </c>
      <c r="P224" s="144" t="str">
        <f>IF('Dépenses forfaitaire'!P224="","",'Dépenses forfaitaire'!P224)</f>
        <v/>
      </c>
      <c r="Q224" s="343"/>
      <c r="R224" s="295" t="str">
        <f t="shared" si="12"/>
        <v/>
      </c>
      <c r="S224" s="295" t="str">
        <f t="shared" si="13"/>
        <v/>
      </c>
      <c r="T224" s="193" t="str">
        <f t="shared" si="14"/>
        <v/>
      </c>
      <c r="U224" s="191"/>
      <c r="V224" s="209"/>
      <c r="W224" s="195" t="str">
        <f>IF(AND(OR(Q224="KO",T224&lt;&gt;""),OR(R224="",S224="",T224="")),Listes!$A$74,IF(AND(T224="",Q224&lt;&gt;""),Listes!$A$75,IF(AND(P224&lt;T224,V224=""),Listes!$A$76,IF(AND(R224&gt;S224),Listes!$A$77,IF(AND(P224&lt;&gt;"",P224&gt;T224,U224=""),Listes!$A$78,IF(AND(X224="",OR(Q224&lt;&gt;"",R224&lt;&gt;"",S224&lt;&gt;"")),Listes!$A$79,""))))))</f>
        <v/>
      </c>
      <c r="X224" s="196"/>
      <c r="Y224" s="31">
        <f t="shared" si="15"/>
        <v>0</v>
      </c>
    </row>
    <row r="225" spans="1:25" ht="20.100000000000001" customHeight="1" x14ac:dyDescent="0.25">
      <c r="A225" s="134">
        <v>219</v>
      </c>
      <c r="B225" s="131" t="str">
        <f>IF('Dépenses forfaitaire'!B225="","",'Dépenses forfaitaire'!B225)</f>
        <v/>
      </c>
      <c r="C225" s="131" t="str">
        <f>IF('Dépenses forfaitaire'!C225="","",'Dépenses forfaitaire'!C225)</f>
        <v/>
      </c>
      <c r="D225" s="131" t="str">
        <f>IF('Dépenses forfaitaire'!D225="","",'Dépenses forfaitaire'!D225)</f>
        <v/>
      </c>
      <c r="E225" s="131" t="str">
        <f>IF('Dépenses forfaitaire'!E225="","",'Dépenses forfaitaire'!E225)</f>
        <v/>
      </c>
      <c r="F225" s="131" t="str">
        <f>IF('Dépenses forfaitaire'!F225="","",'Dépenses forfaitaire'!F225)</f>
        <v/>
      </c>
      <c r="G225" s="131"/>
      <c r="H225" s="131" t="str">
        <f>IF('Dépenses forfaitaire'!H225="","",'Dépenses forfaitaire'!H225)</f>
        <v/>
      </c>
      <c r="I225" s="131" t="str">
        <f>IF('Dépenses forfaitaire'!I225="","",'Dépenses forfaitaire'!I225)</f>
        <v/>
      </c>
      <c r="J225" s="293" t="str">
        <f>IF('Dépenses forfaitaire'!K225="","",'Dépenses forfaitaire'!K225)</f>
        <v/>
      </c>
      <c r="K225" s="293" t="str">
        <f>IF('Dépenses forfaitaire'!L225="","",'Dépenses forfaitaire'!L225)</f>
        <v/>
      </c>
      <c r="L225" s="293" t="str">
        <f>IF('Dépenses forfaitaire'!J225="","",'Dépenses forfaitaire'!J225)</f>
        <v/>
      </c>
      <c r="M225" s="131" t="str">
        <f>IF($H225="","",IF($C225=Listes!$B$32,IF('DP_Instruction Forfaitaires'!$E225&lt;Listes!$B$53,('DP_Instruction Forfaitaires'!$E225*(VLOOKUP('DP_Instruction Forfaitaires'!$D225,Listes!$A$54:$E$60,2,FALSE))),IF('DP_Instruction Forfaitaires'!$E225&gt;Listes!$E$53,('DP_Instruction Forfaitaires'!$E225*(VLOOKUP('DP_Instruction Forfaitaires'!$D225,Listes!$A$54:$E$60,5,FALSE))),('DP_Instruction Forfaitaires'!$E225*(VLOOKUP('DP_Instruction Forfaitaires'!$D225,Listes!$A$54:$E$60,3,FALSE))+(VLOOKUP('DP_Instruction Forfaitaires'!$D225,Listes!$A$54:$E$60,4,FALSE)))))))</f>
        <v/>
      </c>
      <c r="N225" s="131" t="str">
        <f>IF($H225="","",IF($C225=Listes!$B$31,IF('DP_Instruction Forfaitaires'!$E225&lt;Listes!$B$42,('DP_Instruction Forfaitaires'!$E225*(VLOOKUP('DP_Instruction Forfaitaires'!$D225,Listes!$A$43:$E$49,2,FALSE))),IF('DP_Instruction Forfaitaires'!$E225&gt;Listes!$D$42,('DP_Instruction Forfaitaires'!$E225*(VLOOKUP('DP_Instruction Forfaitaires'!$D225,Listes!$A$43:$E$49,5,FALSE))),('DP_Instruction Forfaitaires'!$E225*(VLOOKUP('DP_Instruction Forfaitaires'!$D225,Listes!$A$43:$E$49,3,FALSE))+(VLOOKUP('DP_Instruction Forfaitaires'!$D225,Listes!$A$43:$E$49,4,FALSE)))))))</f>
        <v/>
      </c>
      <c r="O225" s="183" t="str">
        <f>IF($H225="","",IF($C225=Listes!$B$34,Listes!$I$31,IF($C225=Listes!$B$35,(VLOOKUP('DP_Instruction Forfaitaires'!$F225,Listes!$E$31:$F$36,2,FALSE)),IF($C225=Listes!$B$33,IF('DP_Instruction Forfaitaires'!$E225&lt;Listes!$A$64,'DP_Instruction Forfaitaires'!$E225*Listes!$A$65,IF('DP_Instruction Forfaitaires'!$E225&gt;Listes!$D$64,'DP_Instruction Forfaitaires'!$E225*Listes!$D$65,(('DP_Instruction Forfaitaires'!$E225*Listes!$B$65)+Listes!$C$65)))))))</f>
        <v/>
      </c>
      <c r="P225" s="144" t="str">
        <f>IF('Dépenses forfaitaire'!P225="","",'Dépenses forfaitaire'!P225)</f>
        <v/>
      </c>
      <c r="Q225" s="343"/>
      <c r="R225" s="295" t="str">
        <f t="shared" si="12"/>
        <v/>
      </c>
      <c r="S225" s="295" t="str">
        <f t="shared" si="13"/>
        <v/>
      </c>
      <c r="T225" s="193" t="str">
        <f t="shared" si="14"/>
        <v/>
      </c>
      <c r="U225" s="191"/>
      <c r="V225" s="209"/>
      <c r="W225" s="195" t="str">
        <f>IF(AND(OR(Q225="KO",T225&lt;&gt;""),OR(R225="",S225="",T225="")),Listes!$A$74,IF(AND(T225="",Q225&lt;&gt;""),Listes!$A$75,IF(AND(P225&lt;T225,V225=""),Listes!$A$76,IF(AND(R225&gt;S225),Listes!$A$77,IF(AND(P225&lt;&gt;"",P225&gt;T225,U225=""),Listes!$A$78,IF(AND(X225="",OR(Q225&lt;&gt;"",R225&lt;&gt;"",S225&lt;&gt;"")),Listes!$A$79,""))))))</f>
        <v/>
      </c>
      <c r="X225" s="196"/>
      <c r="Y225" s="31">
        <f t="shared" si="15"/>
        <v>0</v>
      </c>
    </row>
    <row r="226" spans="1:25" ht="20.100000000000001" customHeight="1" x14ac:dyDescent="0.25">
      <c r="A226" s="134">
        <v>220</v>
      </c>
      <c r="B226" s="131" t="str">
        <f>IF('Dépenses forfaitaire'!B226="","",'Dépenses forfaitaire'!B226)</f>
        <v/>
      </c>
      <c r="C226" s="131" t="str">
        <f>IF('Dépenses forfaitaire'!C226="","",'Dépenses forfaitaire'!C226)</f>
        <v/>
      </c>
      <c r="D226" s="131" t="str">
        <f>IF('Dépenses forfaitaire'!D226="","",'Dépenses forfaitaire'!D226)</f>
        <v/>
      </c>
      <c r="E226" s="131" t="str">
        <f>IF('Dépenses forfaitaire'!E226="","",'Dépenses forfaitaire'!E226)</f>
        <v/>
      </c>
      <c r="F226" s="131" t="str">
        <f>IF('Dépenses forfaitaire'!F226="","",'Dépenses forfaitaire'!F226)</f>
        <v/>
      </c>
      <c r="G226" s="131"/>
      <c r="H226" s="131" t="str">
        <f>IF('Dépenses forfaitaire'!H226="","",'Dépenses forfaitaire'!H226)</f>
        <v/>
      </c>
      <c r="I226" s="131" t="str">
        <f>IF('Dépenses forfaitaire'!I226="","",'Dépenses forfaitaire'!I226)</f>
        <v/>
      </c>
      <c r="J226" s="293" t="str">
        <f>IF('Dépenses forfaitaire'!K226="","",'Dépenses forfaitaire'!K226)</f>
        <v/>
      </c>
      <c r="K226" s="293" t="str">
        <f>IF('Dépenses forfaitaire'!L226="","",'Dépenses forfaitaire'!L226)</f>
        <v/>
      </c>
      <c r="L226" s="293" t="str">
        <f>IF('Dépenses forfaitaire'!J226="","",'Dépenses forfaitaire'!J226)</f>
        <v/>
      </c>
      <c r="M226" s="131" t="str">
        <f>IF($H226="","",IF($C226=Listes!$B$32,IF('DP_Instruction Forfaitaires'!$E226&lt;Listes!$B$53,('DP_Instruction Forfaitaires'!$E226*(VLOOKUP('DP_Instruction Forfaitaires'!$D226,Listes!$A$54:$E$60,2,FALSE))),IF('DP_Instruction Forfaitaires'!$E226&gt;Listes!$E$53,('DP_Instruction Forfaitaires'!$E226*(VLOOKUP('DP_Instruction Forfaitaires'!$D226,Listes!$A$54:$E$60,5,FALSE))),('DP_Instruction Forfaitaires'!$E226*(VLOOKUP('DP_Instruction Forfaitaires'!$D226,Listes!$A$54:$E$60,3,FALSE))+(VLOOKUP('DP_Instruction Forfaitaires'!$D226,Listes!$A$54:$E$60,4,FALSE)))))))</f>
        <v/>
      </c>
      <c r="N226" s="131" t="str">
        <f>IF($H226="","",IF($C226=Listes!$B$31,IF('DP_Instruction Forfaitaires'!$E226&lt;Listes!$B$42,('DP_Instruction Forfaitaires'!$E226*(VLOOKUP('DP_Instruction Forfaitaires'!$D226,Listes!$A$43:$E$49,2,FALSE))),IF('DP_Instruction Forfaitaires'!$E226&gt;Listes!$D$42,('DP_Instruction Forfaitaires'!$E226*(VLOOKUP('DP_Instruction Forfaitaires'!$D226,Listes!$A$43:$E$49,5,FALSE))),('DP_Instruction Forfaitaires'!$E226*(VLOOKUP('DP_Instruction Forfaitaires'!$D226,Listes!$A$43:$E$49,3,FALSE))+(VLOOKUP('DP_Instruction Forfaitaires'!$D226,Listes!$A$43:$E$49,4,FALSE)))))))</f>
        <v/>
      </c>
      <c r="O226" s="183" t="str">
        <f>IF($H226="","",IF($C226=Listes!$B$34,Listes!$I$31,IF($C226=Listes!$B$35,(VLOOKUP('DP_Instruction Forfaitaires'!$F226,Listes!$E$31:$F$36,2,FALSE)),IF($C226=Listes!$B$33,IF('DP_Instruction Forfaitaires'!$E226&lt;Listes!$A$64,'DP_Instruction Forfaitaires'!$E226*Listes!$A$65,IF('DP_Instruction Forfaitaires'!$E226&gt;Listes!$D$64,'DP_Instruction Forfaitaires'!$E226*Listes!$D$65,(('DP_Instruction Forfaitaires'!$E226*Listes!$B$65)+Listes!$C$65)))))))</f>
        <v/>
      </c>
      <c r="P226" s="144" t="str">
        <f>IF('Dépenses forfaitaire'!P226="","",'Dépenses forfaitaire'!P226)</f>
        <v/>
      </c>
      <c r="Q226" s="343"/>
      <c r="R226" s="295" t="str">
        <f t="shared" si="12"/>
        <v/>
      </c>
      <c r="S226" s="295" t="str">
        <f t="shared" si="13"/>
        <v/>
      </c>
      <c r="T226" s="193" t="str">
        <f t="shared" si="14"/>
        <v/>
      </c>
      <c r="U226" s="191"/>
      <c r="V226" s="209"/>
      <c r="W226" s="195" t="str">
        <f>IF(AND(OR(Q226="KO",T226&lt;&gt;""),OR(R226="",S226="",T226="")),Listes!$A$74,IF(AND(T226="",Q226&lt;&gt;""),Listes!$A$75,IF(AND(P226&lt;T226,V226=""),Listes!$A$76,IF(AND(R226&gt;S226),Listes!$A$77,IF(AND(P226&lt;&gt;"",P226&gt;T226,U226=""),Listes!$A$78,IF(AND(X226="",OR(Q226&lt;&gt;"",R226&lt;&gt;"",S226&lt;&gt;"")),Listes!$A$79,""))))))</f>
        <v/>
      </c>
      <c r="X226" s="196"/>
      <c r="Y226" s="31">
        <f t="shared" si="15"/>
        <v>0</v>
      </c>
    </row>
    <row r="227" spans="1:25" ht="20.100000000000001" customHeight="1" x14ac:dyDescent="0.25">
      <c r="A227" s="134">
        <v>221</v>
      </c>
      <c r="B227" s="131" t="str">
        <f>IF('Dépenses forfaitaire'!B227="","",'Dépenses forfaitaire'!B227)</f>
        <v/>
      </c>
      <c r="C227" s="131" t="str">
        <f>IF('Dépenses forfaitaire'!C227="","",'Dépenses forfaitaire'!C227)</f>
        <v/>
      </c>
      <c r="D227" s="131" t="str">
        <f>IF('Dépenses forfaitaire'!D227="","",'Dépenses forfaitaire'!D227)</f>
        <v/>
      </c>
      <c r="E227" s="131" t="str">
        <f>IF('Dépenses forfaitaire'!E227="","",'Dépenses forfaitaire'!E227)</f>
        <v/>
      </c>
      <c r="F227" s="131" t="str">
        <f>IF('Dépenses forfaitaire'!F227="","",'Dépenses forfaitaire'!F227)</f>
        <v/>
      </c>
      <c r="G227" s="131"/>
      <c r="H227" s="131" t="str">
        <f>IF('Dépenses forfaitaire'!H227="","",'Dépenses forfaitaire'!H227)</f>
        <v/>
      </c>
      <c r="I227" s="131" t="str">
        <f>IF('Dépenses forfaitaire'!I227="","",'Dépenses forfaitaire'!I227)</f>
        <v/>
      </c>
      <c r="J227" s="293" t="str">
        <f>IF('Dépenses forfaitaire'!K227="","",'Dépenses forfaitaire'!K227)</f>
        <v/>
      </c>
      <c r="K227" s="293" t="str">
        <f>IF('Dépenses forfaitaire'!L227="","",'Dépenses forfaitaire'!L227)</f>
        <v/>
      </c>
      <c r="L227" s="293" t="str">
        <f>IF('Dépenses forfaitaire'!J227="","",'Dépenses forfaitaire'!J227)</f>
        <v/>
      </c>
      <c r="M227" s="131" t="str">
        <f>IF($H227="","",IF($C227=Listes!$B$32,IF('DP_Instruction Forfaitaires'!$E227&lt;Listes!$B$53,('DP_Instruction Forfaitaires'!$E227*(VLOOKUP('DP_Instruction Forfaitaires'!$D227,Listes!$A$54:$E$60,2,FALSE))),IF('DP_Instruction Forfaitaires'!$E227&gt;Listes!$E$53,('DP_Instruction Forfaitaires'!$E227*(VLOOKUP('DP_Instruction Forfaitaires'!$D227,Listes!$A$54:$E$60,5,FALSE))),('DP_Instruction Forfaitaires'!$E227*(VLOOKUP('DP_Instruction Forfaitaires'!$D227,Listes!$A$54:$E$60,3,FALSE))+(VLOOKUP('DP_Instruction Forfaitaires'!$D227,Listes!$A$54:$E$60,4,FALSE)))))))</f>
        <v/>
      </c>
      <c r="N227" s="131" t="str">
        <f>IF($H227="","",IF($C227=Listes!$B$31,IF('DP_Instruction Forfaitaires'!$E227&lt;Listes!$B$42,('DP_Instruction Forfaitaires'!$E227*(VLOOKUP('DP_Instruction Forfaitaires'!$D227,Listes!$A$43:$E$49,2,FALSE))),IF('DP_Instruction Forfaitaires'!$E227&gt;Listes!$D$42,('DP_Instruction Forfaitaires'!$E227*(VLOOKUP('DP_Instruction Forfaitaires'!$D227,Listes!$A$43:$E$49,5,FALSE))),('DP_Instruction Forfaitaires'!$E227*(VLOOKUP('DP_Instruction Forfaitaires'!$D227,Listes!$A$43:$E$49,3,FALSE))+(VLOOKUP('DP_Instruction Forfaitaires'!$D227,Listes!$A$43:$E$49,4,FALSE)))))))</f>
        <v/>
      </c>
      <c r="O227" s="183" t="str">
        <f>IF($H227="","",IF($C227=Listes!$B$34,Listes!$I$31,IF($C227=Listes!$B$35,(VLOOKUP('DP_Instruction Forfaitaires'!$F227,Listes!$E$31:$F$36,2,FALSE)),IF($C227=Listes!$B$33,IF('DP_Instruction Forfaitaires'!$E227&lt;Listes!$A$64,'DP_Instruction Forfaitaires'!$E227*Listes!$A$65,IF('DP_Instruction Forfaitaires'!$E227&gt;Listes!$D$64,'DP_Instruction Forfaitaires'!$E227*Listes!$D$65,(('DP_Instruction Forfaitaires'!$E227*Listes!$B$65)+Listes!$C$65)))))))</f>
        <v/>
      </c>
      <c r="P227" s="144" t="str">
        <f>IF('Dépenses forfaitaire'!P227="","",'Dépenses forfaitaire'!P227)</f>
        <v/>
      </c>
      <c r="Q227" s="343"/>
      <c r="R227" s="295" t="str">
        <f t="shared" si="12"/>
        <v/>
      </c>
      <c r="S227" s="295" t="str">
        <f t="shared" si="13"/>
        <v/>
      </c>
      <c r="T227" s="193" t="str">
        <f t="shared" si="14"/>
        <v/>
      </c>
      <c r="U227" s="191"/>
      <c r="V227" s="209"/>
      <c r="W227" s="195" t="str">
        <f>IF(AND(OR(Q227="KO",T227&lt;&gt;""),OR(R227="",S227="",T227="")),Listes!$A$74,IF(AND(T227="",Q227&lt;&gt;""),Listes!$A$75,IF(AND(P227&lt;T227,V227=""),Listes!$A$76,IF(AND(R227&gt;S227),Listes!$A$77,IF(AND(P227&lt;&gt;"",P227&gt;T227,U227=""),Listes!$A$78,IF(AND(X227="",OR(Q227&lt;&gt;"",R227&lt;&gt;"",S227&lt;&gt;"")),Listes!$A$79,""))))))</f>
        <v/>
      </c>
      <c r="X227" s="196"/>
      <c r="Y227" s="31">
        <f t="shared" si="15"/>
        <v>0</v>
      </c>
    </row>
    <row r="228" spans="1:25" ht="20.100000000000001" customHeight="1" x14ac:dyDescent="0.25">
      <c r="A228" s="134">
        <v>222</v>
      </c>
      <c r="B228" s="131" t="str">
        <f>IF('Dépenses forfaitaire'!B228="","",'Dépenses forfaitaire'!B228)</f>
        <v/>
      </c>
      <c r="C228" s="131" t="str">
        <f>IF('Dépenses forfaitaire'!C228="","",'Dépenses forfaitaire'!C228)</f>
        <v/>
      </c>
      <c r="D228" s="131" t="str">
        <f>IF('Dépenses forfaitaire'!D228="","",'Dépenses forfaitaire'!D228)</f>
        <v/>
      </c>
      <c r="E228" s="131" t="str">
        <f>IF('Dépenses forfaitaire'!E228="","",'Dépenses forfaitaire'!E228)</f>
        <v/>
      </c>
      <c r="F228" s="131" t="str">
        <f>IF('Dépenses forfaitaire'!F228="","",'Dépenses forfaitaire'!F228)</f>
        <v/>
      </c>
      <c r="G228" s="131"/>
      <c r="H228" s="131" t="str">
        <f>IF('Dépenses forfaitaire'!H228="","",'Dépenses forfaitaire'!H228)</f>
        <v/>
      </c>
      <c r="I228" s="131" t="str">
        <f>IF('Dépenses forfaitaire'!I228="","",'Dépenses forfaitaire'!I228)</f>
        <v/>
      </c>
      <c r="J228" s="293" t="str">
        <f>IF('Dépenses forfaitaire'!K228="","",'Dépenses forfaitaire'!K228)</f>
        <v/>
      </c>
      <c r="K228" s="293" t="str">
        <f>IF('Dépenses forfaitaire'!L228="","",'Dépenses forfaitaire'!L228)</f>
        <v/>
      </c>
      <c r="L228" s="293" t="str">
        <f>IF('Dépenses forfaitaire'!J228="","",'Dépenses forfaitaire'!J228)</f>
        <v/>
      </c>
      <c r="M228" s="131" t="str">
        <f>IF($H228="","",IF($C228=Listes!$B$32,IF('DP_Instruction Forfaitaires'!$E228&lt;Listes!$B$53,('DP_Instruction Forfaitaires'!$E228*(VLOOKUP('DP_Instruction Forfaitaires'!$D228,Listes!$A$54:$E$60,2,FALSE))),IF('DP_Instruction Forfaitaires'!$E228&gt;Listes!$E$53,('DP_Instruction Forfaitaires'!$E228*(VLOOKUP('DP_Instruction Forfaitaires'!$D228,Listes!$A$54:$E$60,5,FALSE))),('DP_Instruction Forfaitaires'!$E228*(VLOOKUP('DP_Instruction Forfaitaires'!$D228,Listes!$A$54:$E$60,3,FALSE))+(VLOOKUP('DP_Instruction Forfaitaires'!$D228,Listes!$A$54:$E$60,4,FALSE)))))))</f>
        <v/>
      </c>
      <c r="N228" s="131" t="str">
        <f>IF($H228="","",IF($C228=Listes!$B$31,IF('DP_Instruction Forfaitaires'!$E228&lt;Listes!$B$42,('DP_Instruction Forfaitaires'!$E228*(VLOOKUP('DP_Instruction Forfaitaires'!$D228,Listes!$A$43:$E$49,2,FALSE))),IF('DP_Instruction Forfaitaires'!$E228&gt;Listes!$D$42,('DP_Instruction Forfaitaires'!$E228*(VLOOKUP('DP_Instruction Forfaitaires'!$D228,Listes!$A$43:$E$49,5,FALSE))),('DP_Instruction Forfaitaires'!$E228*(VLOOKUP('DP_Instruction Forfaitaires'!$D228,Listes!$A$43:$E$49,3,FALSE))+(VLOOKUP('DP_Instruction Forfaitaires'!$D228,Listes!$A$43:$E$49,4,FALSE)))))))</f>
        <v/>
      </c>
      <c r="O228" s="183" t="str">
        <f>IF($H228="","",IF($C228=Listes!$B$34,Listes!$I$31,IF($C228=Listes!$B$35,(VLOOKUP('DP_Instruction Forfaitaires'!$F228,Listes!$E$31:$F$36,2,FALSE)),IF($C228=Listes!$B$33,IF('DP_Instruction Forfaitaires'!$E228&lt;Listes!$A$64,'DP_Instruction Forfaitaires'!$E228*Listes!$A$65,IF('DP_Instruction Forfaitaires'!$E228&gt;Listes!$D$64,'DP_Instruction Forfaitaires'!$E228*Listes!$D$65,(('DP_Instruction Forfaitaires'!$E228*Listes!$B$65)+Listes!$C$65)))))))</f>
        <v/>
      </c>
      <c r="P228" s="144" t="str">
        <f>IF('Dépenses forfaitaire'!P228="","",'Dépenses forfaitaire'!P228)</f>
        <v/>
      </c>
      <c r="Q228" s="343"/>
      <c r="R228" s="295" t="str">
        <f t="shared" si="12"/>
        <v/>
      </c>
      <c r="S228" s="295" t="str">
        <f t="shared" si="13"/>
        <v/>
      </c>
      <c r="T228" s="193" t="str">
        <f t="shared" si="14"/>
        <v/>
      </c>
      <c r="U228" s="191"/>
      <c r="V228" s="209"/>
      <c r="W228" s="195" t="str">
        <f>IF(AND(OR(Q228="KO",T228&lt;&gt;""),OR(R228="",S228="",T228="")),Listes!$A$74,IF(AND(T228="",Q228&lt;&gt;""),Listes!$A$75,IF(AND(P228&lt;T228,V228=""),Listes!$A$76,IF(AND(R228&gt;S228),Listes!$A$77,IF(AND(P228&lt;&gt;"",P228&gt;T228,U228=""),Listes!$A$78,IF(AND(X228="",OR(Q228&lt;&gt;"",R228&lt;&gt;"",S228&lt;&gt;"")),Listes!$A$79,""))))))</f>
        <v/>
      </c>
      <c r="X228" s="196"/>
      <c r="Y228" s="31">
        <f t="shared" si="15"/>
        <v>0</v>
      </c>
    </row>
    <row r="229" spans="1:25" ht="20.100000000000001" customHeight="1" x14ac:dyDescent="0.25">
      <c r="A229" s="134">
        <v>223</v>
      </c>
      <c r="B229" s="131" t="str">
        <f>IF('Dépenses forfaitaire'!B229="","",'Dépenses forfaitaire'!B229)</f>
        <v/>
      </c>
      <c r="C229" s="131" t="str">
        <f>IF('Dépenses forfaitaire'!C229="","",'Dépenses forfaitaire'!C229)</f>
        <v/>
      </c>
      <c r="D229" s="131" t="str">
        <f>IF('Dépenses forfaitaire'!D229="","",'Dépenses forfaitaire'!D229)</f>
        <v/>
      </c>
      <c r="E229" s="131" t="str">
        <f>IF('Dépenses forfaitaire'!E229="","",'Dépenses forfaitaire'!E229)</f>
        <v/>
      </c>
      <c r="F229" s="131" t="str">
        <f>IF('Dépenses forfaitaire'!F229="","",'Dépenses forfaitaire'!F229)</f>
        <v/>
      </c>
      <c r="G229" s="131"/>
      <c r="H229" s="131" t="str">
        <f>IF('Dépenses forfaitaire'!H229="","",'Dépenses forfaitaire'!H229)</f>
        <v/>
      </c>
      <c r="I229" s="131" t="str">
        <f>IF('Dépenses forfaitaire'!I229="","",'Dépenses forfaitaire'!I229)</f>
        <v/>
      </c>
      <c r="J229" s="293" t="str">
        <f>IF('Dépenses forfaitaire'!K229="","",'Dépenses forfaitaire'!K229)</f>
        <v/>
      </c>
      <c r="K229" s="293" t="str">
        <f>IF('Dépenses forfaitaire'!L229="","",'Dépenses forfaitaire'!L229)</f>
        <v/>
      </c>
      <c r="L229" s="293" t="str">
        <f>IF('Dépenses forfaitaire'!J229="","",'Dépenses forfaitaire'!J229)</f>
        <v/>
      </c>
      <c r="M229" s="131" t="str">
        <f>IF($H229="","",IF($C229=Listes!$B$32,IF('DP_Instruction Forfaitaires'!$E229&lt;Listes!$B$53,('DP_Instruction Forfaitaires'!$E229*(VLOOKUP('DP_Instruction Forfaitaires'!$D229,Listes!$A$54:$E$60,2,FALSE))),IF('DP_Instruction Forfaitaires'!$E229&gt;Listes!$E$53,('DP_Instruction Forfaitaires'!$E229*(VLOOKUP('DP_Instruction Forfaitaires'!$D229,Listes!$A$54:$E$60,5,FALSE))),('DP_Instruction Forfaitaires'!$E229*(VLOOKUP('DP_Instruction Forfaitaires'!$D229,Listes!$A$54:$E$60,3,FALSE))+(VLOOKUP('DP_Instruction Forfaitaires'!$D229,Listes!$A$54:$E$60,4,FALSE)))))))</f>
        <v/>
      </c>
      <c r="N229" s="131" t="str">
        <f>IF($H229="","",IF($C229=Listes!$B$31,IF('DP_Instruction Forfaitaires'!$E229&lt;Listes!$B$42,('DP_Instruction Forfaitaires'!$E229*(VLOOKUP('DP_Instruction Forfaitaires'!$D229,Listes!$A$43:$E$49,2,FALSE))),IF('DP_Instruction Forfaitaires'!$E229&gt;Listes!$D$42,('DP_Instruction Forfaitaires'!$E229*(VLOOKUP('DP_Instruction Forfaitaires'!$D229,Listes!$A$43:$E$49,5,FALSE))),('DP_Instruction Forfaitaires'!$E229*(VLOOKUP('DP_Instruction Forfaitaires'!$D229,Listes!$A$43:$E$49,3,FALSE))+(VLOOKUP('DP_Instruction Forfaitaires'!$D229,Listes!$A$43:$E$49,4,FALSE)))))))</f>
        <v/>
      </c>
      <c r="O229" s="183" t="str">
        <f>IF($H229="","",IF($C229=Listes!$B$34,Listes!$I$31,IF($C229=Listes!$B$35,(VLOOKUP('DP_Instruction Forfaitaires'!$F229,Listes!$E$31:$F$36,2,FALSE)),IF($C229=Listes!$B$33,IF('DP_Instruction Forfaitaires'!$E229&lt;Listes!$A$64,'DP_Instruction Forfaitaires'!$E229*Listes!$A$65,IF('DP_Instruction Forfaitaires'!$E229&gt;Listes!$D$64,'DP_Instruction Forfaitaires'!$E229*Listes!$D$65,(('DP_Instruction Forfaitaires'!$E229*Listes!$B$65)+Listes!$C$65)))))))</f>
        <v/>
      </c>
      <c r="P229" s="144" t="str">
        <f>IF('Dépenses forfaitaire'!P229="","",'Dépenses forfaitaire'!P229)</f>
        <v/>
      </c>
      <c r="Q229" s="343"/>
      <c r="R229" s="295" t="str">
        <f t="shared" si="12"/>
        <v/>
      </c>
      <c r="S229" s="295" t="str">
        <f t="shared" si="13"/>
        <v/>
      </c>
      <c r="T229" s="193" t="str">
        <f t="shared" si="14"/>
        <v/>
      </c>
      <c r="U229" s="191"/>
      <c r="V229" s="209"/>
      <c r="W229" s="195" t="str">
        <f>IF(AND(OR(Q229="KO",T229&lt;&gt;""),OR(R229="",S229="",T229="")),Listes!$A$74,IF(AND(T229="",Q229&lt;&gt;""),Listes!$A$75,IF(AND(P229&lt;T229,V229=""),Listes!$A$76,IF(AND(R229&gt;S229),Listes!$A$77,IF(AND(P229&lt;&gt;"",P229&gt;T229,U229=""),Listes!$A$78,IF(AND(X229="",OR(Q229&lt;&gt;"",R229&lt;&gt;"",S229&lt;&gt;"")),Listes!$A$79,""))))))</f>
        <v/>
      </c>
      <c r="X229" s="196"/>
      <c r="Y229" s="31">
        <f t="shared" si="15"/>
        <v>0</v>
      </c>
    </row>
    <row r="230" spans="1:25" ht="20.100000000000001" customHeight="1" x14ac:dyDescent="0.25">
      <c r="A230" s="134">
        <v>224</v>
      </c>
      <c r="B230" s="131" t="str">
        <f>IF('Dépenses forfaitaire'!B230="","",'Dépenses forfaitaire'!B230)</f>
        <v/>
      </c>
      <c r="C230" s="131" t="str">
        <f>IF('Dépenses forfaitaire'!C230="","",'Dépenses forfaitaire'!C230)</f>
        <v/>
      </c>
      <c r="D230" s="131" t="str">
        <f>IF('Dépenses forfaitaire'!D230="","",'Dépenses forfaitaire'!D230)</f>
        <v/>
      </c>
      <c r="E230" s="131" t="str">
        <f>IF('Dépenses forfaitaire'!E230="","",'Dépenses forfaitaire'!E230)</f>
        <v/>
      </c>
      <c r="F230" s="131" t="str">
        <f>IF('Dépenses forfaitaire'!F230="","",'Dépenses forfaitaire'!F230)</f>
        <v/>
      </c>
      <c r="G230" s="131"/>
      <c r="H230" s="131" t="str">
        <f>IF('Dépenses forfaitaire'!H230="","",'Dépenses forfaitaire'!H230)</f>
        <v/>
      </c>
      <c r="I230" s="131" t="str">
        <f>IF('Dépenses forfaitaire'!I230="","",'Dépenses forfaitaire'!I230)</f>
        <v/>
      </c>
      <c r="J230" s="293" t="str">
        <f>IF('Dépenses forfaitaire'!K230="","",'Dépenses forfaitaire'!K230)</f>
        <v/>
      </c>
      <c r="K230" s="293" t="str">
        <f>IF('Dépenses forfaitaire'!L230="","",'Dépenses forfaitaire'!L230)</f>
        <v/>
      </c>
      <c r="L230" s="293" t="str">
        <f>IF('Dépenses forfaitaire'!J230="","",'Dépenses forfaitaire'!J230)</f>
        <v/>
      </c>
      <c r="M230" s="131" t="str">
        <f>IF($H230="","",IF($C230=Listes!$B$32,IF('DP_Instruction Forfaitaires'!$E230&lt;Listes!$B$53,('DP_Instruction Forfaitaires'!$E230*(VLOOKUP('DP_Instruction Forfaitaires'!$D230,Listes!$A$54:$E$60,2,FALSE))),IF('DP_Instruction Forfaitaires'!$E230&gt;Listes!$E$53,('DP_Instruction Forfaitaires'!$E230*(VLOOKUP('DP_Instruction Forfaitaires'!$D230,Listes!$A$54:$E$60,5,FALSE))),('DP_Instruction Forfaitaires'!$E230*(VLOOKUP('DP_Instruction Forfaitaires'!$D230,Listes!$A$54:$E$60,3,FALSE))+(VLOOKUP('DP_Instruction Forfaitaires'!$D230,Listes!$A$54:$E$60,4,FALSE)))))))</f>
        <v/>
      </c>
      <c r="N230" s="131" t="str">
        <f>IF($H230="","",IF($C230=Listes!$B$31,IF('DP_Instruction Forfaitaires'!$E230&lt;Listes!$B$42,('DP_Instruction Forfaitaires'!$E230*(VLOOKUP('DP_Instruction Forfaitaires'!$D230,Listes!$A$43:$E$49,2,FALSE))),IF('DP_Instruction Forfaitaires'!$E230&gt;Listes!$D$42,('DP_Instruction Forfaitaires'!$E230*(VLOOKUP('DP_Instruction Forfaitaires'!$D230,Listes!$A$43:$E$49,5,FALSE))),('DP_Instruction Forfaitaires'!$E230*(VLOOKUP('DP_Instruction Forfaitaires'!$D230,Listes!$A$43:$E$49,3,FALSE))+(VLOOKUP('DP_Instruction Forfaitaires'!$D230,Listes!$A$43:$E$49,4,FALSE)))))))</f>
        <v/>
      </c>
      <c r="O230" s="183" t="str">
        <f>IF($H230="","",IF($C230=Listes!$B$34,Listes!$I$31,IF($C230=Listes!$B$35,(VLOOKUP('DP_Instruction Forfaitaires'!$F230,Listes!$E$31:$F$36,2,FALSE)),IF($C230=Listes!$B$33,IF('DP_Instruction Forfaitaires'!$E230&lt;Listes!$A$64,'DP_Instruction Forfaitaires'!$E230*Listes!$A$65,IF('DP_Instruction Forfaitaires'!$E230&gt;Listes!$D$64,'DP_Instruction Forfaitaires'!$E230*Listes!$D$65,(('DP_Instruction Forfaitaires'!$E230*Listes!$B$65)+Listes!$C$65)))))))</f>
        <v/>
      </c>
      <c r="P230" s="144" t="str">
        <f>IF('Dépenses forfaitaire'!P230="","",'Dépenses forfaitaire'!P230)</f>
        <v/>
      </c>
      <c r="Q230" s="343"/>
      <c r="R230" s="295" t="str">
        <f t="shared" si="12"/>
        <v/>
      </c>
      <c r="S230" s="295" t="str">
        <f t="shared" si="13"/>
        <v/>
      </c>
      <c r="T230" s="193" t="str">
        <f t="shared" si="14"/>
        <v/>
      </c>
      <c r="U230" s="191"/>
      <c r="V230" s="209"/>
      <c r="W230" s="195" t="str">
        <f>IF(AND(OR(Q230="KO",T230&lt;&gt;""),OR(R230="",S230="",T230="")),Listes!$A$74,IF(AND(T230="",Q230&lt;&gt;""),Listes!$A$75,IF(AND(P230&lt;T230,V230=""),Listes!$A$76,IF(AND(R230&gt;S230),Listes!$A$77,IF(AND(P230&lt;&gt;"",P230&gt;T230,U230=""),Listes!$A$78,IF(AND(X230="",OR(Q230&lt;&gt;"",R230&lt;&gt;"",S230&lt;&gt;"")),Listes!$A$79,""))))))</f>
        <v/>
      </c>
      <c r="X230" s="196"/>
      <c r="Y230" s="31">
        <f t="shared" si="15"/>
        <v>0</v>
      </c>
    </row>
    <row r="231" spans="1:25" ht="20.100000000000001" customHeight="1" x14ac:dyDescent="0.25">
      <c r="A231" s="134">
        <v>225</v>
      </c>
      <c r="B231" s="131" t="str">
        <f>IF('Dépenses forfaitaire'!B231="","",'Dépenses forfaitaire'!B231)</f>
        <v/>
      </c>
      <c r="C231" s="131" t="str">
        <f>IF('Dépenses forfaitaire'!C231="","",'Dépenses forfaitaire'!C231)</f>
        <v/>
      </c>
      <c r="D231" s="131" t="str">
        <f>IF('Dépenses forfaitaire'!D231="","",'Dépenses forfaitaire'!D231)</f>
        <v/>
      </c>
      <c r="E231" s="131" t="str">
        <f>IF('Dépenses forfaitaire'!E231="","",'Dépenses forfaitaire'!E231)</f>
        <v/>
      </c>
      <c r="F231" s="131" t="str">
        <f>IF('Dépenses forfaitaire'!F231="","",'Dépenses forfaitaire'!F231)</f>
        <v/>
      </c>
      <c r="G231" s="131"/>
      <c r="H231" s="131" t="str">
        <f>IF('Dépenses forfaitaire'!H231="","",'Dépenses forfaitaire'!H231)</f>
        <v/>
      </c>
      <c r="I231" s="131" t="str">
        <f>IF('Dépenses forfaitaire'!I231="","",'Dépenses forfaitaire'!I231)</f>
        <v/>
      </c>
      <c r="J231" s="293" t="str">
        <f>IF('Dépenses forfaitaire'!K231="","",'Dépenses forfaitaire'!K231)</f>
        <v/>
      </c>
      <c r="K231" s="293" t="str">
        <f>IF('Dépenses forfaitaire'!L231="","",'Dépenses forfaitaire'!L231)</f>
        <v/>
      </c>
      <c r="L231" s="293" t="str">
        <f>IF('Dépenses forfaitaire'!J231="","",'Dépenses forfaitaire'!J231)</f>
        <v/>
      </c>
      <c r="M231" s="131" t="str">
        <f>IF($H231="","",IF($C231=Listes!$B$32,IF('DP_Instruction Forfaitaires'!$E231&lt;Listes!$B$53,('DP_Instruction Forfaitaires'!$E231*(VLOOKUP('DP_Instruction Forfaitaires'!$D231,Listes!$A$54:$E$60,2,FALSE))),IF('DP_Instruction Forfaitaires'!$E231&gt;Listes!$E$53,('DP_Instruction Forfaitaires'!$E231*(VLOOKUP('DP_Instruction Forfaitaires'!$D231,Listes!$A$54:$E$60,5,FALSE))),('DP_Instruction Forfaitaires'!$E231*(VLOOKUP('DP_Instruction Forfaitaires'!$D231,Listes!$A$54:$E$60,3,FALSE))+(VLOOKUP('DP_Instruction Forfaitaires'!$D231,Listes!$A$54:$E$60,4,FALSE)))))))</f>
        <v/>
      </c>
      <c r="N231" s="131" t="str">
        <f>IF($H231="","",IF($C231=Listes!$B$31,IF('DP_Instruction Forfaitaires'!$E231&lt;Listes!$B$42,('DP_Instruction Forfaitaires'!$E231*(VLOOKUP('DP_Instruction Forfaitaires'!$D231,Listes!$A$43:$E$49,2,FALSE))),IF('DP_Instruction Forfaitaires'!$E231&gt;Listes!$D$42,('DP_Instruction Forfaitaires'!$E231*(VLOOKUP('DP_Instruction Forfaitaires'!$D231,Listes!$A$43:$E$49,5,FALSE))),('DP_Instruction Forfaitaires'!$E231*(VLOOKUP('DP_Instruction Forfaitaires'!$D231,Listes!$A$43:$E$49,3,FALSE))+(VLOOKUP('DP_Instruction Forfaitaires'!$D231,Listes!$A$43:$E$49,4,FALSE)))))))</f>
        <v/>
      </c>
      <c r="O231" s="183" t="str">
        <f>IF($H231="","",IF($C231=Listes!$B$34,Listes!$I$31,IF($C231=Listes!$B$35,(VLOOKUP('DP_Instruction Forfaitaires'!$F231,Listes!$E$31:$F$36,2,FALSE)),IF($C231=Listes!$B$33,IF('DP_Instruction Forfaitaires'!$E231&lt;Listes!$A$64,'DP_Instruction Forfaitaires'!$E231*Listes!$A$65,IF('DP_Instruction Forfaitaires'!$E231&gt;Listes!$D$64,'DP_Instruction Forfaitaires'!$E231*Listes!$D$65,(('DP_Instruction Forfaitaires'!$E231*Listes!$B$65)+Listes!$C$65)))))))</f>
        <v/>
      </c>
      <c r="P231" s="144" t="str">
        <f>IF('Dépenses forfaitaire'!P231="","",'Dépenses forfaitaire'!P231)</f>
        <v/>
      </c>
      <c r="Q231" s="343"/>
      <c r="R231" s="295" t="str">
        <f t="shared" si="12"/>
        <v/>
      </c>
      <c r="S231" s="295" t="str">
        <f t="shared" si="13"/>
        <v/>
      </c>
      <c r="T231" s="193" t="str">
        <f t="shared" si="14"/>
        <v/>
      </c>
      <c r="U231" s="191"/>
      <c r="V231" s="209"/>
      <c r="W231" s="195" t="str">
        <f>IF(AND(OR(Q231="KO",T231&lt;&gt;""),OR(R231="",S231="",T231="")),Listes!$A$74,IF(AND(T231="",Q231&lt;&gt;""),Listes!$A$75,IF(AND(P231&lt;T231,V231=""),Listes!$A$76,IF(AND(R231&gt;S231),Listes!$A$77,IF(AND(P231&lt;&gt;"",P231&gt;T231,U231=""),Listes!$A$78,IF(AND(X231="",OR(Q231&lt;&gt;"",R231&lt;&gt;"",S231&lt;&gt;"")),Listes!$A$79,""))))))</f>
        <v/>
      </c>
      <c r="X231" s="196"/>
      <c r="Y231" s="31">
        <f t="shared" si="15"/>
        <v>0</v>
      </c>
    </row>
    <row r="232" spans="1:25" ht="20.100000000000001" customHeight="1" x14ac:dyDescent="0.25">
      <c r="A232" s="134">
        <v>226</v>
      </c>
      <c r="B232" s="131" t="str">
        <f>IF('Dépenses forfaitaire'!B232="","",'Dépenses forfaitaire'!B232)</f>
        <v/>
      </c>
      <c r="C232" s="131" t="str">
        <f>IF('Dépenses forfaitaire'!C232="","",'Dépenses forfaitaire'!C232)</f>
        <v/>
      </c>
      <c r="D232" s="131" t="str">
        <f>IF('Dépenses forfaitaire'!D232="","",'Dépenses forfaitaire'!D232)</f>
        <v/>
      </c>
      <c r="E232" s="131" t="str">
        <f>IF('Dépenses forfaitaire'!E232="","",'Dépenses forfaitaire'!E232)</f>
        <v/>
      </c>
      <c r="F232" s="131" t="str">
        <f>IF('Dépenses forfaitaire'!F232="","",'Dépenses forfaitaire'!F232)</f>
        <v/>
      </c>
      <c r="G232" s="131"/>
      <c r="H232" s="131" t="str">
        <f>IF('Dépenses forfaitaire'!H232="","",'Dépenses forfaitaire'!H232)</f>
        <v/>
      </c>
      <c r="I232" s="131" t="str">
        <f>IF('Dépenses forfaitaire'!I232="","",'Dépenses forfaitaire'!I232)</f>
        <v/>
      </c>
      <c r="J232" s="293" t="str">
        <f>IF('Dépenses forfaitaire'!K232="","",'Dépenses forfaitaire'!K232)</f>
        <v/>
      </c>
      <c r="K232" s="293" t="str">
        <f>IF('Dépenses forfaitaire'!L232="","",'Dépenses forfaitaire'!L232)</f>
        <v/>
      </c>
      <c r="L232" s="293" t="str">
        <f>IF('Dépenses forfaitaire'!J232="","",'Dépenses forfaitaire'!J232)</f>
        <v/>
      </c>
      <c r="M232" s="131" t="str">
        <f>IF($H232="","",IF($C232=Listes!$B$32,IF('DP_Instruction Forfaitaires'!$E232&lt;Listes!$B$53,('DP_Instruction Forfaitaires'!$E232*(VLOOKUP('DP_Instruction Forfaitaires'!$D232,Listes!$A$54:$E$60,2,FALSE))),IF('DP_Instruction Forfaitaires'!$E232&gt;Listes!$E$53,('DP_Instruction Forfaitaires'!$E232*(VLOOKUP('DP_Instruction Forfaitaires'!$D232,Listes!$A$54:$E$60,5,FALSE))),('DP_Instruction Forfaitaires'!$E232*(VLOOKUP('DP_Instruction Forfaitaires'!$D232,Listes!$A$54:$E$60,3,FALSE))+(VLOOKUP('DP_Instruction Forfaitaires'!$D232,Listes!$A$54:$E$60,4,FALSE)))))))</f>
        <v/>
      </c>
      <c r="N232" s="131" t="str">
        <f>IF($H232="","",IF($C232=Listes!$B$31,IF('DP_Instruction Forfaitaires'!$E232&lt;Listes!$B$42,('DP_Instruction Forfaitaires'!$E232*(VLOOKUP('DP_Instruction Forfaitaires'!$D232,Listes!$A$43:$E$49,2,FALSE))),IF('DP_Instruction Forfaitaires'!$E232&gt;Listes!$D$42,('DP_Instruction Forfaitaires'!$E232*(VLOOKUP('DP_Instruction Forfaitaires'!$D232,Listes!$A$43:$E$49,5,FALSE))),('DP_Instruction Forfaitaires'!$E232*(VLOOKUP('DP_Instruction Forfaitaires'!$D232,Listes!$A$43:$E$49,3,FALSE))+(VLOOKUP('DP_Instruction Forfaitaires'!$D232,Listes!$A$43:$E$49,4,FALSE)))))))</f>
        <v/>
      </c>
      <c r="O232" s="183" t="str">
        <f>IF($H232="","",IF($C232=Listes!$B$34,Listes!$I$31,IF($C232=Listes!$B$35,(VLOOKUP('DP_Instruction Forfaitaires'!$F232,Listes!$E$31:$F$36,2,FALSE)),IF($C232=Listes!$B$33,IF('DP_Instruction Forfaitaires'!$E232&lt;Listes!$A$64,'DP_Instruction Forfaitaires'!$E232*Listes!$A$65,IF('DP_Instruction Forfaitaires'!$E232&gt;Listes!$D$64,'DP_Instruction Forfaitaires'!$E232*Listes!$D$65,(('DP_Instruction Forfaitaires'!$E232*Listes!$B$65)+Listes!$C$65)))))))</f>
        <v/>
      </c>
      <c r="P232" s="144" t="str">
        <f>IF('Dépenses forfaitaire'!P232="","",'Dépenses forfaitaire'!P232)</f>
        <v/>
      </c>
      <c r="Q232" s="343"/>
      <c r="R232" s="295" t="str">
        <f t="shared" si="12"/>
        <v/>
      </c>
      <c r="S232" s="295" t="str">
        <f t="shared" si="13"/>
        <v/>
      </c>
      <c r="T232" s="193" t="str">
        <f t="shared" si="14"/>
        <v/>
      </c>
      <c r="U232" s="191"/>
      <c r="V232" s="209"/>
      <c r="W232" s="195" t="str">
        <f>IF(AND(OR(Q232="KO",T232&lt;&gt;""),OR(R232="",S232="",T232="")),Listes!$A$74,IF(AND(T232="",Q232&lt;&gt;""),Listes!$A$75,IF(AND(P232&lt;T232,V232=""),Listes!$A$76,IF(AND(R232&gt;S232),Listes!$A$77,IF(AND(P232&lt;&gt;"",P232&gt;T232,U232=""),Listes!$A$78,IF(AND(X232="",OR(Q232&lt;&gt;"",R232&lt;&gt;"",S232&lt;&gt;"")),Listes!$A$79,""))))))</f>
        <v/>
      </c>
      <c r="X232" s="196"/>
      <c r="Y232" s="31">
        <f t="shared" si="15"/>
        <v>0</v>
      </c>
    </row>
    <row r="233" spans="1:25" ht="20.100000000000001" customHeight="1" x14ac:dyDescent="0.25">
      <c r="A233" s="134">
        <v>227</v>
      </c>
      <c r="B233" s="131" t="str">
        <f>IF('Dépenses forfaitaire'!B233="","",'Dépenses forfaitaire'!B233)</f>
        <v/>
      </c>
      <c r="C233" s="131" t="str">
        <f>IF('Dépenses forfaitaire'!C233="","",'Dépenses forfaitaire'!C233)</f>
        <v/>
      </c>
      <c r="D233" s="131" t="str">
        <f>IF('Dépenses forfaitaire'!D233="","",'Dépenses forfaitaire'!D233)</f>
        <v/>
      </c>
      <c r="E233" s="131" t="str">
        <f>IF('Dépenses forfaitaire'!E233="","",'Dépenses forfaitaire'!E233)</f>
        <v/>
      </c>
      <c r="F233" s="131" t="str">
        <f>IF('Dépenses forfaitaire'!F233="","",'Dépenses forfaitaire'!F233)</f>
        <v/>
      </c>
      <c r="G233" s="131"/>
      <c r="H233" s="131" t="str">
        <f>IF('Dépenses forfaitaire'!H233="","",'Dépenses forfaitaire'!H233)</f>
        <v/>
      </c>
      <c r="I233" s="131" t="str">
        <f>IF('Dépenses forfaitaire'!I233="","",'Dépenses forfaitaire'!I233)</f>
        <v/>
      </c>
      <c r="J233" s="293" t="str">
        <f>IF('Dépenses forfaitaire'!K233="","",'Dépenses forfaitaire'!K233)</f>
        <v/>
      </c>
      <c r="K233" s="293" t="str">
        <f>IF('Dépenses forfaitaire'!L233="","",'Dépenses forfaitaire'!L233)</f>
        <v/>
      </c>
      <c r="L233" s="293" t="str">
        <f>IF('Dépenses forfaitaire'!J233="","",'Dépenses forfaitaire'!J233)</f>
        <v/>
      </c>
      <c r="M233" s="131" t="str">
        <f>IF($H233="","",IF($C233=Listes!$B$32,IF('DP_Instruction Forfaitaires'!$E233&lt;Listes!$B$53,('DP_Instruction Forfaitaires'!$E233*(VLOOKUP('DP_Instruction Forfaitaires'!$D233,Listes!$A$54:$E$60,2,FALSE))),IF('DP_Instruction Forfaitaires'!$E233&gt;Listes!$E$53,('DP_Instruction Forfaitaires'!$E233*(VLOOKUP('DP_Instruction Forfaitaires'!$D233,Listes!$A$54:$E$60,5,FALSE))),('DP_Instruction Forfaitaires'!$E233*(VLOOKUP('DP_Instruction Forfaitaires'!$D233,Listes!$A$54:$E$60,3,FALSE))+(VLOOKUP('DP_Instruction Forfaitaires'!$D233,Listes!$A$54:$E$60,4,FALSE)))))))</f>
        <v/>
      </c>
      <c r="N233" s="131" t="str">
        <f>IF($H233="","",IF($C233=Listes!$B$31,IF('DP_Instruction Forfaitaires'!$E233&lt;Listes!$B$42,('DP_Instruction Forfaitaires'!$E233*(VLOOKUP('DP_Instruction Forfaitaires'!$D233,Listes!$A$43:$E$49,2,FALSE))),IF('DP_Instruction Forfaitaires'!$E233&gt;Listes!$D$42,('DP_Instruction Forfaitaires'!$E233*(VLOOKUP('DP_Instruction Forfaitaires'!$D233,Listes!$A$43:$E$49,5,FALSE))),('DP_Instruction Forfaitaires'!$E233*(VLOOKUP('DP_Instruction Forfaitaires'!$D233,Listes!$A$43:$E$49,3,FALSE))+(VLOOKUP('DP_Instruction Forfaitaires'!$D233,Listes!$A$43:$E$49,4,FALSE)))))))</f>
        <v/>
      </c>
      <c r="O233" s="183" t="str">
        <f>IF($H233="","",IF($C233=Listes!$B$34,Listes!$I$31,IF($C233=Listes!$B$35,(VLOOKUP('DP_Instruction Forfaitaires'!$F233,Listes!$E$31:$F$36,2,FALSE)),IF($C233=Listes!$B$33,IF('DP_Instruction Forfaitaires'!$E233&lt;Listes!$A$64,'DP_Instruction Forfaitaires'!$E233*Listes!$A$65,IF('DP_Instruction Forfaitaires'!$E233&gt;Listes!$D$64,'DP_Instruction Forfaitaires'!$E233*Listes!$D$65,(('DP_Instruction Forfaitaires'!$E233*Listes!$B$65)+Listes!$C$65)))))))</f>
        <v/>
      </c>
      <c r="P233" s="144" t="str">
        <f>IF('Dépenses forfaitaire'!P233="","",'Dépenses forfaitaire'!P233)</f>
        <v/>
      </c>
      <c r="Q233" s="343"/>
      <c r="R233" s="295" t="str">
        <f t="shared" si="12"/>
        <v/>
      </c>
      <c r="S233" s="295" t="str">
        <f t="shared" si="13"/>
        <v/>
      </c>
      <c r="T233" s="193" t="str">
        <f t="shared" si="14"/>
        <v/>
      </c>
      <c r="U233" s="191"/>
      <c r="V233" s="209"/>
      <c r="W233" s="195" t="str">
        <f>IF(AND(OR(Q233="KO",T233&lt;&gt;""),OR(R233="",S233="",T233="")),Listes!$A$74,IF(AND(T233="",Q233&lt;&gt;""),Listes!$A$75,IF(AND(P233&lt;T233,V233=""),Listes!$A$76,IF(AND(R233&gt;S233),Listes!$A$77,IF(AND(P233&lt;&gt;"",P233&gt;T233,U233=""),Listes!$A$78,IF(AND(X233="",OR(Q233&lt;&gt;"",R233&lt;&gt;"",S233&lt;&gt;"")),Listes!$A$79,""))))))</f>
        <v/>
      </c>
      <c r="X233" s="196"/>
      <c r="Y233" s="31">
        <f t="shared" si="15"/>
        <v>0</v>
      </c>
    </row>
    <row r="234" spans="1:25" ht="20.100000000000001" customHeight="1" x14ac:dyDescent="0.25">
      <c r="A234" s="134">
        <v>228</v>
      </c>
      <c r="B234" s="131" t="str">
        <f>IF('Dépenses forfaitaire'!B234="","",'Dépenses forfaitaire'!B234)</f>
        <v/>
      </c>
      <c r="C234" s="131" t="str">
        <f>IF('Dépenses forfaitaire'!C234="","",'Dépenses forfaitaire'!C234)</f>
        <v/>
      </c>
      <c r="D234" s="131" t="str">
        <f>IF('Dépenses forfaitaire'!D234="","",'Dépenses forfaitaire'!D234)</f>
        <v/>
      </c>
      <c r="E234" s="131" t="str">
        <f>IF('Dépenses forfaitaire'!E234="","",'Dépenses forfaitaire'!E234)</f>
        <v/>
      </c>
      <c r="F234" s="131" t="str">
        <f>IF('Dépenses forfaitaire'!F234="","",'Dépenses forfaitaire'!F234)</f>
        <v/>
      </c>
      <c r="G234" s="131"/>
      <c r="H234" s="131" t="str">
        <f>IF('Dépenses forfaitaire'!H234="","",'Dépenses forfaitaire'!H234)</f>
        <v/>
      </c>
      <c r="I234" s="131" t="str">
        <f>IF('Dépenses forfaitaire'!I234="","",'Dépenses forfaitaire'!I234)</f>
        <v/>
      </c>
      <c r="J234" s="293" t="str">
        <f>IF('Dépenses forfaitaire'!K234="","",'Dépenses forfaitaire'!K234)</f>
        <v/>
      </c>
      <c r="K234" s="293" t="str">
        <f>IF('Dépenses forfaitaire'!L234="","",'Dépenses forfaitaire'!L234)</f>
        <v/>
      </c>
      <c r="L234" s="293" t="str">
        <f>IF('Dépenses forfaitaire'!J234="","",'Dépenses forfaitaire'!J234)</f>
        <v/>
      </c>
      <c r="M234" s="131" t="str">
        <f>IF($H234="","",IF($C234=Listes!$B$32,IF('DP_Instruction Forfaitaires'!$E234&lt;Listes!$B$53,('DP_Instruction Forfaitaires'!$E234*(VLOOKUP('DP_Instruction Forfaitaires'!$D234,Listes!$A$54:$E$60,2,FALSE))),IF('DP_Instruction Forfaitaires'!$E234&gt;Listes!$E$53,('DP_Instruction Forfaitaires'!$E234*(VLOOKUP('DP_Instruction Forfaitaires'!$D234,Listes!$A$54:$E$60,5,FALSE))),('DP_Instruction Forfaitaires'!$E234*(VLOOKUP('DP_Instruction Forfaitaires'!$D234,Listes!$A$54:$E$60,3,FALSE))+(VLOOKUP('DP_Instruction Forfaitaires'!$D234,Listes!$A$54:$E$60,4,FALSE)))))))</f>
        <v/>
      </c>
      <c r="N234" s="131" t="str">
        <f>IF($H234="","",IF($C234=Listes!$B$31,IF('DP_Instruction Forfaitaires'!$E234&lt;Listes!$B$42,('DP_Instruction Forfaitaires'!$E234*(VLOOKUP('DP_Instruction Forfaitaires'!$D234,Listes!$A$43:$E$49,2,FALSE))),IF('DP_Instruction Forfaitaires'!$E234&gt;Listes!$D$42,('DP_Instruction Forfaitaires'!$E234*(VLOOKUP('DP_Instruction Forfaitaires'!$D234,Listes!$A$43:$E$49,5,FALSE))),('DP_Instruction Forfaitaires'!$E234*(VLOOKUP('DP_Instruction Forfaitaires'!$D234,Listes!$A$43:$E$49,3,FALSE))+(VLOOKUP('DP_Instruction Forfaitaires'!$D234,Listes!$A$43:$E$49,4,FALSE)))))))</f>
        <v/>
      </c>
      <c r="O234" s="183" t="str">
        <f>IF($H234="","",IF($C234=Listes!$B$34,Listes!$I$31,IF($C234=Listes!$B$35,(VLOOKUP('DP_Instruction Forfaitaires'!$F234,Listes!$E$31:$F$36,2,FALSE)),IF($C234=Listes!$B$33,IF('DP_Instruction Forfaitaires'!$E234&lt;Listes!$A$64,'DP_Instruction Forfaitaires'!$E234*Listes!$A$65,IF('DP_Instruction Forfaitaires'!$E234&gt;Listes!$D$64,'DP_Instruction Forfaitaires'!$E234*Listes!$D$65,(('DP_Instruction Forfaitaires'!$E234*Listes!$B$65)+Listes!$C$65)))))))</f>
        <v/>
      </c>
      <c r="P234" s="144" t="str">
        <f>IF('Dépenses forfaitaire'!P234="","",'Dépenses forfaitaire'!P234)</f>
        <v/>
      </c>
      <c r="Q234" s="343"/>
      <c r="R234" s="295" t="str">
        <f t="shared" si="12"/>
        <v/>
      </c>
      <c r="S234" s="295" t="str">
        <f t="shared" si="13"/>
        <v/>
      </c>
      <c r="T234" s="193" t="str">
        <f t="shared" si="14"/>
        <v/>
      </c>
      <c r="U234" s="191"/>
      <c r="V234" s="209"/>
      <c r="W234" s="195" t="str">
        <f>IF(AND(OR(Q234="KO",T234&lt;&gt;""),OR(R234="",S234="",T234="")),Listes!$A$74,IF(AND(T234="",Q234&lt;&gt;""),Listes!$A$75,IF(AND(P234&lt;T234,V234=""),Listes!$A$76,IF(AND(R234&gt;S234),Listes!$A$77,IF(AND(P234&lt;&gt;"",P234&gt;T234,U234=""),Listes!$A$78,IF(AND(X234="",OR(Q234&lt;&gt;"",R234&lt;&gt;"",S234&lt;&gt;"")),Listes!$A$79,""))))))</f>
        <v/>
      </c>
      <c r="X234" s="196"/>
      <c r="Y234" s="31">
        <f t="shared" si="15"/>
        <v>0</v>
      </c>
    </row>
    <row r="235" spans="1:25" ht="20.100000000000001" customHeight="1" x14ac:dyDescent="0.25">
      <c r="A235" s="134">
        <v>229</v>
      </c>
      <c r="B235" s="131" t="str">
        <f>IF('Dépenses forfaitaire'!B235="","",'Dépenses forfaitaire'!B235)</f>
        <v/>
      </c>
      <c r="C235" s="131" t="str">
        <f>IF('Dépenses forfaitaire'!C235="","",'Dépenses forfaitaire'!C235)</f>
        <v/>
      </c>
      <c r="D235" s="131" t="str">
        <f>IF('Dépenses forfaitaire'!D235="","",'Dépenses forfaitaire'!D235)</f>
        <v/>
      </c>
      <c r="E235" s="131" t="str">
        <f>IF('Dépenses forfaitaire'!E235="","",'Dépenses forfaitaire'!E235)</f>
        <v/>
      </c>
      <c r="F235" s="131" t="str">
        <f>IF('Dépenses forfaitaire'!F235="","",'Dépenses forfaitaire'!F235)</f>
        <v/>
      </c>
      <c r="G235" s="131"/>
      <c r="H235" s="131" t="str">
        <f>IF('Dépenses forfaitaire'!H235="","",'Dépenses forfaitaire'!H235)</f>
        <v/>
      </c>
      <c r="I235" s="131" t="str">
        <f>IF('Dépenses forfaitaire'!I235="","",'Dépenses forfaitaire'!I235)</f>
        <v/>
      </c>
      <c r="J235" s="293" t="str">
        <f>IF('Dépenses forfaitaire'!K235="","",'Dépenses forfaitaire'!K235)</f>
        <v/>
      </c>
      <c r="K235" s="293" t="str">
        <f>IF('Dépenses forfaitaire'!L235="","",'Dépenses forfaitaire'!L235)</f>
        <v/>
      </c>
      <c r="L235" s="293" t="str">
        <f>IF('Dépenses forfaitaire'!J235="","",'Dépenses forfaitaire'!J235)</f>
        <v/>
      </c>
      <c r="M235" s="131" t="str">
        <f>IF($H235="","",IF($C235=Listes!$B$32,IF('DP_Instruction Forfaitaires'!$E235&lt;Listes!$B$53,('DP_Instruction Forfaitaires'!$E235*(VLOOKUP('DP_Instruction Forfaitaires'!$D235,Listes!$A$54:$E$60,2,FALSE))),IF('DP_Instruction Forfaitaires'!$E235&gt;Listes!$E$53,('DP_Instruction Forfaitaires'!$E235*(VLOOKUP('DP_Instruction Forfaitaires'!$D235,Listes!$A$54:$E$60,5,FALSE))),('DP_Instruction Forfaitaires'!$E235*(VLOOKUP('DP_Instruction Forfaitaires'!$D235,Listes!$A$54:$E$60,3,FALSE))+(VLOOKUP('DP_Instruction Forfaitaires'!$D235,Listes!$A$54:$E$60,4,FALSE)))))))</f>
        <v/>
      </c>
      <c r="N235" s="131" t="str">
        <f>IF($H235="","",IF($C235=Listes!$B$31,IF('DP_Instruction Forfaitaires'!$E235&lt;Listes!$B$42,('DP_Instruction Forfaitaires'!$E235*(VLOOKUP('DP_Instruction Forfaitaires'!$D235,Listes!$A$43:$E$49,2,FALSE))),IF('DP_Instruction Forfaitaires'!$E235&gt;Listes!$D$42,('DP_Instruction Forfaitaires'!$E235*(VLOOKUP('DP_Instruction Forfaitaires'!$D235,Listes!$A$43:$E$49,5,FALSE))),('DP_Instruction Forfaitaires'!$E235*(VLOOKUP('DP_Instruction Forfaitaires'!$D235,Listes!$A$43:$E$49,3,FALSE))+(VLOOKUP('DP_Instruction Forfaitaires'!$D235,Listes!$A$43:$E$49,4,FALSE)))))))</f>
        <v/>
      </c>
      <c r="O235" s="183" t="str">
        <f>IF($H235="","",IF($C235=Listes!$B$34,Listes!$I$31,IF($C235=Listes!$B$35,(VLOOKUP('DP_Instruction Forfaitaires'!$F235,Listes!$E$31:$F$36,2,FALSE)),IF($C235=Listes!$B$33,IF('DP_Instruction Forfaitaires'!$E235&lt;Listes!$A$64,'DP_Instruction Forfaitaires'!$E235*Listes!$A$65,IF('DP_Instruction Forfaitaires'!$E235&gt;Listes!$D$64,'DP_Instruction Forfaitaires'!$E235*Listes!$D$65,(('DP_Instruction Forfaitaires'!$E235*Listes!$B$65)+Listes!$C$65)))))))</f>
        <v/>
      </c>
      <c r="P235" s="144" t="str">
        <f>IF('Dépenses forfaitaire'!P235="","",'Dépenses forfaitaire'!P235)</f>
        <v/>
      </c>
      <c r="Q235" s="343"/>
      <c r="R235" s="295" t="str">
        <f t="shared" si="12"/>
        <v/>
      </c>
      <c r="S235" s="295" t="str">
        <f t="shared" si="13"/>
        <v/>
      </c>
      <c r="T235" s="193" t="str">
        <f t="shared" si="14"/>
        <v/>
      </c>
      <c r="U235" s="191"/>
      <c r="V235" s="209"/>
      <c r="W235" s="195" t="str">
        <f>IF(AND(OR(Q235="KO",T235&lt;&gt;""),OR(R235="",S235="",T235="")),Listes!$A$74,IF(AND(T235="",Q235&lt;&gt;""),Listes!$A$75,IF(AND(P235&lt;T235,V235=""),Listes!$A$76,IF(AND(R235&gt;S235),Listes!$A$77,IF(AND(P235&lt;&gt;"",P235&gt;T235,U235=""),Listes!$A$78,IF(AND(X235="",OR(Q235&lt;&gt;"",R235&lt;&gt;"",S235&lt;&gt;"")),Listes!$A$79,""))))))</f>
        <v/>
      </c>
      <c r="X235" s="196"/>
      <c r="Y235" s="31">
        <f t="shared" si="15"/>
        <v>0</v>
      </c>
    </row>
    <row r="236" spans="1:25" ht="20.100000000000001" customHeight="1" x14ac:dyDescent="0.25">
      <c r="A236" s="134">
        <v>230</v>
      </c>
      <c r="B236" s="131" t="str">
        <f>IF('Dépenses forfaitaire'!B236="","",'Dépenses forfaitaire'!B236)</f>
        <v/>
      </c>
      <c r="C236" s="131" t="str">
        <f>IF('Dépenses forfaitaire'!C236="","",'Dépenses forfaitaire'!C236)</f>
        <v/>
      </c>
      <c r="D236" s="131" t="str">
        <f>IF('Dépenses forfaitaire'!D236="","",'Dépenses forfaitaire'!D236)</f>
        <v/>
      </c>
      <c r="E236" s="131" t="str">
        <f>IF('Dépenses forfaitaire'!E236="","",'Dépenses forfaitaire'!E236)</f>
        <v/>
      </c>
      <c r="F236" s="131" t="str">
        <f>IF('Dépenses forfaitaire'!F236="","",'Dépenses forfaitaire'!F236)</f>
        <v/>
      </c>
      <c r="G236" s="131"/>
      <c r="H236" s="131" t="str">
        <f>IF('Dépenses forfaitaire'!H236="","",'Dépenses forfaitaire'!H236)</f>
        <v/>
      </c>
      <c r="I236" s="131" t="str">
        <f>IF('Dépenses forfaitaire'!I236="","",'Dépenses forfaitaire'!I236)</f>
        <v/>
      </c>
      <c r="J236" s="293" t="str">
        <f>IF('Dépenses forfaitaire'!K236="","",'Dépenses forfaitaire'!K236)</f>
        <v/>
      </c>
      <c r="K236" s="293" t="str">
        <f>IF('Dépenses forfaitaire'!L236="","",'Dépenses forfaitaire'!L236)</f>
        <v/>
      </c>
      <c r="L236" s="293" t="str">
        <f>IF('Dépenses forfaitaire'!J236="","",'Dépenses forfaitaire'!J236)</f>
        <v/>
      </c>
      <c r="M236" s="131" t="str">
        <f>IF($H236="","",IF($C236=Listes!$B$32,IF('DP_Instruction Forfaitaires'!$E236&lt;Listes!$B$53,('DP_Instruction Forfaitaires'!$E236*(VLOOKUP('DP_Instruction Forfaitaires'!$D236,Listes!$A$54:$E$60,2,FALSE))),IF('DP_Instruction Forfaitaires'!$E236&gt;Listes!$E$53,('DP_Instruction Forfaitaires'!$E236*(VLOOKUP('DP_Instruction Forfaitaires'!$D236,Listes!$A$54:$E$60,5,FALSE))),('DP_Instruction Forfaitaires'!$E236*(VLOOKUP('DP_Instruction Forfaitaires'!$D236,Listes!$A$54:$E$60,3,FALSE))+(VLOOKUP('DP_Instruction Forfaitaires'!$D236,Listes!$A$54:$E$60,4,FALSE)))))))</f>
        <v/>
      </c>
      <c r="N236" s="131" t="str">
        <f>IF($H236="","",IF($C236=Listes!$B$31,IF('DP_Instruction Forfaitaires'!$E236&lt;Listes!$B$42,('DP_Instruction Forfaitaires'!$E236*(VLOOKUP('DP_Instruction Forfaitaires'!$D236,Listes!$A$43:$E$49,2,FALSE))),IF('DP_Instruction Forfaitaires'!$E236&gt;Listes!$D$42,('DP_Instruction Forfaitaires'!$E236*(VLOOKUP('DP_Instruction Forfaitaires'!$D236,Listes!$A$43:$E$49,5,FALSE))),('DP_Instruction Forfaitaires'!$E236*(VLOOKUP('DP_Instruction Forfaitaires'!$D236,Listes!$A$43:$E$49,3,FALSE))+(VLOOKUP('DP_Instruction Forfaitaires'!$D236,Listes!$A$43:$E$49,4,FALSE)))))))</f>
        <v/>
      </c>
      <c r="O236" s="183" t="str">
        <f>IF($H236="","",IF($C236=Listes!$B$34,Listes!$I$31,IF($C236=Listes!$B$35,(VLOOKUP('DP_Instruction Forfaitaires'!$F236,Listes!$E$31:$F$36,2,FALSE)),IF($C236=Listes!$B$33,IF('DP_Instruction Forfaitaires'!$E236&lt;Listes!$A$64,'DP_Instruction Forfaitaires'!$E236*Listes!$A$65,IF('DP_Instruction Forfaitaires'!$E236&gt;Listes!$D$64,'DP_Instruction Forfaitaires'!$E236*Listes!$D$65,(('DP_Instruction Forfaitaires'!$E236*Listes!$B$65)+Listes!$C$65)))))))</f>
        <v/>
      </c>
      <c r="P236" s="144" t="str">
        <f>IF('Dépenses forfaitaire'!P236="","",'Dépenses forfaitaire'!P236)</f>
        <v/>
      </c>
      <c r="Q236" s="343"/>
      <c r="R236" s="295" t="str">
        <f t="shared" si="12"/>
        <v/>
      </c>
      <c r="S236" s="295" t="str">
        <f t="shared" si="13"/>
        <v/>
      </c>
      <c r="T236" s="193" t="str">
        <f t="shared" si="14"/>
        <v/>
      </c>
      <c r="U236" s="191"/>
      <c r="V236" s="209"/>
      <c r="W236" s="195" t="str">
        <f>IF(AND(OR(Q236="KO",T236&lt;&gt;""),OR(R236="",S236="",T236="")),Listes!$A$74,IF(AND(T236="",Q236&lt;&gt;""),Listes!$A$75,IF(AND(P236&lt;T236,V236=""),Listes!$A$76,IF(AND(R236&gt;S236),Listes!$A$77,IF(AND(P236&lt;&gt;"",P236&gt;T236,U236=""),Listes!$A$78,IF(AND(X236="",OR(Q236&lt;&gt;"",R236&lt;&gt;"",S236&lt;&gt;"")),Listes!$A$79,""))))))</f>
        <v/>
      </c>
      <c r="X236" s="196"/>
      <c r="Y236" s="31">
        <f t="shared" si="15"/>
        <v>0</v>
      </c>
    </row>
    <row r="237" spans="1:25" ht="20.100000000000001" customHeight="1" x14ac:dyDescent="0.25">
      <c r="A237" s="134">
        <v>231</v>
      </c>
      <c r="B237" s="131" t="str">
        <f>IF('Dépenses forfaitaire'!B237="","",'Dépenses forfaitaire'!B237)</f>
        <v/>
      </c>
      <c r="C237" s="131" t="str">
        <f>IF('Dépenses forfaitaire'!C237="","",'Dépenses forfaitaire'!C237)</f>
        <v/>
      </c>
      <c r="D237" s="131" t="str">
        <f>IF('Dépenses forfaitaire'!D237="","",'Dépenses forfaitaire'!D237)</f>
        <v/>
      </c>
      <c r="E237" s="131" t="str">
        <f>IF('Dépenses forfaitaire'!E237="","",'Dépenses forfaitaire'!E237)</f>
        <v/>
      </c>
      <c r="F237" s="131" t="str">
        <f>IF('Dépenses forfaitaire'!F237="","",'Dépenses forfaitaire'!F237)</f>
        <v/>
      </c>
      <c r="G237" s="131"/>
      <c r="H237" s="131" t="str">
        <f>IF('Dépenses forfaitaire'!H237="","",'Dépenses forfaitaire'!H237)</f>
        <v/>
      </c>
      <c r="I237" s="131" t="str">
        <f>IF('Dépenses forfaitaire'!I237="","",'Dépenses forfaitaire'!I237)</f>
        <v/>
      </c>
      <c r="J237" s="293" t="str">
        <f>IF('Dépenses forfaitaire'!K237="","",'Dépenses forfaitaire'!K237)</f>
        <v/>
      </c>
      <c r="K237" s="293" t="str">
        <f>IF('Dépenses forfaitaire'!L237="","",'Dépenses forfaitaire'!L237)</f>
        <v/>
      </c>
      <c r="L237" s="293" t="str">
        <f>IF('Dépenses forfaitaire'!J237="","",'Dépenses forfaitaire'!J237)</f>
        <v/>
      </c>
      <c r="M237" s="131" t="str">
        <f>IF($H237="","",IF($C237=Listes!$B$32,IF('DP_Instruction Forfaitaires'!$E237&lt;Listes!$B$53,('DP_Instruction Forfaitaires'!$E237*(VLOOKUP('DP_Instruction Forfaitaires'!$D237,Listes!$A$54:$E$60,2,FALSE))),IF('DP_Instruction Forfaitaires'!$E237&gt;Listes!$E$53,('DP_Instruction Forfaitaires'!$E237*(VLOOKUP('DP_Instruction Forfaitaires'!$D237,Listes!$A$54:$E$60,5,FALSE))),('DP_Instruction Forfaitaires'!$E237*(VLOOKUP('DP_Instruction Forfaitaires'!$D237,Listes!$A$54:$E$60,3,FALSE))+(VLOOKUP('DP_Instruction Forfaitaires'!$D237,Listes!$A$54:$E$60,4,FALSE)))))))</f>
        <v/>
      </c>
      <c r="N237" s="131" t="str">
        <f>IF($H237="","",IF($C237=Listes!$B$31,IF('DP_Instruction Forfaitaires'!$E237&lt;Listes!$B$42,('DP_Instruction Forfaitaires'!$E237*(VLOOKUP('DP_Instruction Forfaitaires'!$D237,Listes!$A$43:$E$49,2,FALSE))),IF('DP_Instruction Forfaitaires'!$E237&gt;Listes!$D$42,('DP_Instruction Forfaitaires'!$E237*(VLOOKUP('DP_Instruction Forfaitaires'!$D237,Listes!$A$43:$E$49,5,FALSE))),('DP_Instruction Forfaitaires'!$E237*(VLOOKUP('DP_Instruction Forfaitaires'!$D237,Listes!$A$43:$E$49,3,FALSE))+(VLOOKUP('DP_Instruction Forfaitaires'!$D237,Listes!$A$43:$E$49,4,FALSE)))))))</f>
        <v/>
      </c>
      <c r="O237" s="183" t="str">
        <f>IF($H237="","",IF($C237=Listes!$B$34,Listes!$I$31,IF($C237=Listes!$B$35,(VLOOKUP('DP_Instruction Forfaitaires'!$F237,Listes!$E$31:$F$36,2,FALSE)),IF($C237=Listes!$B$33,IF('DP_Instruction Forfaitaires'!$E237&lt;Listes!$A$64,'DP_Instruction Forfaitaires'!$E237*Listes!$A$65,IF('DP_Instruction Forfaitaires'!$E237&gt;Listes!$D$64,'DP_Instruction Forfaitaires'!$E237*Listes!$D$65,(('DP_Instruction Forfaitaires'!$E237*Listes!$B$65)+Listes!$C$65)))))))</f>
        <v/>
      </c>
      <c r="P237" s="144" t="str">
        <f>IF('Dépenses forfaitaire'!P237="","",'Dépenses forfaitaire'!P237)</f>
        <v/>
      </c>
      <c r="Q237" s="343"/>
      <c r="R237" s="295" t="str">
        <f t="shared" si="12"/>
        <v/>
      </c>
      <c r="S237" s="295" t="str">
        <f t="shared" si="13"/>
        <v/>
      </c>
      <c r="T237" s="193" t="str">
        <f t="shared" si="14"/>
        <v/>
      </c>
      <c r="U237" s="191"/>
      <c r="V237" s="209"/>
      <c r="W237" s="195" t="str">
        <f>IF(AND(OR(Q237="KO",T237&lt;&gt;""),OR(R237="",S237="",T237="")),Listes!$A$74,IF(AND(T237="",Q237&lt;&gt;""),Listes!$A$75,IF(AND(P237&lt;T237,V237=""),Listes!$A$76,IF(AND(R237&gt;S237),Listes!$A$77,IF(AND(P237&lt;&gt;"",P237&gt;T237,U237=""),Listes!$A$78,IF(AND(X237="",OR(Q237&lt;&gt;"",R237&lt;&gt;"",S237&lt;&gt;"")),Listes!$A$79,""))))))</f>
        <v/>
      </c>
      <c r="X237" s="196"/>
      <c r="Y237" s="31">
        <f t="shared" si="15"/>
        <v>0</v>
      </c>
    </row>
    <row r="238" spans="1:25" ht="20.100000000000001" customHeight="1" x14ac:dyDescent="0.25">
      <c r="A238" s="134">
        <v>232</v>
      </c>
      <c r="B238" s="131" t="str">
        <f>IF('Dépenses forfaitaire'!B238="","",'Dépenses forfaitaire'!B238)</f>
        <v/>
      </c>
      <c r="C238" s="131" t="str">
        <f>IF('Dépenses forfaitaire'!C238="","",'Dépenses forfaitaire'!C238)</f>
        <v/>
      </c>
      <c r="D238" s="131" t="str">
        <f>IF('Dépenses forfaitaire'!D238="","",'Dépenses forfaitaire'!D238)</f>
        <v/>
      </c>
      <c r="E238" s="131" t="str">
        <f>IF('Dépenses forfaitaire'!E238="","",'Dépenses forfaitaire'!E238)</f>
        <v/>
      </c>
      <c r="F238" s="131" t="str">
        <f>IF('Dépenses forfaitaire'!F238="","",'Dépenses forfaitaire'!F238)</f>
        <v/>
      </c>
      <c r="G238" s="131"/>
      <c r="H238" s="131" t="str">
        <f>IF('Dépenses forfaitaire'!H238="","",'Dépenses forfaitaire'!H238)</f>
        <v/>
      </c>
      <c r="I238" s="131" t="str">
        <f>IF('Dépenses forfaitaire'!I238="","",'Dépenses forfaitaire'!I238)</f>
        <v/>
      </c>
      <c r="J238" s="293" t="str">
        <f>IF('Dépenses forfaitaire'!K238="","",'Dépenses forfaitaire'!K238)</f>
        <v/>
      </c>
      <c r="K238" s="293" t="str">
        <f>IF('Dépenses forfaitaire'!L238="","",'Dépenses forfaitaire'!L238)</f>
        <v/>
      </c>
      <c r="L238" s="293" t="str">
        <f>IF('Dépenses forfaitaire'!J238="","",'Dépenses forfaitaire'!J238)</f>
        <v/>
      </c>
      <c r="M238" s="131" t="str">
        <f>IF($H238="","",IF($C238=Listes!$B$32,IF('DP_Instruction Forfaitaires'!$E238&lt;Listes!$B$53,('DP_Instruction Forfaitaires'!$E238*(VLOOKUP('DP_Instruction Forfaitaires'!$D238,Listes!$A$54:$E$60,2,FALSE))),IF('DP_Instruction Forfaitaires'!$E238&gt;Listes!$E$53,('DP_Instruction Forfaitaires'!$E238*(VLOOKUP('DP_Instruction Forfaitaires'!$D238,Listes!$A$54:$E$60,5,FALSE))),('DP_Instruction Forfaitaires'!$E238*(VLOOKUP('DP_Instruction Forfaitaires'!$D238,Listes!$A$54:$E$60,3,FALSE))+(VLOOKUP('DP_Instruction Forfaitaires'!$D238,Listes!$A$54:$E$60,4,FALSE)))))))</f>
        <v/>
      </c>
      <c r="N238" s="131" t="str">
        <f>IF($H238="","",IF($C238=Listes!$B$31,IF('DP_Instruction Forfaitaires'!$E238&lt;Listes!$B$42,('DP_Instruction Forfaitaires'!$E238*(VLOOKUP('DP_Instruction Forfaitaires'!$D238,Listes!$A$43:$E$49,2,FALSE))),IF('DP_Instruction Forfaitaires'!$E238&gt;Listes!$D$42,('DP_Instruction Forfaitaires'!$E238*(VLOOKUP('DP_Instruction Forfaitaires'!$D238,Listes!$A$43:$E$49,5,FALSE))),('DP_Instruction Forfaitaires'!$E238*(VLOOKUP('DP_Instruction Forfaitaires'!$D238,Listes!$A$43:$E$49,3,FALSE))+(VLOOKUP('DP_Instruction Forfaitaires'!$D238,Listes!$A$43:$E$49,4,FALSE)))))))</f>
        <v/>
      </c>
      <c r="O238" s="183" t="str">
        <f>IF($H238="","",IF($C238=Listes!$B$34,Listes!$I$31,IF($C238=Listes!$B$35,(VLOOKUP('DP_Instruction Forfaitaires'!$F238,Listes!$E$31:$F$36,2,FALSE)),IF($C238=Listes!$B$33,IF('DP_Instruction Forfaitaires'!$E238&lt;Listes!$A$64,'DP_Instruction Forfaitaires'!$E238*Listes!$A$65,IF('DP_Instruction Forfaitaires'!$E238&gt;Listes!$D$64,'DP_Instruction Forfaitaires'!$E238*Listes!$D$65,(('DP_Instruction Forfaitaires'!$E238*Listes!$B$65)+Listes!$C$65)))))))</f>
        <v/>
      </c>
      <c r="P238" s="144" t="str">
        <f>IF('Dépenses forfaitaire'!P238="","",'Dépenses forfaitaire'!P238)</f>
        <v/>
      </c>
      <c r="Q238" s="343"/>
      <c r="R238" s="295" t="str">
        <f t="shared" si="12"/>
        <v/>
      </c>
      <c r="S238" s="295" t="str">
        <f t="shared" si="13"/>
        <v/>
      </c>
      <c r="T238" s="193" t="str">
        <f t="shared" si="14"/>
        <v/>
      </c>
      <c r="U238" s="191"/>
      <c r="V238" s="209"/>
      <c r="W238" s="195" t="str">
        <f>IF(AND(OR(Q238="KO",T238&lt;&gt;""),OR(R238="",S238="",T238="")),Listes!$A$74,IF(AND(T238="",Q238&lt;&gt;""),Listes!$A$75,IF(AND(P238&lt;T238,V238=""),Listes!$A$76,IF(AND(R238&gt;S238),Listes!$A$77,IF(AND(P238&lt;&gt;"",P238&gt;T238,U238=""),Listes!$A$78,IF(AND(X238="",OR(Q238&lt;&gt;"",R238&lt;&gt;"",S238&lt;&gt;"")),Listes!$A$79,""))))))</f>
        <v/>
      </c>
      <c r="X238" s="196"/>
      <c r="Y238" s="31">
        <f t="shared" si="15"/>
        <v>0</v>
      </c>
    </row>
    <row r="239" spans="1:25" ht="20.100000000000001" customHeight="1" x14ac:dyDescent="0.25">
      <c r="A239" s="134">
        <v>233</v>
      </c>
      <c r="B239" s="131" t="str">
        <f>IF('Dépenses forfaitaire'!B239="","",'Dépenses forfaitaire'!B239)</f>
        <v/>
      </c>
      <c r="C239" s="131" t="str">
        <f>IF('Dépenses forfaitaire'!C239="","",'Dépenses forfaitaire'!C239)</f>
        <v/>
      </c>
      <c r="D239" s="131" t="str">
        <f>IF('Dépenses forfaitaire'!D239="","",'Dépenses forfaitaire'!D239)</f>
        <v/>
      </c>
      <c r="E239" s="131" t="str">
        <f>IF('Dépenses forfaitaire'!E239="","",'Dépenses forfaitaire'!E239)</f>
        <v/>
      </c>
      <c r="F239" s="131" t="str">
        <f>IF('Dépenses forfaitaire'!F239="","",'Dépenses forfaitaire'!F239)</f>
        <v/>
      </c>
      <c r="G239" s="131"/>
      <c r="H239" s="131" t="str">
        <f>IF('Dépenses forfaitaire'!H239="","",'Dépenses forfaitaire'!H239)</f>
        <v/>
      </c>
      <c r="I239" s="131" t="str">
        <f>IF('Dépenses forfaitaire'!I239="","",'Dépenses forfaitaire'!I239)</f>
        <v/>
      </c>
      <c r="J239" s="293" t="str">
        <f>IF('Dépenses forfaitaire'!K239="","",'Dépenses forfaitaire'!K239)</f>
        <v/>
      </c>
      <c r="K239" s="293" t="str">
        <f>IF('Dépenses forfaitaire'!L239="","",'Dépenses forfaitaire'!L239)</f>
        <v/>
      </c>
      <c r="L239" s="293" t="str">
        <f>IF('Dépenses forfaitaire'!J239="","",'Dépenses forfaitaire'!J239)</f>
        <v/>
      </c>
      <c r="M239" s="131" t="str">
        <f>IF($H239="","",IF($C239=Listes!$B$32,IF('DP_Instruction Forfaitaires'!$E239&lt;Listes!$B$53,('DP_Instruction Forfaitaires'!$E239*(VLOOKUP('DP_Instruction Forfaitaires'!$D239,Listes!$A$54:$E$60,2,FALSE))),IF('DP_Instruction Forfaitaires'!$E239&gt;Listes!$E$53,('DP_Instruction Forfaitaires'!$E239*(VLOOKUP('DP_Instruction Forfaitaires'!$D239,Listes!$A$54:$E$60,5,FALSE))),('DP_Instruction Forfaitaires'!$E239*(VLOOKUP('DP_Instruction Forfaitaires'!$D239,Listes!$A$54:$E$60,3,FALSE))+(VLOOKUP('DP_Instruction Forfaitaires'!$D239,Listes!$A$54:$E$60,4,FALSE)))))))</f>
        <v/>
      </c>
      <c r="N239" s="131" t="str">
        <f>IF($H239="","",IF($C239=Listes!$B$31,IF('DP_Instruction Forfaitaires'!$E239&lt;Listes!$B$42,('DP_Instruction Forfaitaires'!$E239*(VLOOKUP('DP_Instruction Forfaitaires'!$D239,Listes!$A$43:$E$49,2,FALSE))),IF('DP_Instruction Forfaitaires'!$E239&gt;Listes!$D$42,('DP_Instruction Forfaitaires'!$E239*(VLOOKUP('DP_Instruction Forfaitaires'!$D239,Listes!$A$43:$E$49,5,FALSE))),('DP_Instruction Forfaitaires'!$E239*(VLOOKUP('DP_Instruction Forfaitaires'!$D239,Listes!$A$43:$E$49,3,FALSE))+(VLOOKUP('DP_Instruction Forfaitaires'!$D239,Listes!$A$43:$E$49,4,FALSE)))))))</f>
        <v/>
      </c>
      <c r="O239" s="183" t="str">
        <f>IF($H239="","",IF($C239=Listes!$B$34,Listes!$I$31,IF($C239=Listes!$B$35,(VLOOKUP('DP_Instruction Forfaitaires'!$F239,Listes!$E$31:$F$36,2,FALSE)),IF($C239=Listes!$B$33,IF('DP_Instruction Forfaitaires'!$E239&lt;Listes!$A$64,'DP_Instruction Forfaitaires'!$E239*Listes!$A$65,IF('DP_Instruction Forfaitaires'!$E239&gt;Listes!$D$64,'DP_Instruction Forfaitaires'!$E239*Listes!$D$65,(('DP_Instruction Forfaitaires'!$E239*Listes!$B$65)+Listes!$C$65)))))))</f>
        <v/>
      </c>
      <c r="P239" s="144" t="str">
        <f>IF('Dépenses forfaitaire'!P239="","",'Dépenses forfaitaire'!P239)</f>
        <v/>
      </c>
      <c r="Q239" s="343"/>
      <c r="R239" s="295" t="str">
        <f t="shared" si="12"/>
        <v/>
      </c>
      <c r="S239" s="295" t="str">
        <f t="shared" si="13"/>
        <v/>
      </c>
      <c r="T239" s="193" t="str">
        <f t="shared" si="14"/>
        <v/>
      </c>
      <c r="U239" s="191"/>
      <c r="V239" s="209"/>
      <c r="W239" s="195" t="str">
        <f>IF(AND(OR(Q239="KO",T239&lt;&gt;""),OR(R239="",S239="",T239="")),Listes!$A$74,IF(AND(T239="",Q239&lt;&gt;""),Listes!$A$75,IF(AND(P239&lt;T239,V239=""),Listes!$A$76,IF(AND(R239&gt;S239),Listes!$A$77,IF(AND(P239&lt;&gt;"",P239&gt;T239,U239=""),Listes!$A$78,IF(AND(X239="",OR(Q239&lt;&gt;"",R239&lt;&gt;"",S239&lt;&gt;"")),Listes!$A$79,""))))))</f>
        <v/>
      </c>
      <c r="X239" s="196"/>
      <c r="Y239" s="31">
        <f t="shared" si="15"/>
        <v>0</v>
      </c>
    </row>
    <row r="240" spans="1:25" ht="20.100000000000001" customHeight="1" x14ac:dyDescent="0.25">
      <c r="A240" s="134">
        <v>234</v>
      </c>
      <c r="B240" s="131" t="str">
        <f>IF('Dépenses forfaitaire'!B240="","",'Dépenses forfaitaire'!B240)</f>
        <v/>
      </c>
      <c r="C240" s="131" t="str">
        <f>IF('Dépenses forfaitaire'!C240="","",'Dépenses forfaitaire'!C240)</f>
        <v/>
      </c>
      <c r="D240" s="131" t="str">
        <f>IF('Dépenses forfaitaire'!D240="","",'Dépenses forfaitaire'!D240)</f>
        <v/>
      </c>
      <c r="E240" s="131" t="str">
        <f>IF('Dépenses forfaitaire'!E240="","",'Dépenses forfaitaire'!E240)</f>
        <v/>
      </c>
      <c r="F240" s="131" t="str">
        <f>IF('Dépenses forfaitaire'!F240="","",'Dépenses forfaitaire'!F240)</f>
        <v/>
      </c>
      <c r="G240" s="131"/>
      <c r="H240" s="131" t="str">
        <f>IF('Dépenses forfaitaire'!H240="","",'Dépenses forfaitaire'!H240)</f>
        <v/>
      </c>
      <c r="I240" s="131" t="str">
        <f>IF('Dépenses forfaitaire'!I240="","",'Dépenses forfaitaire'!I240)</f>
        <v/>
      </c>
      <c r="J240" s="293" t="str">
        <f>IF('Dépenses forfaitaire'!K240="","",'Dépenses forfaitaire'!K240)</f>
        <v/>
      </c>
      <c r="K240" s="293" t="str">
        <f>IF('Dépenses forfaitaire'!L240="","",'Dépenses forfaitaire'!L240)</f>
        <v/>
      </c>
      <c r="L240" s="293" t="str">
        <f>IF('Dépenses forfaitaire'!J240="","",'Dépenses forfaitaire'!J240)</f>
        <v/>
      </c>
      <c r="M240" s="131" t="str">
        <f>IF($H240="","",IF($C240=Listes!$B$32,IF('DP_Instruction Forfaitaires'!$E240&lt;Listes!$B$53,('DP_Instruction Forfaitaires'!$E240*(VLOOKUP('DP_Instruction Forfaitaires'!$D240,Listes!$A$54:$E$60,2,FALSE))),IF('DP_Instruction Forfaitaires'!$E240&gt;Listes!$E$53,('DP_Instruction Forfaitaires'!$E240*(VLOOKUP('DP_Instruction Forfaitaires'!$D240,Listes!$A$54:$E$60,5,FALSE))),('DP_Instruction Forfaitaires'!$E240*(VLOOKUP('DP_Instruction Forfaitaires'!$D240,Listes!$A$54:$E$60,3,FALSE))+(VLOOKUP('DP_Instruction Forfaitaires'!$D240,Listes!$A$54:$E$60,4,FALSE)))))))</f>
        <v/>
      </c>
      <c r="N240" s="131" t="str">
        <f>IF($H240="","",IF($C240=Listes!$B$31,IF('DP_Instruction Forfaitaires'!$E240&lt;Listes!$B$42,('DP_Instruction Forfaitaires'!$E240*(VLOOKUP('DP_Instruction Forfaitaires'!$D240,Listes!$A$43:$E$49,2,FALSE))),IF('DP_Instruction Forfaitaires'!$E240&gt;Listes!$D$42,('DP_Instruction Forfaitaires'!$E240*(VLOOKUP('DP_Instruction Forfaitaires'!$D240,Listes!$A$43:$E$49,5,FALSE))),('DP_Instruction Forfaitaires'!$E240*(VLOOKUP('DP_Instruction Forfaitaires'!$D240,Listes!$A$43:$E$49,3,FALSE))+(VLOOKUP('DP_Instruction Forfaitaires'!$D240,Listes!$A$43:$E$49,4,FALSE)))))))</f>
        <v/>
      </c>
      <c r="O240" s="183" t="str">
        <f>IF($H240="","",IF($C240=Listes!$B$34,Listes!$I$31,IF($C240=Listes!$B$35,(VLOOKUP('DP_Instruction Forfaitaires'!$F240,Listes!$E$31:$F$36,2,FALSE)),IF($C240=Listes!$B$33,IF('DP_Instruction Forfaitaires'!$E240&lt;Listes!$A$64,'DP_Instruction Forfaitaires'!$E240*Listes!$A$65,IF('DP_Instruction Forfaitaires'!$E240&gt;Listes!$D$64,'DP_Instruction Forfaitaires'!$E240*Listes!$D$65,(('DP_Instruction Forfaitaires'!$E240*Listes!$B$65)+Listes!$C$65)))))))</f>
        <v/>
      </c>
      <c r="P240" s="144" t="str">
        <f>IF('Dépenses forfaitaire'!P240="","",'Dépenses forfaitaire'!P240)</f>
        <v/>
      </c>
      <c r="Q240" s="343"/>
      <c r="R240" s="295" t="str">
        <f t="shared" si="12"/>
        <v/>
      </c>
      <c r="S240" s="295" t="str">
        <f t="shared" si="13"/>
        <v/>
      </c>
      <c r="T240" s="193" t="str">
        <f t="shared" si="14"/>
        <v/>
      </c>
      <c r="U240" s="191"/>
      <c r="V240" s="209"/>
      <c r="W240" s="195" t="str">
        <f>IF(AND(OR(Q240="KO",T240&lt;&gt;""),OR(R240="",S240="",T240="")),Listes!$A$74,IF(AND(T240="",Q240&lt;&gt;""),Listes!$A$75,IF(AND(P240&lt;T240,V240=""),Listes!$A$76,IF(AND(R240&gt;S240),Listes!$A$77,IF(AND(P240&lt;&gt;"",P240&gt;T240,U240=""),Listes!$A$78,IF(AND(X240="",OR(Q240&lt;&gt;"",R240&lt;&gt;"",S240&lt;&gt;"")),Listes!$A$79,""))))))</f>
        <v/>
      </c>
      <c r="X240" s="196"/>
      <c r="Y240" s="31">
        <f t="shared" si="15"/>
        <v>0</v>
      </c>
    </row>
    <row r="241" spans="1:25" ht="20.100000000000001" customHeight="1" x14ac:dyDescent="0.25">
      <c r="A241" s="134">
        <v>235</v>
      </c>
      <c r="B241" s="131" t="str">
        <f>IF('Dépenses forfaitaire'!B241="","",'Dépenses forfaitaire'!B241)</f>
        <v/>
      </c>
      <c r="C241" s="131" t="str">
        <f>IF('Dépenses forfaitaire'!C241="","",'Dépenses forfaitaire'!C241)</f>
        <v/>
      </c>
      <c r="D241" s="131" t="str">
        <f>IF('Dépenses forfaitaire'!D241="","",'Dépenses forfaitaire'!D241)</f>
        <v/>
      </c>
      <c r="E241" s="131" t="str">
        <f>IF('Dépenses forfaitaire'!E241="","",'Dépenses forfaitaire'!E241)</f>
        <v/>
      </c>
      <c r="F241" s="131" t="str">
        <f>IF('Dépenses forfaitaire'!F241="","",'Dépenses forfaitaire'!F241)</f>
        <v/>
      </c>
      <c r="G241" s="131"/>
      <c r="H241" s="131" t="str">
        <f>IF('Dépenses forfaitaire'!H241="","",'Dépenses forfaitaire'!H241)</f>
        <v/>
      </c>
      <c r="I241" s="131" t="str">
        <f>IF('Dépenses forfaitaire'!I241="","",'Dépenses forfaitaire'!I241)</f>
        <v/>
      </c>
      <c r="J241" s="293" t="str">
        <f>IF('Dépenses forfaitaire'!K241="","",'Dépenses forfaitaire'!K241)</f>
        <v/>
      </c>
      <c r="K241" s="293" t="str">
        <f>IF('Dépenses forfaitaire'!L241="","",'Dépenses forfaitaire'!L241)</f>
        <v/>
      </c>
      <c r="L241" s="293" t="str">
        <f>IF('Dépenses forfaitaire'!J241="","",'Dépenses forfaitaire'!J241)</f>
        <v/>
      </c>
      <c r="M241" s="131" t="str">
        <f>IF($H241="","",IF($C241=Listes!$B$32,IF('DP_Instruction Forfaitaires'!$E241&lt;Listes!$B$53,('DP_Instruction Forfaitaires'!$E241*(VLOOKUP('DP_Instruction Forfaitaires'!$D241,Listes!$A$54:$E$60,2,FALSE))),IF('DP_Instruction Forfaitaires'!$E241&gt;Listes!$E$53,('DP_Instruction Forfaitaires'!$E241*(VLOOKUP('DP_Instruction Forfaitaires'!$D241,Listes!$A$54:$E$60,5,FALSE))),('DP_Instruction Forfaitaires'!$E241*(VLOOKUP('DP_Instruction Forfaitaires'!$D241,Listes!$A$54:$E$60,3,FALSE))+(VLOOKUP('DP_Instruction Forfaitaires'!$D241,Listes!$A$54:$E$60,4,FALSE)))))))</f>
        <v/>
      </c>
      <c r="N241" s="131" t="str">
        <f>IF($H241="","",IF($C241=Listes!$B$31,IF('DP_Instruction Forfaitaires'!$E241&lt;Listes!$B$42,('DP_Instruction Forfaitaires'!$E241*(VLOOKUP('DP_Instruction Forfaitaires'!$D241,Listes!$A$43:$E$49,2,FALSE))),IF('DP_Instruction Forfaitaires'!$E241&gt;Listes!$D$42,('DP_Instruction Forfaitaires'!$E241*(VLOOKUP('DP_Instruction Forfaitaires'!$D241,Listes!$A$43:$E$49,5,FALSE))),('DP_Instruction Forfaitaires'!$E241*(VLOOKUP('DP_Instruction Forfaitaires'!$D241,Listes!$A$43:$E$49,3,FALSE))+(VLOOKUP('DP_Instruction Forfaitaires'!$D241,Listes!$A$43:$E$49,4,FALSE)))))))</f>
        <v/>
      </c>
      <c r="O241" s="183" t="str">
        <f>IF($H241="","",IF($C241=Listes!$B$34,Listes!$I$31,IF($C241=Listes!$B$35,(VLOOKUP('DP_Instruction Forfaitaires'!$F241,Listes!$E$31:$F$36,2,FALSE)),IF($C241=Listes!$B$33,IF('DP_Instruction Forfaitaires'!$E241&lt;Listes!$A$64,'DP_Instruction Forfaitaires'!$E241*Listes!$A$65,IF('DP_Instruction Forfaitaires'!$E241&gt;Listes!$D$64,'DP_Instruction Forfaitaires'!$E241*Listes!$D$65,(('DP_Instruction Forfaitaires'!$E241*Listes!$B$65)+Listes!$C$65)))))))</f>
        <v/>
      </c>
      <c r="P241" s="144" t="str">
        <f>IF('Dépenses forfaitaire'!P241="","",'Dépenses forfaitaire'!P241)</f>
        <v/>
      </c>
      <c r="Q241" s="343"/>
      <c r="R241" s="295" t="str">
        <f t="shared" si="12"/>
        <v/>
      </c>
      <c r="S241" s="295" t="str">
        <f t="shared" si="13"/>
        <v/>
      </c>
      <c r="T241" s="193" t="str">
        <f t="shared" si="14"/>
        <v/>
      </c>
      <c r="U241" s="191"/>
      <c r="V241" s="209"/>
      <c r="W241" s="195" t="str">
        <f>IF(AND(OR(Q241="KO",T241&lt;&gt;""),OR(R241="",S241="",T241="")),Listes!$A$74,IF(AND(T241="",Q241&lt;&gt;""),Listes!$A$75,IF(AND(P241&lt;T241,V241=""),Listes!$A$76,IF(AND(R241&gt;S241),Listes!$A$77,IF(AND(P241&lt;&gt;"",P241&gt;T241,U241=""),Listes!$A$78,IF(AND(X241="",OR(Q241&lt;&gt;"",R241&lt;&gt;"",S241&lt;&gt;"")),Listes!$A$79,""))))))</f>
        <v/>
      </c>
      <c r="X241" s="196"/>
      <c r="Y241" s="31">
        <f t="shared" si="15"/>
        <v>0</v>
      </c>
    </row>
    <row r="242" spans="1:25" ht="20.100000000000001" customHeight="1" x14ac:dyDescent="0.25">
      <c r="A242" s="134">
        <v>236</v>
      </c>
      <c r="B242" s="131" t="str">
        <f>IF('Dépenses forfaitaire'!B242="","",'Dépenses forfaitaire'!B242)</f>
        <v/>
      </c>
      <c r="C242" s="131" t="str">
        <f>IF('Dépenses forfaitaire'!C242="","",'Dépenses forfaitaire'!C242)</f>
        <v/>
      </c>
      <c r="D242" s="131" t="str">
        <f>IF('Dépenses forfaitaire'!D242="","",'Dépenses forfaitaire'!D242)</f>
        <v/>
      </c>
      <c r="E242" s="131" t="str">
        <f>IF('Dépenses forfaitaire'!E242="","",'Dépenses forfaitaire'!E242)</f>
        <v/>
      </c>
      <c r="F242" s="131" t="str">
        <f>IF('Dépenses forfaitaire'!F242="","",'Dépenses forfaitaire'!F242)</f>
        <v/>
      </c>
      <c r="G242" s="131"/>
      <c r="H242" s="131" t="str">
        <f>IF('Dépenses forfaitaire'!H242="","",'Dépenses forfaitaire'!H242)</f>
        <v/>
      </c>
      <c r="I242" s="131" t="str">
        <f>IF('Dépenses forfaitaire'!I242="","",'Dépenses forfaitaire'!I242)</f>
        <v/>
      </c>
      <c r="J242" s="293" t="str">
        <f>IF('Dépenses forfaitaire'!K242="","",'Dépenses forfaitaire'!K242)</f>
        <v/>
      </c>
      <c r="K242" s="293" t="str">
        <f>IF('Dépenses forfaitaire'!L242="","",'Dépenses forfaitaire'!L242)</f>
        <v/>
      </c>
      <c r="L242" s="293" t="str">
        <f>IF('Dépenses forfaitaire'!J242="","",'Dépenses forfaitaire'!J242)</f>
        <v/>
      </c>
      <c r="M242" s="131" t="str">
        <f>IF($H242="","",IF($C242=Listes!$B$32,IF('DP_Instruction Forfaitaires'!$E242&lt;Listes!$B$53,('DP_Instruction Forfaitaires'!$E242*(VLOOKUP('DP_Instruction Forfaitaires'!$D242,Listes!$A$54:$E$60,2,FALSE))),IF('DP_Instruction Forfaitaires'!$E242&gt;Listes!$E$53,('DP_Instruction Forfaitaires'!$E242*(VLOOKUP('DP_Instruction Forfaitaires'!$D242,Listes!$A$54:$E$60,5,FALSE))),('DP_Instruction Forfaitaires'!$E242*(VLOOKUP('DP_Instruction Forfaitaires'!$D242,Listes!$A$54:$E$60,3,FALSE))+(VLOOKUP('DP_Instruction Forfaitaires'!$D242,Listes!$A$54:$E$60,4,FALSE)))))))</f>
        <v/>
      </c>
      <c r="N242" s="131" t="str">
        <f>IF($H242="","",IF($C242=Listes!$B$31,IF('DP_Instruction Forfaitaires'!$E242&lt;Listes!$B$42,('DP_Instruction Forfaitaires'!$E242*(VLOOKUP('DP_Instruction Forfaitaires'!$D242,Listes!$A$43:$E$49,2,FALSE))),IF('DP_Instruction Forfaitaires'!$E242&gt;Listes!$D$42,('DP_Instruction Forfaitaires'!$E242*(VLOOKUP('DP_Instruction Forfaitaires'!$D242,Listes!$A$43:$E$49,5,FALSE))),('DP_Instruction Forfaitaires'!$E242*(VLOOKUP('DP_Instruction Forfaitaires'!$D242,Listes!$A$43:$E$49,3,FALSE))+(VLOOKUP('DP_Instruction Forfaitaires'!$D242,Listes!$A$43:$E$49,4,FALSE)))))))</f>
        <v/>
      </c>
      <c r="O242" s="183" t="str">
        <f>IF($H242="","",IF($C242=Listes!$B$34,Listes!$I$31,IF($C242=Listes!$B$35,(VLOOKUP('DP_Instruction Forfaitaires'!$F242,Listes!$E$31:$F$36,2,FALSE)),IF($C242=Listes!$B$33,IF('DP_Instruction Forfaitaires'!$E242&lt;Listes!$A$64,'DP_Instruction Forfaitaires'!$E242*Listes!$A$65,IF('DP_Instruction Forfaitaires'!$E242&gt;Listes!$D$64,'DP_Instruction Forfaitaires'!$E242*Listes!$D$65,(('DP_Instruction Forfaitaires'!$E242*Listes!$B$65)+Listes!$C$65)))))))</f>
        <v/>
      </c>
      <c r="P242" s="144" t="str">
        <f>IF('Dépenses forfaitaire'!P242="","",'Dépenses forfaitaire'!P242)</f>
        <v/>
      </c>
      <c r="Q242" s="343"/>
      <c r="R242" s="295" t="str">
        <f t="shared" si="12"/>
        <v/>
      </c>
      <c r="S242" s="295" t="str">
        <f t="shared" si="13"/>
        <v/>
      </c>
      <c r="T242" s="193" t="str">
        <f t="shared" si="14"/>
        <v/>
      </c>
      <c r="U242" s="191"/>
      <c r="V242" s="209"/>
      <c r="W242" s="195" t="str">
        <f>IF(AND(OR(Q242="KO",T242&lt;&gt;""),OR(R242="",S242="",T242="")),Listes!$A$74,IF(AND(T242="",Q242&lt;&gt;""),Listes!$A$75,IF(AND(P242&lt;T242,V242=""),Listes!$A$76,IF(AND(R242&gt;S242),Listes!$A$77,IF(AND(P242&lt;&gt;"",P242&gt;T242,U242=""),Listes!$A$78,IF(AND(X242="",OR(Q242&lt;&gt;"",R242&lt;&gt;"",S242&lt;&gt;"")),Listes!$A$79,""))))))</f>
        <v/>
      </c>
      <c r="X242" s="196"/>
      <c r="Y242" s="31">
        <f t="shared" si="15"/>
        <v>0</v>
      </c>
    </row>
    <row r="243" spans="1:25" ht="20.100000000000001" customHeight="1" x14ac:dyDescent="0.25">
      <c r="A243" s="134">
        <v>237</v>
      </c>
      <c r="B243" s="131" t="str">
        <f>IF('Dépenses forfaitaire'!B243="","",'Dépenses forfaitaire'!B243)</f>
        <v/>
      </c>
      <c r="C243" s="131" t="str">
        <f>IF('Dépenses forfaitaire'!C243="","",'Dépenses forfaitaire'!C243)</f>
        <v/>
      </c>
      <c r="D243" s="131" t="str">
        <f>IF('Dépenses forfaitaire'!D243="","",'Dépenses forfaitaire'!D243)</f>
        <v/>
      </c>
      <c r="E243" s="131" t="str">
        <f>IF('Dépenses forfaitaire'!E243="","",'Dépenses forfaitaire'!E243)</f>
        <v/>
      </c>
      <c r="F243" s="131" t="str">
        <f>IF('Dépenses forfaitaire'!F243="","",'Dépenses forfaitaire'!F243)</f>
        <v/>
      </c>
      <c r="G243" s="131"/>
      <c r="H243" s="131" t="str">
        <f>IF('Dépenses forfaitaire'!H243="","",'Dépenses forfaitaire'!H243)</f>
        <v/>
      </c>
      <c r="I243" s="131" t="str">
        <f>IF('Dépenses forfaitaire'!I243="","",'Dépenses forfaitaire'!I243)</f>
        <v/>
      </c>
      <c r="J243" s="293" t="str">
        <f>IF('Dépenses forfaitaire'!K243="","",'Dépenses forfaitaire'!K243)</f>
        <v/>
      </c>
      <c r="K243" s="293" t="str">
        <f>IF('Dépenses forfaitaire'!L243="","",'Dépenses forfaitaire'!L243)</f>
        <v/>
      </c>
      <c r="L243" s="293" t="str">
        <f>IF('Dépenses forfaitaire'!J243="","",'Dépenses forfaitaire'!J243)</f>
        <v/>
      </c>
      <c r="M243" s="131" t="str">
        <f>IF($H243="","",IF($C243=Listes!$B$32,IF('DP_Instruction Forfaitaires'!$E243&lt;Listes!$B$53,('DP_Instruction Forfaitaires'!$E243*(VLOOKUP('DP_Instruction Forfaitaires'!$D243,Listes!$A$54:$E$60,2,FALSE))),IF('DP_Instruction Forfaitaires'!$E243&gt;Listes!$E$53,('DP_Instruction Forfaitaires'!$E243*(VLOOKUP('DP_Instruction Forfaitaires'!$D243,Listes!$A$54:$E$60,5,FALSE))),('DP_Instruction Forfaitaires'!$E243*(VLOOKUP('DP_Instruction Forfaitaires'!$D243,Listes!$A$54:$E$60,3,FALSE))+(VLOOKUP('DP_Instruction Forfaitaires'!$D243,Listes!$A$54:$E$60,4,FALSE)))))))</f>
        <v/>
      </c>
      <c r="N243" s="131" t="str">
        <f>IF($H243="","",IF($C243=Listes!$B$31,IF('DP_Instruction Forfaitaires'!$E243&lt;Listes!$B$42,('DP_Instruction Forfaitaires'!$E243*(VLOOKUP('DP_Instruction Forfaitaires'!$D243,Listes!$A$43:$E$49,2,FALSE))),IF('DP_Instruction Forfaitaires'!$E243&gt;Listes!$D$42,('DP_Instruction Forfaitaires'!$E243*(VLOOKUP('DP_Instruction Forfaitaires'!$D243,Listes!$A$43:$E$49,5,FALSE))),('DP_Instruction Forfaitaires'!$E243*(VLOOKUP('DP_Instruction Forfaitaires'!$D243,Listes!$A$43:$E$49,3,FALSE))+(VLOOKUP('DP_Instruction Forfaitaires'!$D243,Listes!$A$43:$E$49,4,FALSE)))))))</f>
        <v/>
      </c>
      <c r="O243" s="183" t="str">
        <f>IF($H243="","",IF($C243=Listes!$B$34,Listes!$I$31,IF($C243=Listes!$B$35,(VLOOKUP('DP_Instruction Forfaitaires'!$F243,Listes!$E$31:$F$36,2,FALSE)),IF($C243=Listes!$B$33,IF('DP_Instruction Forfaitaires'!$E243&lt;Listes!$A$64,'DP_Instruction Forfaitaires'!$E243*Listes!$A$65,IF('DP_Instruction Forfaitaires'!$E243&gt;Listes!$D$64,'DP_Instruction Forfaitaires'!$E243*Listes!$D$65,(('DP_Instruction Forfaitaires'!$E243*Listes!$B$65)+Listes!$C$65)))))))</f>
        <v/>
      </c>
      <c r="P243" s="144" t="str">
        <f>IF('Dépenses forfaitaire'!P243="","",'Dépenses forfaitaire'!P243)</f>
        <v/>
      </c>
      <c r="Q243" s="343"/>
      <c r="R243" s="295" t="str">
        <f t="shared" si="12"/>
        <v/>
      </c>
      <c r="S243" s="295" t="str">
        <f t="shared" si="13"/>
        <v/>
      </c>
      <c r="T243" s="193" t="str">
        <f t="shared" si="14"/>
        <v/>
      </c>
      <c r="U243" s="191"/>
      <c r="V243" s="209"/>
      <c r="W243" s="195" t="str">
        <f>IF(AND(OR(Q243="KO",T243&lt;&gt;""),OR(R243="",S243="",T243="")),Listes!$A$74,IF(AND(T243="",Q243&lt;&gt;""),Listes!$A$75,IF(AND(P243&lt;T243,V243=""),Listes!$A$76,IF(AND(R243&gt;S243),Listes!$A$77,IF(AND(P243&lt;&gt;"",P243&gt;T243,U243=""),Listes!$A$78,IF(AND(X243="",OR(Q243&lt;&gt;"",R243&lt;&gt;"",S243&lt;&gt;"")),Listes!$A$79,""))))))</f>
        <v/>
      </c>
      <c r="X243" s="196"/>
      <c r="Y243" s="31">
        <f t="shared" si="15"/>
        <v>0</v>
      </c>
    </row>
    <row r="244" spans="1:25" ht="20.100000000000001" customHeight="1" x14ac:dyDescent="0.25">
      <c r="A244" s="134">
        <v>238</v>
      </c>
      <c r="B244" s="131" t="str">
        <f>IF('Dépenses forfaitaire'!B244="","",'Dépenses forfaitaire'!B244)</f>
        <v/>
      </c>
      <c r="C244" s="131" t="str">
        <f>IF('Dépenses forfaitaire'!C244="","",'Dépenses forfaitaire'!C244)</f>
        <v/>
      </c>
      <c r="D244" s="131" t="str">
        <f>IF('Dépenses forfaitaire'!D244="","",'Dépenses forfaitaire'!D244)</f>
        <v/>
      </c>
      <c r="E244" s="131" t="str">
        <f>IF('Dépenses forfaitaire'!E244="","",'Dépenses forfaitaire'!E244)</f>
        <v/>
      </c>
      <c r="F244" s="131" t="str">
        <f>IF('Dépenses forfaitaire'!F244="","",'Dépenses forfaitaire'!F244)</f>
        <v/>
      </c>
      <c r="G244" s="131"/>
      <c r="H244" s="131" t="str">
        <f>IF('Dépenses forfaitaire'!H244="","",'Dépenses forfaitaire'!H244)</f>
        <v/>
      </c>
      <c r="I244" s="131" t="str">
        <f>IF('Dépenses forfaitaire'!I244="","",'Dépenses forfaitaire'!I244)</f>
        <v/>
      </c>
      <c r="J244" s="293" t="str">
        <f>IF('Dépenses forfaitaire'!K244="","",'Dépenses forfaitaire'!K244)</f>
        <v/>
      </c>
      <c r="K244" s="293" t="str">
        <f>IF('Dépenses forfaitaire'!L244="","",'Dépenses forfaitaire'!L244)</f>
        <v/>
      </c>
      <c r="L244" s="293" t="str">
        <f>IF('Dépenses forfaitaire'!J244="","",'Dépenses forfaitaire'!J244)</f>
        <v/>
      </c>
      <c r="M244" s="131" t="str">
        <f>IF($H244="","",IF($C244=Listes!$B$32,IF('DP_Instruction Forfaitaires'!$E244&lt;Listes!$B$53,('DP_Instruction Forfaitaires'!$E244*(VLOOKUP('DP_Instruction Forfaitaires'!$D244,Listes!$A$54:$E$60,2,FALSE))),IF('DP_Instruction Forfaitaires'!$E244&gt;Listes!$E$53,('DP_Instruction Forfaitaires'!$E244*(VLOOKUP('DP_Instruction Forfaitaires'!$D244,Listes!$A$54:$E$60,5,FALSE))),('DP_Instruction Forfaitaires'!$E244*(VLOOKUP('DP_Instruction Forfaitaires'!$D244,Listes!$A$54:$E$60,3,FALSE))+(VLOOKUP('DP_Instruction Forfaitaires'!$D244,Listes!$A$54:$E$60,4,FALSE)))))))</f>
        <v/>
      </c>
      <c r="N244" s="131" t="str">
        <f>IF($H244="","",IF($C244=Listes!$B$31,IF('DP_Instruction Forfaitaires'!$E244&lt;Listes!$B$42,('DP_Instruction Forfaitaires'!$E244*(VLOOKUP('DP_Instruction Forfaitaires'!$D244,Listes!$A$43:$E$49,2,FALSE))),IF('DP_Instruction Forfaitaires'!$E244&gt;Listes!$D$42,('DP_Instruction Forfaitaires'!$E244*(VLOOKUP('DP_Instruction Forfaitaires'!$D244,Listes!$A$43:$E$49,5,FALSE))),('DP_Instruction Forfaitaires'!$E244*(VLOOKUP('DP_Instruction Forfaitaires'!$D244,Listes!$A$43:$E$49,3,FALSE))+(VLOOKUP('DP_Instruction Forfaitaires'!$D244,Listes!$A$43:$E$49,4,FALSE)))))))</f>
        <v/>
      </c>
      <c r="O244" s="183" t="str">
        <f>IF($H244="","",IF($C244=Listes!$B$34,Listes!$I$31,IF($C244=Listes!$B$35,(VLOOKUP('DP_Instruction Forfaitaires'!$F244,Listes!$E$31:$F$36,2,FALSE)),IF($C244=Listes!$B$33,IF('DP_Instruction Forfaitaires'!$E244&lt;Listes!$A$64,'DP_Instruction Forfaitaires'!$E244*Listes!$A$65,IF('DP_Instruction Forfaitaires'!$E244&gt;Listes!$D$64,'DP_Instruction Forfaitaires'!$E244*Listes!$D$65,(('DP_Instruction Forfaitaires'!$E244*Listes!$B$65)+Listes!$C$65)))))))</f>
        <v/>
      </c>
      <c r="P244" s="144" t="str">
        <f>IF('Dépenses forfaitaire'!P244="","",'Dépenses forfaitaire'!P244)</f>
        <v/>
      </c>
      <c r="Q244" s="343"/>
      <c r="R244" s="295" t="str">
        <f t="shared" si="12"/>
        <v/>
      </c>
      <c r="S244" s="295" t="str">
        <f t="shared" si="13"/>
        <v/>
      </c>
      <c r="T244" s="193" t="str">
        <f t="shared" si="14"/>
        <v/>
      </c>
      <c r="U244" s="191"/>
      <c r="V244" s="209"/>
      <c r="W244" s="195" t="str">
        <f>IF(AND(OR(Q244="KO",T244&lt;&gt;""),OR(R244="",S244="",T244="")),Listes!$A$74,IF(AND(T244="",Q244&lt;&gt;""),Listes!$A$75,IF(AND(P244&lt;T244,V244=""),Listes!$A$76,IF(AND(R244&gt;S244),Listes!$A$77,IF(AND(P244&lt;&gt;"",P244&gt;T244,U244=""),Listes!$A$78,IF(AND(X244="",OR(Q244&lt;&gt;"",R244&lt;&gt;"",S244&lt;&gt;"")),Listes!$A$79,""))))))</f>
        <v/>
      </c>
      <c r="X244" s="196"/>
      <c r="Y244" s="31">
        <f t="shared" si="15"/>
        <v>0</v>
      </c>
    </row>
    <row r="245" spans="1:25" ht="20.100000000000001" customHeight="1" x14ac:dyDescent="0.25">
      <c r="A245" s="134">
        <v>239</v>
      </c>
      <c r="B245" s="131" t="str">
        <f>IF('Dépenses forfaitaire'!B245="","",'Dépenses forfaitaire'!B245)</f>
        <v/>
      </c>
      <c r="C245" s="131" t="str">
        <f>IF('Dépenses forfaitaire'!C245="","",'Dépenses forfaitaire'!C245)</f>
        <v/>
      </c>
      <c r="D245" s="131" t="str">
        <f>IF('Dépenses forfaitaire'!D245="","",'Dépenses forfaitaire'!D245)</f>
        <v/>
      </c>
      <c r="E245" s="131" t="str">
        <f>IF('Dépenses forfaitaire'!E245="","",'Dépenses forfaitaire'!E245)</f>
        <v/>
      </c>
      <c r="F245" s="131" t="str">
        <f>IF('Dépenses forfaitaire'!F245="","",'Dépenses forfaitaire'!F245)</f>
        <v/>
      </c>
      <c r="G245" s="131"/>
      <c r="H245" s="131" t="str">
        <f>IF('Dépenses forfaitaire'!H245="","",'Dépenses forfaitaire'!H245)</f>
        <v/>
      </c>
      <c r="I245" s="131" t="str">
        <f>IF('Dépenses forfaitaire'!I245="","",'Dépenses forfaitaire'!I245)</f>
        <v/>
      </c>
      <c r="J245" s="293" t="str">
        <f>IF('Dépenses forfaitaire'!K245="","",'Dépenses forfaitaire'!K245)</f>
        <v/>
      </c>
      <c r="K245" s="293" t="str">
        <f>IF('Dépenses forfaitaire'!L245="","",'Dépenses forfaitaire'!L245)</f>
        <v/>
      </c>
      <c r="L245" s="293" t="str">
        <f>IF('Dépenses forfaitaire'!J245="","",'Dépenses forfaitaire'!J245)</f>
        <v/>
      </c>
      <c r="M245" s="131" t="str">
        <f>IF($H245="","",IF($C245=Listes!$B$32,IF('DP_Instruction Forfaitaires'!$E245&lt;Listes!$B$53,('DP_Instruction Forfaitaires'!$E245*(VLOOKUP('DP_Instruction Forfaitaires'!$D245,Listes!$A$54:$E$60,2,FALSE))),IF('DP_Instruction Forfaitaires'!$E245&gt;Listes!$E$53,('DP_Instruction Forfaitaires'!$E245*(VLOOKUP('DP_Instruction Forfaitaires'!$D245,Listes!$A$54:$E$60,5,FALSE))),('DP_Instruction Forfaitaires'!$E245*(VLOOKUP('DP_Instruction Forfaitaires'!$D245,Listes!$A$54:$E$60,3,FALSE))+(VLOOKUP('DP_Instruction Forfaitaires'!$D245,Listes!$A$54:$E$60,4,FALSE)))))))</f>
        <v/>
      </c>
      <c r="N245" s="131" t="str">
        <f>IF($H245="","",IF($C245=Listes!$B$31,IF('DP_Instruction Forfaitaires'!$E245&lt;Listes!$B$42,('DP_Instruction Forfaitaires'!$E245*(VLOOKUP('DP_Instruction Forfaitaires'!$D245,Listes!$A$43:$E$49,2,FALSE))),IF('DP_Instruction Forfaitaires'!$E245&gt;Listes!$D$42,('DP_Instruction Forfaitaires'!$E245*(VLOOKUP('DP_Instruction Forfaitaires'!$D245,Listes!$A$43:$E$49,5,FALSE))),('DP_Instruction Forfaitaires'!$E245*(VLOOKUP('DP_Instruction Forfaitaires'!$D245,Listes!$A$43:$E$49,3,FALSE))+(VLOOKUP('DP_Instruction Forfaitaires'!$D245,Listes!$A$43:$E$49,4,FALSE)))))))</f>
        <v/>
      </c>
      <c r="O245" s="183" t="str">
        <f>IF($H245="","",IF($C245=Listes!$B$34,Listes!$I$31,IF($C245=Listes!$B$35,(VLOOKUP('DP_Instruction Forfaitaires'!$F245,Listes!$E$31:$F$36,2,FALSE)),IF($C245=Listes!$B$33,IF('DP_Instruction Forfaitaires'!$E245&lt;Listes!$A$64,'DP_Instruction Forfaitaires'!$E245*Listes!$A$65,IF('DP_Instruction Forfaitaires'!$E245&gt;Listes!$D$64,'DP_Instruction Forfaitaires'!$E245*Listes!$D$65,(('DP_Instruction Forfaitaires'!$E245*Listes!$B$65)+Listes!$C$65)))))))</f>
        <v/>
      </c>
      <c r="P245" s="144" t="str">
        <f>IF('Dépenses forfaitaire'!P245="","",'Dépenses forfaitaire'!P245)</f>
        <v/>
      </c>
      <c r="Q245" s="343"/>
      <c r="R245" s="295" t="str">
        <f t="shared" si="12"/>
        <v/>
      </c>
      <c r="S245" s="295" t="str">
        <f t="shared" si="13"/>
        <v/>
      </c>
      <c r="T245" s="193" t="str">
        <f t="shared" si="14"/>
        <v/>
      </c>
      <c r="U245" s="191"/>
      <c r="V245" s="209"/>
      <c r="W245" s="195" t="str">
        <f>IF(AND(OR(Q245="KO",T245&lt;&gt;""),OR(R245="",S245="",T245="")),Listes!$A$74,IF(AND(T245="",Q245&lt;&gt;""),Listes!$A$75,IF(AND(P245&lt;T245,V245=""),Listes!$A$76,IF(AND(R245&gt;S245),Listes!$A$77,IF(AND(P245&lt;&gt;"",P245&gt;T245,U245=""),Listes!$A$78,IF(AND(X245="",OR(Q245&lt;&gt;"",R245&lt;&gt;"",S245&lt;&gt;"")),Listes!$A$79,""))))))</f>
        <v/>
      </c>
      <c r="X245" s="196"/>
      <c r="Y245" s="31">
        <f t="shared" si="15"/>
        <v>0</v>
      </c>
    </row>
    <row r="246" spans="1:25" ht="20.100000000000001" customHeight="1" x14ac:dyDescent="0.25">
      <c r="A246" s="134">
        <v>240</v>
      </c>
      <c r="B246" s="131" t="str">
        <f>IF('Dépenses forfaitaire'!B246="","",'Dépenses forfaitaire'!B246)</f>
        <v/>
      </c>
      <c r="C246" s="131" t="str">
        <f>IF('Dépenses forfaitaire'!C246="","",'Dépenses forfaitaire'!C246)</f>
        <v/>
      </c>
      <c r="D246" s="131" t="str">
        <f>IF('Dépenses forfaitaire'!D246="","",'Dépenses forfaitaire'!D246)</f>
        <v/>
      </c>
      <c r="E246" s="131" t="str">
        <f>IF('Dépenses forfaitaire'!E246="","",'Dépenses forfaitaire'!E246)</f>
        <v/>
      </c>
      <c r="F246" s="131" t="str">
        <f>IF('Dépenses forfaitaire'!F246="","",'Dépenses forfaitaire'!F246)</f>
        <v/>
      </c>
      <c r="G246" s="131"/>
      <c r="H246" s="131" t="str">
        <f>IF('Dépenses forfaitaire'!H246="","",'Dépenses forfaitaire'!H246)</f>
        <v/>
      </c>
      <c r="I246" s="131" t="str">
        <f>IF('Dépenses forfaitaire'!I246="","",'Dépenses forfaitaire'!I246)</f>
        <v/>
      </c>
      <c r="J246" s="293" t="str">
        <f>IF('Dépenses forfaitaire'!K246="","",'Dépenses forfaitaire'!K246)</f>
        <v/>
      </c>
      <c r="K246" s="293" t="str">
        <f>IF('Dépenses forfaitaire'!L246="","",'Dépenses forfaitaire'!L246)</f>
        <v/>
      </c>
      <c r="L246" s="293" t="str">
        <f>IF('Dépenses forfaitaire'!J246="","",'Dépenses forfaitaire'!J246)</f>
        <v/>
      </c>
      <c r="M246" s="131" t="str">
        <f>IF($H246="","",IF($C246=Listes!$B$32,IF('DP_Instruction Forfaitaires'!$E246&lt;Listes!$B$53,('DP_Instruction Forfaitaires'!$E246*(VLOOKUP('DP_Instruction Forfaitaires'!$D246,Listes!$A$54:$E$60,2,FALSE))),IF('DP_Instruction Forfaitaires'!$E246&gt;Listes!$E$53,('DP_Instruction Forfaitaires'!$E246*(VLOOKUP('DP_Instruction Forfaitaires'!$D246,Listes!$A$54:$E$60,5,FALSE))),('DP_Instruction Forfaitaires'!$E246*(VLOOKUP('DP_Instruction Forfaitaires'!$D246,Listes!$A$54:$E$60,3,FALSE))+(VLOOKUP('DP_Instruction Forfaitaires'!$D246,Listes!$A$54:$E$60,4,FALSE)))))))</f>
        <v/>
      </c>
      <c r="N246" s="131" t="str">
        <f>IF($H246="","",IF($C246=Listes!$B$31,IF('DP_Instruction Forfaitaires'!$E246&lt;Listes!$B$42,('DP_Instruction Forfaitaires'!$E246*(VLOOKUP('DP_Instruction Forfaitaires'!$D246,Listes!$A$43:$E$49,2,FALSE))),IF('DP_Instruction Forfaitaires'!$E246&gt;Listes!$D$42,('DP_Instruction Forfaitaires'!$E246*(VLOOKUP('DP_Instruction Forfaitaires'!$D246,Listes!$A$43:$E$49,5,FALSE))),('DP_Instruction Forfaitaires'!$E246*(VLOOKUP('DP_Instruction Forfaitaires'!$D246,Listes!$A$43:$E$49,3,FALSE))+(VLOOKUP('DP_Instruction Forfaitaires'!$D246,Listes!$A$43:$E$49,4,FALSE)))))))</f>
        <v/>
      </c>
      <c r="O246" s="183" t="str">
        <f>IF($H246="","",IF($C246=Listes!$B$34,Listes!$I$31,IF($C246=Listes!$B$35,(VLOOKUP('DP_Instruction Forfaitaires'!$F246,Listes!$E$31:$F$36,2,FALSE)),IF($C246=Listes!$B$33,IF('DP_Instruction Forfaitaires'!$E246&lt;Listes!$A$64,'DP_Instruction Forfaitaires'!$E246*Listes!$A$65,IF('DP_Instruction Forfaitaires'!$E246&gt;Listes!$D$64,'DP_Instruction Forfaitaires'!$E246*Listes!$D$65,(('DP_Instruction Forfaitaires'!$E246*Listes!$B$65)+Listes!$C$65)))))))</f>
        <v/>
      </c>
      <c r="P246" s="144" t="str">
        <f>IF('Dépenses forfaitaire'!P246="","",'Dépenses forfaitaire'!P246)</f>
        <v/>
      </c>
      <c r="Q246" s="343"/>
      <c r="R246" s="295" t="str">
        <f t="shared" si="12"/>
        <v/>
      </c>
      <c r="S246" s="295" t="str">
        <f t="shared" si="13"/>
        <v/>
      </c>
      <c r="T246" s="193" t="str">
        <f t="shared" si="14"/>
        <v/>
      </c>
      <c r="U246" s="191"/>
      <c r="V246" s="209"/>
      <c r="W246" s="195" t="str">
        <f>IF(AND(OR(Q246="KO",T246&lt;&gt;""),OR(R246="",S246="",T246="")),Listes!$A$74,IF(AND(T246="",Q246&lt;&gt;""),Listes!$A$75,IF(AND(P246&lt;T246,V246=""),Listes!$A$76,IF(AND(R246&gt;S246),Listes!$A$77,IF(AND(P246&lt;&gt;"",P246&gt;T246,U246=""),Listes!$A$78,IF(AND(X246="",OR(Q246&lt;&gt;"",R246&lt;&gt;"",S246&lt;&gt;"")),Listes!$A$79,""))))))</f>
        <v/>
      </c>
      <c r="X246" s="196"/>
      <c r="Y246" s="31">
        <f t="shared" si="15"/>
        <v>0</v>
      </c>
    </row>
    <row r="247" spans="1:25" ht="20.100000000000001" customHeight="1" x14ac:dyDescent="0.25">
      <c r="A247" s="134">
        <v>241</v>
      </c>
      <c r="B247" s="131" t="str">
        <f>IF('Dépenses forfaitaire'!B247="","",'Dépenses forfaitaire'!B247)</f>
        <v/>
      </c>
      <c r="C247" s="131" t="str">
        <f>IF('Dépenses forfaitaire'!C247="","",'Dépenses forfaitaire'!C247)</f>
        <v/>
      </c>
      <c r="D247" s="131" t="str">
        <f>IF('Dépenses forfaitaire'!D247="","",'Dépenses forfaitaire'!D247)</f>
        <v/>
      </c>
      <c r="E247" s="131" t="str">
        <f>IF('Dépenses forfaitaire'!E247="","",'Dépenses forfaitaire'!E247)</f>
        <v/>
      </c>
      <c r="F247" s="131" t="str">
        <f>IF('Dépenses forfaitaire'!F247="","",'Dépenses forfaitaire'!F247)</f>
        <v/>
      </c>
      <c r="G247" s="131"/>
      <c r="H247" s="131" t="str">
        <f>IF('Dépenses forfaitaire'!H247="","",'Dépenses forfaitaire'!H247)</f>
        <v/>
      </c>
      <c r="I247" s="131" t="str">
        <f>IF('Dépenses forfaitaire'!I247="","",'Dépenses forfaitaire'!I247)</f>
        <v/>
      </c>
      <c r="J247" s="293" t="str">
        <f>IF('Dépenses forfaitaire'!K247="","",'Dépenses forfaitaire'!K247)</f>
        <v/>
      </c>
      <c r="K247" s="293" t="str">
        <f>IF('Dépenses forfaitaire'!L247="","",'Dépenses forfaitaire'!L247)</f>
        <v/>
      </c>
      <c r="L247" s="293" t="str">
        <f>IF('Dépenses forfaitaire'!J247="","",'Dépenses forfaitaire'!J247)</f>
        <v/>
      </c>
      <c r="M247" s="131" t="str">
        <f>IF($H247="","",IF($C247=Listes!$B$32,IF('DP_Instruction Forfaitaires'!$E247&lt;Listes!$B$53,('DP_Instruction Forfaitaires'!$E247*(VLOOKUP('DP_Instruction Forfaitaires'!$D247,Listes!$A$54:$E$60,2,FALSE))),IF('DP_Instruction Forfaitaires'!$E247&gt;Listes!$E$53,('DP_Instruction Forfaitaires'!$E247*(VLOOKUP('DP_Instruction Forfaitaires'!$D247,Listes!$A$54:$E$60,5,FALSE))),('DP_Instruction Forfaitaires'!$E247*(VLOOKUP('DP_Instruction Forfaitaires'!$D247,Listes!$A$54:$E$60,3,FALSE))+(VLOOKUP('DP_Instruction Forfaitaires'!$D247,Listes!$A$54:$E$60,4,FALSE)))))))</f>
        <v/>
      </c>
      <c r="N247" s="131" t="str">
        <f>IF($H247="","",IF($C247=Listes!$B$31,IF('DP_Instruction Forfaitaires'!$E247&lt;Listes!$B$42,('DP_Instruction Forfaitaires'!$E247*(VLOOKUP('DP_Instruction Forfaitaires'!$D247,Listes!$A$43:$E$49,2,FALSE))),IF('DP_Instruction Forfaitaires'!$E247&gt;Listes!$D$42,('DP_Instruction Forfaitaires'!$E247*(VLOOKUP('DP_Instruction Forfaitaires'!$D247,Listes!$A$43:$E$49,5,FALSE))),('DP_Instruction Forfaitaires'!$E247*(VLOOKUP('DP_Instruction Forfaitaires'!$D247,Listes!$A$43:$E$49,3,FALSE))+(VLOOKUP('DP_Instruction Forfaitaires'!$D247,Listes!$A$43:$E$49,4,FALSE)))))))</f>
        <v/>
      </c>
      <c r="O247" s="183" t="str">
        <f>IF($H247="","",IF($C247=Listes!$B$34,Listes!$I$31,IF($C247=Listes!$B$35,(VLOOKUP('DP_Instruction Forfaitaires'!$F247,Listes!$E$31:$F$36,2,FALSE)),IF($C247=Listes!$B$33,IF('DP_Instruction Forfaitaires'!$E247&lt;Listes!$A$64,'DP_Instruction Forfaitaires'!$E247*Listes!$A$65,IF('DP_Instruction Forfaitaires'!$E247&gt;Listes!$D$64,'DP_Instruction Forfaitaires'!$E247*Listes!$D$65,(('DP_Instruction Forfaitaires'!$E247*Listes!$B$65)+Listes!$C$65)))))))</f>
        <v/>
      </c>
      <c r="P247" s="144" t="str">
        <f>IF('Dépenses forfaitaire'!P247="","",'Dépenses forfaitaire'!P247)</f>
        <v/>
      </c>
      <c r="Q247" s="343"/>
      <c r="R247" s="295" t="str">
        <f t="shared" si="12"/>
        <v/>
      </c>
      <c r="S247" s="295" t="str">
        <f t="shared" si="13"/>
        <v/>
      </c>
      <c r="T247" s="193" t="str">
        <f t="shared" si="14"/>
        <v/>
      </c>
      <c r="U247" s="191"/>
      <c r="V247" s="209"/>
      <c r="W247" s="195" t="str">
        <f>IF(AND(OR(Q247="KO",T247&lt;&gt;""),OR(R247="",S247="",T247="")),Listes!$A$74,IF(AND(T247="",Q247&lt;&gt;""),Listes!$A$75,IF(AND(P247&lt;T247,V247=""),Listes!$A$76,IF(AND(R247&gt;S247),Listes!$A$77,IF(AND(P247&lt;&gt;"",P247&gt;T247,U247=""),Listes!$A$78,IF(AND(X247="",OR(Q247&lt;&gt;"",R247&lt;&gt;"",S247&lt;&gt;"")),Listes!$A$79,""))))))</f>
        <v/>
      </c>
      <c r="X247" s="196"/>
      <c r="Y247" s="31">
        <f t="shared" si="15"/>
        <v>0</v>
      </c>
    </row>
    <row r="248" spans="1:25" ht="20.100000000000001" customHeight="1" x14ac:dyDescent="0.25">
      <c r="A248" s="134">
        <v>242</v>
      </c>
      <c r="B248" s="131" t="str">
        <f>IF('Dépenses forfaitaire'!B248="","",'Dépenses forfaitaire'!B248)</f>
        <v/>
      </c>
      <c r="C248" s="131" t="str">
        <f>IF('Dépenses forfaitaire'!C248="","",'Dépenses forfaitaire'!C248)</f>
        <v/>
      </c>
      <c r="D248" s="131" t="str">
        <f>IF('Dépenses forfaitaire'!D248="","",'Dépenses forfaitaire'!D248)</f>
        <v/>
      </c>
      <c r="E248" s="131" t="str">
        <f>IF('Dépenses forfaitaire'!E248="","",'Dépenses forfaitaire'!E248)</f>
        <v/>
      </c>
      <c r="F248" s="131" t="str">
        <f>IF('Dépenses forfaitaire'!F248="","",'Dépenses forfaitaire'!F248)</f>
        <v/>
      </c>
      <c r="G248" s="131"/>
      <c r="H248" s="131" t="str">
        <f>IF('Dépenses forfaitaire'!H248="","",'Dépenses forfaitaire'!H248)</f>
        <v/>
      </c>
      <c r="I248" s="131" t="str">
        <f>IF('Dépenses forfaitaire'!I248="","",'Dépenses forfaitaire'!I248)</f>
        <v/>
      </c>
      <c r="J248" s="293" t="str">
        <f>IF('Dépenses forfaitaire'!K248="","",'Dépenses forfaitaire'!K248)</f>
        <v/>
      </c>
      <c r="K248" s="293" t="str">
        <f>IF('Dépenses forfaitaire'!L248="","",'Dépenses forfaitaire'!L248)</f>
        <v/>
      </c>
      <c r="L248" s="293" t="str">
        <f>IF('Dépenses forfaitaire'!J248="","",'Dépenses forfaitaire'!J248)</f>
        <v/>
      </c>
      <c r="M248" s="131" t="str">
        <f>IF($H248="","",IF($C248=Listes!$B$32,IF('DP_Instruction Forfaitaires'!$E248&lt;Listes!$B$53,('DP_Instruction Forfaitaires'!$E248*(VLOOKUP('DP_Instruction Forfaitaires'!$D248,Listes!$A$54:$E$60,2,FALSE))),IF('DP_Instruction Forfaitaires'!$E248&gt;Listes!$E$53,('DP_Instruction Forfaitaires'!$E248*(VLOOKUP('DP_Instruction Forfaitaires'!$D248,Listes!$A$54:$E$60,5,FALSE))),('DP_Instruction Forfaitaires'!$E248*(VLOOKUP('DP_Instruction Forfaitaires'!$D248,Listes!$A$54:$E$60,3,FALSE))+(VLOOKUP('DP_Instruction Forfaitaires'!$D248,Listes!$A$54:$E$60,4,FALSE)))))))</f>
        <v/>
      </c>
      <c r="N248" s="131" t="str">
        <f>IF($H248="","",IF($C248=Listes!$B$31,IF('DP_Instruction Forfaitaires'!$E248&lt;Listes!$B$42,('DP_Instruction Forfaitaires'!$E248*(VLOOKUP('DP_Instruction Forfaitaires'!$D248,Listes!$A$43:$E$49,2,FALSE))),IF('DP_Instruction Forfaitaires'!$E248&gt;Listes!$D$42,('DP_Instruction Forfaitaires'!$E248*(VLOOKUP('DP_Instruction Forfaitaires'!$D248,Listes!$A$43:$E$49,5,FALSE))),('DP_Instruction Forfaitaires'!$E248*(VLOOKUP('DP_Instruction Forfaitaires'!$D248,Listes!$A$43:$E$49,3,FALSE))+(VLOOKUP('DP_Instruction Forfaitaires'!$D248,Listes!$A$43:$E$49,4,FALSE)))))))</f>
        <v/>
      </c>
      <c r="O248" s="183" t="str">
        <f>IF($H248="","",IF($C248=Listes!$B$34,Listes!$I$31,IF($C248=Listes!$B$35,(VLOOKUP('DP_Instruction Forfaitaires'!$F248,Listes!$E$31:$F$36,2,FALSE)),IF($C248=Listes!$B$33,IF('DP_Instruction Forfaitaires'!$E248&lt;Listes!$A$64,'DP_Instruction Forfaitaires'!$E248*Listes!$A$65,IF('DP_Instruction Forfaitaires'!$E248&gt;Listes!$D$64,'DP_Instruction Forfaitaires'!$E248*Listes!$D$65,(('DP_Instruction Forfaitaires'!$E248*Listes!$B$65)+Listes!$C$65)))))))</f>
        <v/>
      </c>
      <c r="P248" s="144" t="str">
        <f>IF('Dépenses forfaitaire'!P248="","",'Dépenses forfaitaire'!P248)</f>
        <v/>
      </c>
      <c r="Q248" s="343"/>
      <c r="R248" s="295" t="str">
        <f t="shared" si="12"/>
        <v/>
      </c>
      <c r="S248" s="295" t="str">
        <f t="shared" si="13"/>
        <v/>
      </c>
      <c r="T248" s="193" t="str">
        <f t="shared" si="14"/>
        <v/>
      </c>
      <c r="U248" s="191"/>
      <c r="V248" s="209"/>
      <c r="W248" s="195" t="str">
        <f>IF(AND(OR(Q248="KO",T248&lt;&gt;""),OR(R248="",S248="",T248="")),Listes!$A$74,IF(AND(T248="",Q248&lt;&gt;""),Listes!$A$75,IF(AND(P248&lt;T248,V248=""),Listes!$A$76,IF(AND(R248&gt;S248),Listes!$A$77,IF(AND(P248&lt;&gt;"",P248&gt;T248,U248=""),Listes!$A$78,IF(AND(X248="",OR(Q248&lt;&gt;"",R248&lt;&gt;"",S248&lt;&gt;"")),Listes!$A$79,""))))))</f>
        <v/>
      </c>
      <c r="X248" s="196"/>
      <c r="Y248" s="31">
        <f t="shared" si="15"/>
        <v>0</v>
      </c>
    </row>
    <row r="249" spans="1:25" ht="20.100000000000001" customHeight="1" x14ac:dyDescent="0.25">
      <c r="A249" s="134">
        <v>243</v>
      </c>
      <c r="B249" s="131" t="str">
        <f>IF('Dépenses forfaitaire'!B249="","",'Dépenses forfaitaire'!B249)</f>
        <v/>
      </c>
      <c r="C249" s="131" t="str">
        <f>IF('Dépenses forfaitaire'!C249="","",'Dépenses forfaitaire'!C249)</f>
        <v/>
      </c>
      <c r="D249" s="131" t="str">
        <f>IF('Dépenses forfaitaire'!D249="","",'Dépenses forfaitaire'!D249)</f>
        <v/>
      </c>
      <c r="E249" s="131" t="str">
        <f>IF('Dépenses forfaitaire'!E249="","",'Dépenses forfaitaire'!E249)</f>
        <v/>
      </c>
      <c r="F249" s="131" t="str">
        <f>IF('Dépenses forfaitaire'!F249="","",'Dépenses forfaitaire'!F249)</f>
        <v/>
      </c>
      <c r="G249" s="131"/>
      <c r="H249" s="131" t="str">
        <f>IF('Dépenses forfaitaire'!H249="","",'Dépenses forfaitaire'!H249)</f>
        <v/>
      </c>
      <c r="I249" s="131" t="str">
        <f>IF('Dépenses forfaitaire'!I249="","",'Dépenses forfaitaire'!I249)</f>
        <v/>
      </c>
      <c r="J249" s="293" t="str">
        <f>IF('Dépenses forfaitaire'!K249="","",'Dépenses forfaitaire'!K249)</f>
        <v/>
      </c>
      <c r="K249" s="293" t="str">
        <f>IF('Dépenses forfaitaire'!L249="","",'Dépenses forfaitaire'!L249)</f>
        <v/>
      </c>
      <c r="L249" s="293" t="str">
        <f>IF('Dépenses forfaitaire'!J249="","",'Dépenses forfaitaire'!J249)</f>
        <v/>
      </c>
      <c r="M249" s="131" t="str">
        <f>IF($H249="","",IF($C249=Listes!$B$32,IF('DP_Instruction Forfaitaires'!$E249&lt;Listes!$B$53,('DP_Instruction Forfaitaires'!$E249*(VLOOKUP('DP_Instruction Forfaitaires'!$D249,Listes!$A$54:$E$60,2,FALSE))),IF('DP_Instruction Forfaitaires'!$E249&gt;Listes!$E$53,('DP_Instruction Forfaitaires'!$E249*(VLOOKUP('DP_Instruction Forfaitaires'!$D249,Listes!$A$54:$E$60,5,FALSE))),('DP_Instruction Forfaitaires'!$E249*(VLOOKUP('DP_Instruction Forfaitaires'!$D249,Listes!$A$54:$E$60,3,FALSE))+(VLOOKUP('DP_Instruction Forfaitaires'!$D249,Listes!$A$54:$E$60,4,FALSE)))))))</f>
        <v/>
      </c>
      <c r="N249" s="131" t="str">
        <f>IF($H249="","",IF($C249=Listes!$B$31,IF('DP_Instruction Forfaitaires'!$E249&lt;Listes!$B$42,('DP_Instruction Forfaitaires'!$E249*(VLOOKUP('DP_Instruction Forfaitaires'!$D249,Listes!$A$43:$E$49,2,FALSE))),IF('DP_Instruction Forfaitaires'!$E249&gt;Listes!$D$42,('DP_Instruction Forfaitaires'!$E249*(VLOOKUP('DP_Instruction Forfaitaires'!$D249,Listes!$A$43:$E$49,5,FALSE))),('DP_Instruction Forfaitaires'!$E249*(VLOOKUP('DP_Instruction Forfaitaires'!$D249,Listes!$A$43:$E$49,3,FALSE))+(VLOOKUP('DP_Instruction Forfaitaires'!$D249,Listes!$A$43:$E$49,4,FALSE)))))))</f>
        <v/>
      </c>
      <c r="O249" s="183" t="str">
        <f>IF($H249="","",IF($C249=Listes!$B$34,Listes!$I$31,IF($C249=Listes!$B$35,(VLOOKUP('DP_Instruction Forfaitaires'!$F249,Listes!$E$31:$F$36,2,FALSE)),IF($C249=Listes!$B$33,IF('DP_Instruction Forfaitaires'!$E249&lt;Listes!$A$64,'DP_Instruction Forfaitaires'!$E249*Listes!$A$65,IF('DP_Instruction Forfaitaires'!$E249&gt;Listes!$D$64,'DP_Instruction Forfaitaires'!$E249*Listes!$D$65,(('DP_Instruction Forfaitaires'!$E249*Listes!$B$65)+Listes!$C$65)))))))</f>
        <v/>
      </c>
      <c r="P249" s="144" t="str">
        <f>IF('Dépenses forfaitaire'!P249="","",'Dépenses forfaitaire'!P249)</f>
        <v/>
      </c>
      <c r="Q249" s="343"/>
      <c r="R249" s="295" t="str">
        <f t="shared" si="12"/>
        <v/>
      </c>
      <c r="S249" s="295" t="str">
        <f t="shared" si="13"/>
        <v/>
      </c>
      <c r="T249" s="193" t="str">
        <f t="shared" si="14"/>
        <v/>
      </c>
      <c r="U249" s="191"/>
      <c r="V249" s="209"/>
      <c r="W249" s="195" t="str">
        <f>IF(AND(OR(Q249="KO",T249&lt;&gt;""),OR(R249="",S249="",T249="")),Listes!$A$74,IF(AND(T249="",Q249&lt;&gt;""),Listes!$A$75,IF(AND(P249&lt;T249,V249=""),Listes!$A$76,IF(AND(R249&gt;S249),Listes!$A$77,IF(AND(P249&lt;&gt;"",P249&gt;T249,U249=""),Listes!$A$78,IF(AND(X249="",OR(Q249&lt;&gt;"",R249&lt;&gt;"",S249&lt;&gt;"")),Listes!$A$79,""))))))</f>
        <v/>
      </c>
      <c r="X249" s="196"/>
      <c r="Y249" s="31">
        <f t="shared" si="15"/>
        <v>0</v>
      </c>
    </row>
    <row r="250" spans="1:25" ht="20.100000000000001" customHeight="1" x14ac:dyDescent="0.25">
      <c r="A250" s="134">
        <v>244</v>
      </c>
      <c r="B250" s="131" t="str">
        <f>IF('Dépenses forfaitaire'!B250="","",'Dépenses forfaitaire'!B250)</f>
        <v/>
      </c>
      <c r="C250" s="131" t="str">
        <f>IF('Dépenses forfaitaire'!C250="","",'Dépenses forfaitaire'!C250)</f>
        <v/>
      </c>
      <c r="D250" s="131" t="str">
        <f>IF('Dépenses forfaitaire'!D250="","",'Dépenses forfaitaire'!D250)</f>
        <v/>
      </c>
      <c r="E250" s="131" t="str">
        <f>IF('Dépenses forfaitaire'!E250="","",'Dépenses forfaitaire'!E250)</f>
        <v/>
      </c>
      <c r="F250" s="131" t="str">
        <f>IF('Dépenses forfaitaire'!F250="","",'Dépenses forfaitaire'!F250)</f>
        <v/>
      </c>
      <c r="G250" s="131"/>
      <c r="H250" s="131" t="str">
        <f>IF('Dépenses forfaitaire'!H250="","",'Dépenses forfaitaire'!H250)</f>
        <v/>
      </c>
      <c r="I250" s="131" t="str">
        <f>IF('Dépenses forfaitaire'!I250="","",'Dépenses forfaitaire'!I250)</f>
        <v/>
      </c>
      <c r="J250" s="293" t="str">
        <f>IF('Dépenses forfaitaire'!K250="","",'Dépenses forfaitaire'!K250)</f>
        <v/>
      </c>
      <c r="K250" s="293" t="str">
        <f>IF('Dépenses forfaitaire'!L250="","",'Dépenses forfaitaire'!L250)</f>
        <v/>
      </c>
      <c r="L250" s="293" t="str">
        <f>IF('Dépenses forfaitaire'!J250="","",'Dépenses forfaitaire'!J250)</f>
        <v/>
      </c>
      <c r="M250" s="131" t="str">
        <f>IF($H250="","",IF($C250=Listes!$B$32,IF('DP_Instruction Forfaitaires'!$E250&lt;Listes!$B$53,('DP_Instruction Forfaitaires'!$E250*(VLOOKUP('DP_Instruction Forfaitaires'!$D250,Listes!$A$54:$E$60,2,FALSE))),IF('DP_Instruction Forfaitaires'!$E250&gt;Listes!$E$53,('DP_Instruction Forfaitaires'!$E250*(VLOOKUP('DP_Instruction Forfaitaires'!$D250,Listes!$A$54:$E$60,5,FALSE))),('DP_Instruction Forfaitaires'!$E250*(VLOOKUP('DP_Instruction Forfaitaires'!$D250,Listes!$A$54:$E$60,3,FALSE))+(VLOOKUP('DP_Instruction Forfaitaires'!$D250,Listes!$A$54:$E$60,4,FALSE)))))))</f>
        <v/>
      </c>
      <c r="N250" s="131" t="str">
        <f>IF($H250="","",IF($C250=Listes!$B$31,IF('DP_Instruction Forfaitaires'!$E250&lt;Listes!$B$42,('DP_Instruction Forfaitaires'!$E250*(VLOOKUP('DP_Instruction Forfaitaires'!$D250,Listes!$A$43:$E$49,2,FALSE))),IF('DP_Instruction Forfaitaires'!$E250&gt;Listes!$D$42,('DP_Instruction Forfaitaires'!$E250*(VLOOKUP('DP_Instruction Forfaitaires'!$D250,Listes!$A$43:$E$49,5,FALSE))),('DP_Instruction Forfaitaires'!$E250*(VLOOKUP('DP_Instruction Forfaitaires'!$D250,Listes!$A$43:$E$49,3,FALSE))+(VLOOKUP('DP_Instruction Forfaitaires'!$D250,Listes!$A$43:$E$49,4,FALSE)))))))</f>
        <v/>
      </c>
      <c r="O250" s="183" t="str">
        <f>IF($H250="","",IF($C250=Listes!$B$34,Listes!$I$31,IF($C250=Listes!$B$35,(VLOOKUP('DP_Instruction Forfaitaires'!$F250,Listes!$E$31:$F$36,2,FALSE)),IF($C250=Listes!$B$33,IF('DP_Instruction Forfaitaires'!$E250&lt;Listes!$A$64,'DP_Instruction Forfaitaires'!$E250*Listes!$A$65,IF('DP_Instruction Forfaitaires'!$E250&gt;Listes!$D$64,'DP_Instruction Forfaitaires'!$E250*Listes!$D$65,(('DP_Instruction Forfaitaires'!$E250*Listes!$B$65)+Listes!$C$65)))))))</f>
        <v/>
      </c>
      <c r="P250" s="144" t="str">
        <f>IF('Dépenses forfaitaire'!P250="","",'Dépenses forfaitaire'!P250)</f>
        <v/>
      </c>
      <c r="Q250" s="343"/>
      <c r="R250" s="295" t="str">
        <f t="shared" si="12"/>
        <v/>
      </c>
      <c r="S250" s="295" t="str">
        <f t="shared" si="13"/>
        <v/>
      </c>
      <c r="T250" s="193" t="str">
        <f t="shared" si="14"/>
        <v/>
      </c>
      <c r="U250" s="191"/>
      <c r="V250" s="209"/>
      <c r="W250" s="195" t="str">
        <f>IF(AND(OR(Q250="KO",T250&lt;&gt;""),OR(R250="",S250="",T250="")),Listes!$A$74,IF(AND(T250="",Q250&lt;&gt;""),Listes!$A$75,IF(AND(P250&lt;T250,V250=""),Listes!$A$76,IF(AND(R250&gt;S250),Listes!$A$77,IF(AND(P250&lt;&gt;"",P250&gt;T250,U250=""),Listes!$A$78,IF(AND(X250="",OR(Q250&lt;&gt;"",R250&lt;&gt;"",S250&lt;&gt;"")),Listes!$A$79,""))))))</f>
        <v/>
      </c>
      <c r="X250" s="196"/>
      <c r="Y250" s="31">
        <f t="shared" si="15"/>
        <v>0</v>
      </c>
    </row>
    <row r="251" spans="1:25" ht="20.100000000000001" customHeight="1" x14ac:dyDescent="0.25">
      <c r="A251" s="134">
        <v>245</v>
      </c>
      <c r="B251" s="131" t="str">
        <f>IF('Dépenses forfaitaire'!B251="","",'Dépenses forfaitaire'!B251)</f>
        <v/>
      </c>
      <c r="C251" s="131" t="str">
        <f>IF('Dépenses forfaitaire'!C251="","",'Dépenses forfaitaire'!C251)</f>
        <v/>
      </c>
      <c r="D251" s="131" t="str">
        <f>IF('Dépenses forfaitaire'!D251="","",'Dépenses forfaitaire'!D251)</f>
        <v/>
      </c>
      <c r="E251" s="131" t="str">
        <f>IF('Dépenses forfaitaire'!E251="","",'Dépenses forfaitaire'!E251)</f>
        <v/>
      </c>
      <c r="F251" s="131" t="str">
        <f>IF('Dépenses forfaitaire'!F251="","",'Dépenses forfaitaire'!F251)</f>
        <v/>
      </c>
      <c r="G251" s="131"/>
      <c r="H251" s="131" t="str">
        <f>IF('Dépenses forfaitaire'!H251="","",'Dépenses forfaitaire'!H251)</f>
        <v/>
      </c>
      <c r="I251" s="131" t="str">
        <f>IF('Dépenses forfaitaire'!I251="","",'Dépenses forfaitaire'!I251)</f>
        <v/>
      </c>
      <c r="J251" s="293" t="str">
        <f>IF('Dépenses forfaitaire'!K251="","",'Dépenses forfaitaire'!K251)</f>
        <v/>
      </c>
      <c r="K251" s="293" t="str">
        <f>IF('Dépenses forfaitaire'!L251="","",'Dépenses forfaitaire'!L251)</f>
        <v/>
      </c>
      <c r="L251" s="293" t="str">
        <f>IF('Dépenses forfaitaire'!J251="","",'Dépenses forfaitaire'!J251)</f>
        <v/>
      </c>
      <c r="M251" s="131" t="str">
        <f>IF($H251="","",IF($C251=Listes!$B$32,IF('DP_Instruction Forfaitaires'!$E251&lt;Listes!$B$53,('DP_Instruction Forfaitaires'!$E251*(VLOOKUP('DP_Instruction Forfaitaires'!$D251,Listes!$A$54:$E$60,2,FALSE))),IF('DP_Instruction Forfaitaires'!$E251&gt;Listes!$E$53,('DP_Instruction Forfaitaires'!$E251*(VLOOKUP('DP_Instruction Forfaitaires'!$D251,Listes!$A$54:$E$60,5,FALSE))),('DP_Instruction Forfaitaires'!$E251*(VLOOKUP('DP_Instruction Forfaitaires'!$D251,Listes!$A$54:$E$60,3,FALSE))+(VLOOKUP('DP_Instruction Forfaitaires'!$D251,Listes!$A$54:$E$60,4,FALSE)))))))</f>
        <v/>
      </c>
      <c r="N251" s="131" t="str">
        <f>IF($H251="","",IF($C251=Listes!$B$31,IF('DP_Instruction Forfaitaires'!$E251&lt;Listes!$B$42,('DP_Instruction Forfaitaires'!$E251*(VLOOKUP('DP_Instruction Forfaitaires'!$D251,Listes!$A$43:$E$49,2,FALSE))),IF('DP_Instruction Forfaitaires'!$E251&gt;Listes!$D$42,('DP_Instruction Forfaitaires'!$E251*(VLOOKUP('DP_Instruction Forfaitaires'!$D251,Listes!$A$43:$E$49,5,FALSE))),('DP_Instruction Forfaitaires'!$E251*(VLOOKUP('DP_Instruction Forfaitaires'!$D251,Listes!$A$43:$E$49,3,FALSE))+(VLOOKUP('DP_Instruction Forfaitaires'!$D251,Listes!$A$43:$E$49,4,FALSE)))))))</f>
        <v/>
      </c>
      <c r="O251" s="183" t="str">
        <f>IF($H251="","",IF($C251=Listes!$B$34,Listes!$I$31,IF($C251=Listes!$B$35,(VLOOKUP('DP_Instruction Forfaitaires'!$F251,Listes!$E$31:$F$36,2,FALSE)),IF($C251=Listes!$B$33,IF('DP_Instruction Forfaitaires'!$E251&lt;Listes!$A$64,'DP_Instruction Forfaitaires'!$E251*Listes!$A$65,IF('DP_Instruction Forfaitaires'!$E251&gt;Listes!$D$64,'DP_Instruction Forfaitaires'!$E251*Listes!$D$65,(('DP_Instruction Forfaitaires'!$E251*Listes!$B$65)+Listes!$C$65)))))))</f>
        <v/>
      </c>
      <c r="P251" s="144" t="str">
        <f>IF('Dépenses forfaitaire'!P251="","",'Dépenses forfaitaire'!P251)</f>
        <v/>
      </c>
      <c r="Q251" s="343"/>
      <c r="R251" s="295" t="str">
        <f t="shared" si="12"/>
        <v/>
      </c>
      <c r="S251" s="295" t="str">
        <f t="shared" si="13"/>
        <v/>
      </c>
      <c r="T251" s="193" t="str">
        <f t="shared" si="14"/>
        <v/>
      </c>
      <c r="U251" s="191"/>
      <c r="V251" s="209"/>
      <c r="W251" s="195" t="str">
        <f>IF(AND(OR(Q251="KO",T251&lt;&gt;""),OR(R251="",S251="",T251="")),Listes!$A$74,IF(AND(T251="",Q251&lt;&gt;""),Listes!$A$75,IF(AND(P251&lt;T251,V251=""),Listes!$A$76,IF(AND(R251&gt;S251),Listes!$A$77,IF(AND(P251&lt;&gt;"",P251&gt;T251,U251=""),Listes!$A$78,IF(AND(X251="",OR(Q251&lt;&gt;"",R251&lt;&gt;"",S251&lt;&gt;"")),Listes!$A$79,""))))))</f>
        <v/>
      </c>
      <c r="X251" s="196"/>
      <c r="Y251" s="31">
        <f t="shared" si="15"/>
        <v>0</v>
      </c>
    </row>
    <row r="252" spans="1:25" ht="20.100000000000001" customHeight="1" x14ac:dyDescent="0.25">
      <c r="A252" s="134">
        <v>246</v>
      </c>
      <c r="B252" s="131" t="str">
        <f>IF('Dépenses forfaitaire'!B252="","",'Dépenses forfaitaire'!B252)</f>
        <v/>
      </c>
      <c r="C252" s="131" t="str">
        <f>IF('Dépenses forfaitaire'!C252="","",'Dépenses forfaitaire'!C252)</f>
        <v/>
      </c>
      <c r="D252" s="131" t="str">
        <f>IF('Dépenses forfaitaire'!D252="","",'Dépenses forfaitaire'!D252)</f>
        <v/>
      </c>
      <c r="E252" s="131" t="str">
        <f>IF('Dépenses forfaitaire'!E252="","",'Dépenses forfaitaire'!E252)</f>
        <v/>
      </c>
      <c r="F252" s="131" t="str">
        <f>IF('Dépenses forfaitaire'!F252="","",'Dépenses forfaitaire'!F252)</f>
        <v/>
      </c>
      <c r="G252" s="131"/>
      <c r="H252" s="131" t="str">
        <f>IF('Dépenses forfaitaire'!H252="","",'Dépenses forfaitaire'!H252)</f>
        <v/>
      </c>
      <c r="I252" s="131" t="str">
        <f>IF('Dépenses forfaitaire'!I252="","",'Dépenses forfaitaire'!I252)</f>
        <v/>
      </c>
      <c r="J252" s="293" t="str">
        <f>IF('Dépenses forfaitaire'!K252="","",'Dépenses forfaitaire'!K252)</f>
        <v/>
      </c>
      <c r="K252" s="293" t="str">
        <f>IF('Dépenses forfaitaire'!L252="","",'Dépenses forfaitaire'!L252)</f>
        <v/>
      </c>
      <c r="L252" s="293" t="str">
        <f>IF('Dépenses forfaitaire'!J252="","",'Dépenses forfaitaire'!J252)</f>
        <v/>
      </c>
      <c r="M252" s="131" t="str">
        <f>IF($H252="","",IF($C252=Listes!$B$32,IF('DP_Instruction Forfaitaires'!$E252&lt;Listes!$B$53,('DP_Instruction Forfaitaires'!$E252*(VLOOKUP('DP_Instruction Forfaitaires'!$D252,Listes!$A$54:$E$60,2,FALSE))),IF('DP_Instruction Forfaitaires'!$E252&gt;Listes!$E$53,('DP_Instruction Forfaitaires'!$E252*(VLOOKUP('DP_Instruction Forfaitaires'!$D252,Listes!$A$54:$E$60,5,FALSE))),('DP_Instruction Forfaitaires'!$E252*(VLOOKUP('DP_Instruction Forfaitaires'!$D252,Listes!$A$54:$E$60,3,FALSE))+(VLOOKUP('DP_Instruction Forfaitaires'!$D252,Listes!$A$54:$E$60,4,FALSE)))))))</f>
        <v/>
      </c>
      <c r="N252" s="131" t="str">
        <f>IF($H252="","",IF($C252=Listes!$B$31,IF('DP_Instruction Forfaitaires'!$E252&lt;Listes!$B$42,('DP_Instruction Forfaitaires'!$E252*(VLOOKUP('DP_Instruction Forfaitaires'!$D252,Listes!$A$43:$E$49,2,FALSE))),IF('DP_Instruction Forfaitaires'!$E252&gt;Listes!$D$42,('DP_Instruction Forfaitaires'!$E252*(VLOOKUP('DP_Instruction Forfaitaires'!$D252,Listes!$A$43:$E$49,5,FALSE))),('DP_Instruction Forfaitaires'!$E252*(VLOOKUP('DP_Instruction Forfaitaires'!$D252,Listes!$A$43:$E$49,3,FALSE))+(VLOOKUP('DP_Instruction Forfaitaires'!$D252,Listes!$A$43:$E$49,4,FALSE)))))))</f>
        <v/>
      </c>
      <c r="O252" s="183" t="str">
        <f>IF($H252="","",IF($C252=Listes!$B$34,Listes!$I$31,IF($C252=Listes!$B$35,(VLOOKUP('DP_Instruction Forfaitaires'!$F252,Listes!$E$31:$F$36,2,FALSE)),IF($C252=Listes!$B$33,IF('DP_Instruction Forfaitaires'!$E252&lt;Listes!$A$64,'DP_Instruction Forfaitaires'!$E252*Listes!$A$65,IF('DP_Instruction Forfaitaires'!$E252&gt;Listes!$D$64,'DP_Instruction Forfaitaires'!$E252*Listes!$D$65,(('DP_Instruction Forfaitaires'!$E252*Listes!$B$65)+Listes!$C$65)))))))</f>
        <v/>
      </c>
      <c r="P252" s="144" t="str">
        <f>IF('Dépenses forfaitaire'!P252="","",'Dépenses forfaitaire'!P252)</f>
        <v/>
      </c>
      <c r="Q252" s="343"/>
      <c r="R252" s="295" t="str">
        <f t="shared" si="12"/>
        <v/>
      </c>
      <c r="S252" s="295" t="str">
        <f t="shared" si="13"/>
        <v/>
      </c>
      <c r="T252" s="193" t="str">
        <f t="shared" si="14"/>
        <v/>
      </c>
      <c r="U252" s="191"/>
      <c r="V252" s="209"/>
      <c r="W252" s="195" t="str">
        <f>IF(AND(OR(Q252="KO",T252&lt;&gt;""),OR(R252="",S252="",T252="")),Listes!$A$74,IF(AND(T252="",Q252&lt;&gt;""),Listes!$A$75,IF(AND(P252&lt;T252,V252=""),Listes!$A$76,IF(AND(R252&gt;S252),Listes!$A$77,IF(AND(P252&lt;&gt;"",P252&gt;T252,U252=""),Listes!$A$78,IF(AND(X252="",OR(Q252&lt;&gt;"",R252&lt;&gt;"",S252&lt;&gt;"")),Listes!$A$79,""))))))</f>
        <v/>
      </c>
      <c r="X252" s="196"/>
      <c r="Y252" s="31">
        <f t="shared" si="15"/>
        <v>0</v>
      </c>
    </row>
    <row r="253" spans="1:25" ht="20.100000000000001" customHeight="1" x14ac:dyDescent="0.25">
      <c r="A253" s="134">
        <v>247</v>
      </c>
      <c r="B253" s="131" t="str">
        <f>IF('Dépenses forfaitaire'!B253="","",'Dépenses forfaitaire'!B253)</f>
        <v/>
      </c>
      <c r="C253" s="131" t="str">
        <f>IF('Dépenses forfaitaire'!C253="","",'Dépenses forfaitaire'!C253)</f>
        <v/>
      </c>
      <c r="D253" s="131" t="str">
        <f>IF('Dépenses forfaitaire'!D253="","",'Dépenses forfaitaire'!D253)</f>
        <v/>
      </c>
      <c r="E253" s="131" t="str">
        <f>IF('Dépenses forfaitaire'!E253="","",'Dépenses forfaitaire'!E253)</f>
        <v/>
      </c>
      <c r="F253" s="131" t="str">
        <f>IF('Dépenses forfaitaire'!F253="","",'Dépenses forfaitaire'!F253)</f>
        <v/>
      </c>
      <c r="G253" s="131"/>
      <c r="H253" s="131" t="str">
        <f>IF('Dépenses forfaitaire'!H253="","",'Dépenses forfaitaire'!H253)</f>
        <v/>
      </c>
      <c r="I253" s="131" t="str">
        <f>IF('Dépenses forfaitaire'!I253="","",'Dépenses forfaitaire'!I253)</f>
        <v/>
      </c>
      <c r="J253" s="293" t="str">
        <f>IF('Dépenses forfaitaire'!K253="","",'Dépenses forfaitaire'!K253)</f>
        <v/>
      </c>
      <c r="K253" s="293" t="str">
        <f>IF('Dépenses forfaitaire'!L253="","",'Dépenses forfaitaire'!L253)</f>
        <v/>
      </c>
      <c r="L253" s="293" t="str">
        <f>IF('Dépenses forfaitaire'!J253="","",'Dépenses forfaitaire'!J253)</f>
        <v/>
      </c>
      <c r="M253" s="131" t="str">
        <f>IF($H253="","",IF($C253=Listes!$B$32,IF('DP_Instruction Forfaitaires'!$E253&lt;Listes!$B$53,('DP_Instruction Forfaitaires'!$E253*(VLOOKUP('DP_Instruction Forfaitaires'!$D253,Listes!$A$54:$E$60,2,FALSE))),IF('DP_Instruction Forfaitaires'!$E253&gt;Listes!$E$53,('DP_Instruction Forfaitaires'!$E253*(VLOOKUP('DP_Instruction Forfaitaires'!$D253,Listes!$A$54:$E$60,5,FALSE))),('DP_Instruction Forfaitaires'!$E253*(VLOOKUP('DP_Instruction Forfaitaires'!$D253,Listes!$A$54:$E$60,3,FALSE))+(VLOOKUP('DP_Instruction Forfaitaires'!$D253,Listes!$A$54:$E$60,4,FALSE)))))))</f>
        <v/>
      </c>
      <c r="N253" s="131" t="str">
        <f>IF($H253="","",IF($C253=Listes!$B$31,IF('DP_Instruction Forfaitaires'!$E253&lt;Listes!$B$42,('DP_Instruction Forfaitaires'!$E253*(VLOOKUP('DP_Instruction Forfaitaires'!$D253,Listes!$A$43:$E$49,2,FALSE))),IF('DP_Instruction Forfaitaires'!$E253&gt;Listes!$D$42,('DP_Instruction Forfaitaires'!$E253*(VLOOKUP('DP_Instruction Forfaitaires'!$D253,Listes!$A$43:$E$49,5,FALSE))),('DP_Instruction Forfaitaires'!$E253*(VLOOKUP('DP_Instruction Forfaitaires'!$D253,Listes!$A$43:$E$49,3,FALSE))+(VLOOKUP('DP_Instruction Forfaitaires'!$D253,Listes!$A$43:$E$49,4,FALSE)))))))</f>
        <v/>
      </c>
      <c r="O253" s="183" t="str">
        <f>IF($H253="","",IF($C253=Listes!$B$34,Listes!$I$31,IF($C253=Listes!$B$35,(VLOOKUP('DP_Instruction Forfaitaires'!$F253,Listes!$E$31:$F$36,2,FALSE)),IF($C253=Listes!$B$33,IF('DP_Instruction Forfaitaires'!$E253&lt;Listes!$A$64,'DP_Instruction Forfaitaires'!$E253*Listes!$A$65,IF('DP_Instruction Forfaitaires'!$E253&gt;Listes!$D$64,'DP_Instruction Forfaitaires'!$E253*Listes!$D$65,(('DP_Instruction Forfaitaires'!$E253*Listes!$B$65)+Listes!$C$65)))))))</f>
        <v/>
      </c>
      <c r="P253" s="144" t="str">
        <f>IF('Dépenses forfaitaire'!P253="","",'Dépenses forfaitaire'!P253)</f>
        <v/>
      </c>
      <c r="Q253" s="343"/>
      <c r="R253" s="295" t="str">
        <f t="shared" si="12"/>
        <v/>
      </c>
      <c r="S253" s="295" t="str">
        <f t="shared" si="13"/>
        <v/>
      </c>
      <c r="T253" s="193" t="str">
        <f t="shared" si="14"/>
        <v/>
      </c>
      <c r="U253" s="191"/>
      <c r="V253" s="209"/>
      <c r="W253" s="195" t="str">
        <f>IF(AND(OR(Q253="KO",T253&lt;&gt;""),OR(R253="",S253="",T253="")),Listes!$A$74,IF(AND(T253="",Q253&lt;&gt;""),Listes!$A$75,IF(AND(P253&lt;T253,V253=""),Listes!$A$76,IF(AND(R253&gt;S253),Listes!$A$77,IF(AND(P253&lt;&gt;"",P253&gt;T253,U253=""),Listes!$A$78,IF(AND(X253="",OR(Q253&lt;&gt;"",R253&lt;&gt;"",S253&lt;&gt;"")),Listes!$A$79,""))))))</f>
        <v/>
      </c>
      <c r="X253" s="196"/>
      <c r="Y253" s="31">
        <f t="shared" si="15"/>
        <v>0</v>
      </c>
    </row>
    <row r="254" spans="1:25" ht="20.100000000000001" customHeight="1" x14ac:dyDescent="0.25">
      <c r="A254" s="134">
        <v>248</v>
      </c>
      <c r="B254" s="131" t="str">
        <f>IF('Dépenses forfaitaire'!B254="","",'Dépenses forfaitaire'!B254)</f>
        <v/>
      </c>
      <c r="C254" s="131" t="str">
        <f>IF('Dépenses forfaitaire'!C254="","",'Dépenses forfaitaire'!C254)</f>
        <v/>
      </c>
      <c r="D254" s="131" t="str">
        <f>IF('Dépenses forfaitaire'!D254="","",'Dépenses forfaitaire'!D254)</f>
        <v/>
      </c>
      <c r="E254" s="131" t="str">
        <f>IF('Dépenses forfaitaire'!E254="","",'Dépenses forfaitaire'!E254)</f>
        <v/>
      </c>
      <c r="F254" s="131" t="str">
        <f>IF('Dépenses forfaitaire'!F254="","",'Dépenses forfaitaire'!F254)</f>
        <v/>
      </c>
      <c r="G254" s="131"/>
      <c r="H254" s="131" t="str">
        <f>IF('Dépenses forfaitaire'!H254="","",'Dépenses forfaitaire'!H254)</f>
        <v/>
      </c>
      <c r="I254" s="131" t="str">
        <f>IF('Dépenses forfaitaire'!I254="","",'Dépenses forfaitaire'!I254)</f>
        <v/>
      </c>
      <c r="J254" s="293" t="str">
        <f>IF('Dépenses forfaitaire'!K254="","",'Dépenses forfaitaire'!K254)</f>
        <v/>
      </c>
      <c r="K254" s="293" t="str">
        <f>IF('Dépenses forfaitaire'!L254="","",'Dépenses forfaitaire'!L254)</f>
        <v/>
      </c>
      <c r="L254" s="293" t="str">
        <f>IF('Dépenses forfaitaire'!J254="","",'Dépenses forfaitaire'!J254)</f>
        <v/>
      </c>
      <c r="M254" s="131" t="str">
        <f>IF($H254="","",IF($C254=Listes!$B$32,IF('DP_Instruction Forfaitaires'!$E254&lt;Listes!$B$53,('DP_Instruction Forfaitaires'!$E254*(VLOOKUP('DP_Instruction Forfaitaires'!$D254,Listes!$A$54:$E$60,2,FALSE))),IF('DP_Instruction Forfaitaires'!$E254&gt;Listes!$E$53,('DP_Instruction Forfaitaires'!$E254*(VLOOKUP('DP_Instruction Forfaitaires'!$D254,Listes!$A$54:$E$60,5,FALSE))),('DP_Instruction Forfaitaires'!$E254*(VLOOKUP('DP_Instruction Forfaitaires'!$D254,Listes!$A$54:$E$60,3,FALSE))+(VLOOKUP('DP_Instruction Forfaitaires'!$D254,Listes!$A$54:$E$60,4,FALSE)))))))</f>
        <v/>
      </c>
      <c r="N254" s="131" t="str">
        <f>IF($H254="","",IF($C254=Listes!$B$31,IF('DP_Instruction Forfaitaires'!$E254&lt;Listes!$B$42,('DP_Instruction Forfaitaires'!$E254*(VLOOKUP('DP_Instruction Forfaitaires'!$D254,Listes!$A$43:$E$49,2,FALSE))),IF('DP_Instruction Forfaitaires'!$E254&gt;Listes!$D$42,('DP_Instruction Forfaitaires'!$E254*(VLOOKUP('DP_Instruction Forfaitaires'!$D254,Listes!$A$43:$E$49,5,FALSE))),('DP_Instruction Forfaitaires'!$E254*(VLOOKUP('DP_Instruction Forfaitaires'!$D254,Listes!$A$43:$E$49,3,FALSE))+(VLOOKUP('DP_Instruction Forfaitaires'!$D254,Listes!$A$43:$E$49,4,FALSE)))))))</f>
        <v/>
      </c>
      <c r="O254" s="183" t="str">
        <f>IF($H254="","",IF($C254=Listes!$B$34,Listes!$I$31,IF($C254=Listes!$B$35,(VLOOKUP('DP_Instruction Forfaitaires'!$F254,Listes!$E$31:$F$36,2,FALSE)),IF($C254=Listes!$B$33,IF('DP_Instruction Forfaitaires'!$E254&lt;Listes!$A$64,'DP_Instruction Forfaitaires'!$E254*Listes!$A$65,IF('DP_Instruction Forfaitaires'!$E254&gt;Listes!$D$64,'DP_Instruction Forfaitaires'!$E254*Listes!$D$65,(('DP_Instruction Forfaitaires'!$E254*Listes!$B$65)+Listes!$C$65)))))))</f>
        <v/>
      </c>
      <c r="P254" s="144" t="str">
        <f>IF('Dépenses forfaitaire'!P254="","",'Dépenses forfaitaire'!P254)</f>
        <v/>
      </c>
      <c r="Q254" s="343"/>
      <c r="R254" s="295" t="str">
        <f t="shared" si="12"/>
        <v/>
      </c>
      <c r="S254" s="295" t="str">
        <f t="shared" si="13"/>
        <v/>
      </c>
      <c r="T254" s="193" t="str">
        <f t="shared" si="14"/>
        <v/>
      </c>
      <c r="U254" s="191"/>
      <c r="V254" s="209"/>
      <c r="W254" s="195" t="str">
        <f>IF(AND(OR(Q254="KO",T254&lt;&gt;""),OR(R254="",S254="",T254="")),Listes!$A$74,IF(AND(T254="",Q254&lt;&gt;""),Listes!$A$75,IF(AND(P254&lt;T254,V254=""),Listes!$A$76,IF(AND(R254&gt;S254),Listes!$A$77,IF(AND(P254&lt;&gt;"",P254&gt;T254,U254=""),Listes!$A$78,IF(AND(X254="",OR(Q254&lt;&gt;"",R254&lt;&gt;"",S254&lt;&gt;"")),Listes!$A$79,""))))))</f>
        <v/>
      </c>
      <c r="X254" s="196"/>
      <c r="Y254" s="31">
        <f t="shared" si="15"/>
        <v>0</v>
      </c>
    </row>
    <row r="255" spans="1:25" ht="20.100000000000001" customHeight="1" x14ac:dyDescent="0.25">
      <c r="A255" s="134">
        <v>249</v>
      </c>
      <c r="B255" s="131" t="str">
        <f>IF('Dépenses forfaitaire'!B255="","",'Dépenses forfaitaire'!B255)</f>
        <v/>
      </c>
      <c r="C255" s="131" t="str">
        <f>IF('Dépenses forfaitaire'!C255="","",'Dépenses forfaitaire'!C255)</f>
        <v/>
      </c>
      <c r="D255" s="131" t="str">
        <f>IF('Dépenses forfaitaire'!D255="","",'Dépenses forfaitaire'!D255)</f>
        <v/>
      </c>
      <c r="E255" s="131" t="str">
        <f>IF('Dépenses forfaitaire'!E255="","",'Dépenses forfaitaire'!E255)</f>
        <v/>
      </c>
      <c r="F255" s="131" t="str">
        <f>IF('Dépenses forfaitaire'!F255="","",'Dépenses forfaitaire'!F255)</f>
        <v/>
      </c>
      <c r="G255" s="131"/>
      <c r="H255" s="131" t="str">
        <f>IF('Dépenses forfaitaire'!H255="","",'Dépenses forfaitaire'!H255)</f>
        <v/>
      </c>
      <c r="I255" s="131" t="str">
        <f>IF('Dépenses forfaitaire'!I255="","",'Dépenses forfaitaire'!I255)</f>
        <v/>
      </c>
      <c r="J255" s="293" t="str">
        <f>IF('Dépenses forfaitaire'!K255="","",'Dépenses forfaitaire'!K255)</f>
        <v/>
      </c>
      <c r="K255" s="293" t="str">
        <f>IF('Dépenses forfaitaire'!L255="","",'Dépenses forfaitaire'!L255)</f>
        <v/>
      </c>
      <c r="L255" s="293" t="str">
        <f>IF('Dépenses forfaitaire'!J255="","",'Dépenses forfaitaire'!J255)</f>
        <v/>
      </c>
      <c r="M255" s="131" t="str">
        <f>IF($H255="","",IF($C255=Listes!$B$32,IF('DP_Instruction Forfaitaires'!$E255&lt;Listes!$B$53,('DP_Instruction Forfaitaires'!$E255*(VLOOKUP('DP_Instruction Forfaitaires'!$D255,Listes!$A$54:$E$60,2,FALSE))),IF('DP_Instruction Forfaitaires'!$E255&gt;Listes!$E$53,('DP_Instruction Forfaitaires'!$E255*(VLOOKUP('DP_Instruction Forfaitaires'!$D255,Listes!$A$54:$E$60,5,FALSE))),('DP_Instruction Forfaitaires'!$E255*(VLOOKUP('DP_Instruction Forfaitaires'!$D255,Listes!$A$54:$E$60,3,FALSE))+(VLOOKUP('DP_Instruction Forfaitaires'!$D255,Listes!$A$54:$E$60,4,FALSE)))))))</f>
        <v/>
      </c>
      <c r="N255" s="131" t="str">
        <f>IF($H255="","",IF($C255=Listes!$B$31,IF('DP_Instruction Forfaitaires'!$E255&lt;Listes!$B$42,('DP_Instruction Forfaitaires'!$E255*(VLOOKUP('DP_Instruction Forfaitaires'!$D255,Listes!$A$43:$E$49,2,FALSE))),IF('DP_Instruction Forfaitaires'!$E255&gt;Listes!$D$42,('DP_Instruction Forfaitaires'!$E255*(VLOOKUP('DP_Instruction Forfaitaires'!$D255,Listes!$A$43:$E$49,5,FALSE))),('DP_Instruction Forfaitaires'!$E255*(VLOOKUP('DP_Instruction Forfaitaires'!$D255,Listes!$A$43:$E$49,3,FALSE))+(VLOOKUP('DP_Instruction Forfaitaires'!$D255,Listes!$A$43:$E$49,4,FALSE)))))))</f>
        <v/>
      </c>
      <c r="O255" s="183" t="str">
        <f>IF($H255="","",IF($C255=Listes!$B$34,Listes!$I$31,IF($C255=Listes!$B$35,(VLOOKUP('DP_Instruction Forfaitaires'!$F255,Listes!$E$31:$F$36,2,FALSE)),IF($C255=Listes!$B$33,IF('DP_Instruction Forfaitaires'!$E255&lt;Listes!$A$64,'DP_Instruction Forfaitaires'!$E255*Listes!$A$65,IF('DP_Instruction Forfaitaires'!$E255&gt;Listes!$D$64,'DP_Instruction Forfaitaires'!$E255*Listes!$D$65,(('DP_Instruction Forfaitaires'!$E255*Listes!$B$65)+Listes!$C$65)))))))</f>
        <v/>
      </c>
      <c r="P255" s="144" t="str">
        <f>IF('Dépenses forfaitaire'!P255="","",'Dépenses forfaitaire'!P255)</f>
        <v/>
      </c>
      <c r="Q255" s="343"/>
      <c r="R255" s="295" t="str">
        <f t="shared" si="12"/>
        <v/>
      </c>
      <c r="S255" s="295" t="str">
        <f t="shared" si="13"/>
        <v/>
      </c>
      <c r="T255" s="193" t="str">
        <f t="shared" si="14"/>
        <v/>
      </c>
      <c r="U255" s="191"/>
      <c r="V255" s="209"/>
      <c r="W255" s="195" t="str">
        <f>IF(AND(OR(Q255="KO",T255&lt;&gt;""),OR(R255="",S255="",T255="")),Listes!$A$74,IF(AND(T255="",Q255&lt;&gt;""),Listes!$A$75,IF(AND(P255&lt;T255,V255=""),Listes!$A$76,IF(AND(R255&gt;S255),Listes!$A$77,IF(AND(P255&lt;&gt;"",P255&gt;T255,U255=""),Listes!$A$78,IF(AND(X255="",OR(Q255&lt;&gt;"",R255&lt;&gt;"",S255&lt;&gt;"")),Listes!$A$79,""))))))</f>
        <v/>
      </c>
      <c r="X255" s="196"/>
      <c r="Y255" s="31">
        <f t="shared" si="15"/>
        <v>0</v>
      </c>
    </row>
    <row r="256" spans="1:25" ht="20.100000000000001" customHeight="1" x14ac:dyDescent="0.25">
      <c r="A256" s="134">
        <v>250</v>
      </c>
      <c r="B256" s="131" t="str">
        <f>IF('Dépenses forfaitaire'!B256="","",'Dépenses forfaitaire'!B256)</f>
        <v/>
      </c>
      <c r="C256" s="131" t="str">
        <f>IF('Dépenses forfaitaire'!C256="","",'Dépenses forfaitaire'!C256)</f>
        <v/>
      </c>
      <c r="D256" s="131" t="str">
        <f>IF('Dépenses forfaitaire'!D256="","",'Dépenses forfaitaire'!D256)</f>
        <v/>
      </c>
      <c r="E256" s="131" t="str">
        <f>IF('Dépenses forfaitaire'!E256="","",'Dépenses forfaitaire'!E256)</f>
        <v/>
      </c>
      <c r="F256" s="131" t="str">
        <f>IF('Dépenses forfaitaire'!F256="","",'Dépenses forfaitaire'!F256)</f>
        <v/>
      </c>
      <c r="G256" s="131"/>
      <c r="H256" s="131" t="str">
        <f>IF('Dépenses forfaitaire'!H256="","",'Dépenses forfaitaire'!H256)</f>
        <v/>
      </c>
      <c r="I256" s="131" t="str">
        <f>IF('Dépenses forfaitaire'!I256="","",'Dépenses forfaitaire'!I256)</f>
        <v/>
      </c>
      <c r="J256" s="293" t="str">
        <f>IF('Dépenses forfaitaire'!K256="","",'Dépenses forfaitaire'!K256)</f>
        <v/>
      </c>
      <c r="K256" s="293" t="str">
        <f>IF('Dépenses forfaitaire'!L256="","",'Dépenses forfaitaire'!L256)</f>
        <v/>
      </c>
      <c r="L256" s="293" t="str">
        <f>IF('Dépenses forfaitaire'!J256="","",'Dépenses forfaitaire'!J256)</f>
        <v/>
      </c>
      <c r="M256" s="131" t="str">
        <f>IF($H256="","",IF($C256=Listes!$B$32,IF('DP_Instruction Forfaitaires'!$E256&lt;Listes!$B$53,('DP_Instruction Forfaitaires'!$E256*(VLOOKUP('DP_Instruction Forfaitaires'!$D256,Listes!$A$54:$E$60,2,FALSE))),IF('DP_Instruction Forfaitaires'!$E256&gt;Listes!$E$53,('DP_Instruction Forfaitaires'!$E256*(VLOOKUP('DP_Instruction Forfaitaires'!$D256,Listes!$A$54:$E$60,5,FALSE))),('DP_Instruction Forfaitaires'!$E256*(VLOOKUP('DP_Instruction Forfaitaires'!$D256,Listes!$A$54:$E$60,3,FALSE))+(VLOOKUP('DP_Instruction Forfaitaires'!$D256,Listes!$A$54:$E$60,4,FALSE)))))))</f>
        <v/>
      </c>
      <c r="N256" s="131" t="str">
        <f>IF($H256="","",IF($C256=Listes!$B$31,IF('DP_Instruction Forfaitaires'!$E256&lt;Listes!$B$42,('DP_Instruction Forfaitaires'!$E256*(VLOOKUP('DP_Instruction Forfaitaires'!$D256,Listes!$A$43:$E$49,2,FALSE))),IF('DP_Instruction Forfaitaires'!$E256&gt;Listes!$D$42,('DP_Instruction Forfaitaires'!$E256*(VLOOKUP('DP_Instruction Forfaitaires'!$D256,Listes!$A$43:$E$49,5,FALSE))),('DP_Instruction Forfaitaires'!$E256*(VLOOKUP('DP_Instruction Forfaitaires'!$D256,Listes!$A$43:$E$49,3,FALSE))+(VLOOKUP('DP_Instruction Forfaitaires'!$D256,Listes!$A$43:$E$49,4,FALSE)))))))</f>
        <v/>
      </c>
      <c r="O256" s="183" t="str">
        <f>IF($H256="","",IF($C256=Listes!$B$34,Listes!$I$31,IF($C256=Listes!$B$35,(VLOOKUP('DP_Instruction Forfaitaires'!$F256,Listes!$E$31:$F$36,2,FALSE)),IF($C256=Listes!$B$33,IF('DP_Instruction Forfaitaires'!$E256&lt;Listes!$A$64,'DP_Instruction Forfaitaires'!$E256*Listes!$A$65,IF('DP_Instruction Forfaitaires'!$E256&gt;Listes!$D$64,'DP_Instruction Forfaitaires'!$E256*Listes!$D$65,(('DP_Instruction Forfaitaires'!$E256*Listes!$B$65)+Listes!$C$65)))))))</f>
        <v/>
      </c>
      <c r="P256" s="144" t="str">
        <f>IF('Dépenses forfaitaire'!P256="","",'Dépenses forfaitaire'!P256)</f>
        <v/>
      </c>
      <c r="Q256" s="343"/>
      <c r="R256" s="295" t="str">
        <f t="shared" si="12"/>
        <v/>
      </c>
      <c r="S256" s="295" t="str">
        <f t="shared" si="13"/>
        <v/>
      </c>
      <c r="T256" s="193" t="str">
        <f t="shared" si="14"/>
        <v/>
      </c>
      <c r="U256" s="191"/>
      <c r="V256" s="209"/>
      <c r="W256" s="195" t="str">
        <f>IF(AND(OR(Q256="KO",T256&lt;&gt;""),OR(R256="",S256="",T256="")),Listes!$A$74,IF(AND(T256="",Q256&lt;&gt;""),Listes!$A$75,IF(AND(P256&lt;T256,V256=""),Listes!$A$76,IF(AND(R256&gt;S256),Listes!$A$77,IF(AND(P256&lt;&gt;"",P256&gt;T256,U256=""),Listes!$A$78,IF(AND(X256="",OR(Q256&lt;&gt;"",R256&lt;&gt;"",S256&lt;&gt;"")),Listes!$A$79,""))))))</f>
        <v/>
      </c>
      <c r="X256" s="196"/>
      <c r="Y256" s="31">
        <f t="shared" si="15"/>
        <v>0</v>
      </c>
    </row>
    <row r="257" spans="1:25" ht="20.100000000000001" customHeight="1" x14ac:dyDescent="0.25">
      <c r="A257" s="134">
        <v>251</v>
      </c>
      <c r="B257" s="131" t="str">
        <f>IF('Dépenses forfaitaire'!B257="","",'Dépenses forfaitaire'!B257)</f>
        <v/>
      </c>
      <c r="C257" s="131" t="str">
        <f>IF('Dépenses forfaitaire'!C257="","",'Dépenses forfaitaire'!C257)</f>
        <v/>
      </c>
      <c r="D257" s="131" t="str">
        <f>IF('Dépenses forfaitaire'!D257="","",'Dépenses forfaitaire'!D257)</f>
        <v/>
      </c>
      <c r="E257" s="131" t="str">
        <f>IF('Dépenses forfaitaire'!E257="","",'Dépenses forfaitaire'!E257)</f>
        <v/>
      </c>
      <c r="F257" s="131" t="str">
        <f>IF('Dépenses forfaitaire'!F257="","",'Dépenses forfaitaire'!F257)</f>
        <v/>
      </c>
      <c r="G257" s="131"/>
      <c r="H257" s="131" t="str">
        <f>IF('Dépenses forfaitaire'!H257="","",'Dépenses forfaitaire'!H257)</f>
        <v/>
      </c>
      <c r="I257" s="131" t="str">
        <f>IF('Dépenses forfaitaire'!I257="","",'Dépenses forfaitaire'!I257)</f>
        <v/>
      </c>
      <c r="J257" s="293" t="str">
        <f>IF('Dépenses forfaitaire'!K257="","",'Dépenses forfaitaire'!K257)</f>
        <v/>
      </c>
      <c r="K257" s="293" t="str">
        <f>IF('Dépenses forfaitaire'!L257="","",'Dépenses forfaitaire'!L257)</f>
        <v/>
      </c>
      <c r="L257" s="293" t="str">
        <f>IF('Dépenses forfaitaire'!J257="","",'Dépenses forfaitaire'!J257)</f>
        <v/>
      </c>
      <c r="M257" s="131" t="str">
        <f>IF($H257="","",IF($C257=Listes!$B$32,IF('DP_Instruction Forfaitaires'!$E257&lt;Listes!$B$53,('DP_Instruction Forfaitaires'!$E257*(VLOOKUP('DP_Instruction Forfaitaires'!$D257,Listes!$A$54:$E$60,2,FALSE))),IF('DP_Instruction Forfaitaires'!$E257&gt;Listes!$E$53,('DP_Instruction Forfaitaires'!$E257*(VLOOKUP('DP_Instruction Forfaitaires'!$D257,Listes!$A$54:$E$60,5,FALSE))),('DP_Instruction Forfaitaires'!$E257*(VLOOKUP('DP_Instruction Forfaitaires'!$D257,Listes!$A$54:$E$60,3,FALSE))+(VLOOKUP('DP_Instruction Forfaitaires'!$D257,Listes!$A$54:$E$60,4,FALSE)))))))</f>
        <v/>
      </c>
      <c r="N257" s="131" t="str">
        <f>IF($H257="","",IF($C257=Listes!$B$31,IF('DP_Instruction Forfaitaires'!$E257&lt;Listes!$B$42,('DP_Instruction Forfaitaires'!$E257*(VLOOKUP('DP_Instruction Forfaitaires'!$D257,Listes!$A$43:$E$49,2,FALSE))),IF('DP_Instruction Forfaitaires'!$E257&gt;Listes!$D$42,('DP_Instruction Forfaitaires'!$E257*(VLOOKUP('DP_Instruction Forfaitaires'!$D257,Listes!$A$43:$E$49,5,FALSE))),('DP_Instruction Forfaitaires'!$E257*(VLOOKUP('DP_Instruction Forfaitaires'!$D257,Listes!$A$43:$E$49,3,FALSE))+(VLOOKUP('DP_Instruction Forfaitaires'!$D257,Listes!$A$43:$E$49,4,FALSE)))))))</f>
        <v/>
      </c>
      <c r="O257" s="183" t="str">
        <f>IF($H257="","",IF($C257=Listes!$B$34,Listes!$I$31,IF($C257=Listes!$B$35,(VLOOKUP('DP_Instruction Forfaitaires'!$F257,Listes!$E$31:$F$36,2,FALSE)),IF($C257=Listes!$B$33,IF('DP_Instruction Forfaitaires'!$E257&lt;Listes!$A$64,'DP_Instruction Forfaitaires'!$E257*Listes!$A$65,IF('DP_Instruction Forfaitaires'!$E257&gt;Listes!$D$64,'DP_Instruction Forfaitaires'!$E257*Listes!$D$65,(('DP_Instruction Forfaitaires'!$E257*Listes!$B$65)+Listes!$C$65)))))))</f>
        <v/>
      </c>
      <c r="P257" s="144" t="str">
        <f>IF('Dépenses forfaitaire'!P257="","",'Dépenses forfaitaire'!P257)</f>
        <v/>
      </c>
      <c r="Q257" s="343"/>
      <c r="R257" s="295" t="str">
        <f t="shared" si="12"/>
        <v/>
      </c>
      <c r="S257" s="295" t="str">
        <f t="shared" si="13"/>
        <v/>
      </c>
      <c r="T257" s="193" t="str">
        <f t="shared" si="14"/>
        <v/>
      </c>
      <c r="U257" s="191"/>
      <c r="V257" s="209"/>
      <c r="W257" s="195" t="str">
        <f>IF(AND(OR(Q257="KO",T257&lt;&gt;""),OR(R257="",S257="",T257="")),Listes!$A$74,IF(AND(T257="",Q257&lt;&gt;""),Listes!$A$75,IF(AND(P257&lt;T257,V257=""),Listes!$A$76,IF(AND(R257&gt;S257),Listes!$A$77,IF(AND(P257&lt;&gt;"",P257&gt;T257,U257=""),Listes!$A$78,IF(AND(X257="",OR(Q257&lt;&gt;"",R257&lt;&gt;"",S257&lt;&gt;"")),Listes!$A$79,""))))))</f>
        <v/>
      </c>
      <c r="X257" s="196"/>
      <c r="Y257" s="31">
        <f t="shared" si="15"/>
        <v>0</v>
      </c>
    </row>
    <row r="258" spans="1:25" ht="20.100000000000001" customHeight="1" x14ac:dyDescent="0.25">
      <c r="A258" s="134">
        <v>252</v>
      </c>
      <c r="B258" s="131" t="str">
        <f>IF('Dépenses forfaitaire'!B258="","",'Dépenses forfaitaire'!B258)</f>
        <v/>
      </c>
      <c r="C258" s="131" t="str">
        <f>IF('Dépenses forfaitaire'!C258="","",'Dépenses forfaitaire'!C258)</f>
        <v/>
      </c>
      <c r="D258" s="131" t="str">
        <f>IF('Dépenses forfaitaire'!D258="","",'Dépenses forfaitaire'!D258)</f>
        <v/>
      </c>
      <c r="E258" s="131" t="str">
        <f>IF('Dépenses forfaitaire'!E258="","",'Dépenses forfaitaire'!E258)</f>
        <v/>
      </c>
      <c r="F258" s="131" t="str">
        <f>IF('Dépenses forfaitaire'!F258="","",'Dépenses forfaitaire'!F258)</f>
        <v/>
      </c>
      <c r="G258" s="131"/>
      <c r="H258" s="131" t="str">
        <f>IF('Dépenses forfaitaire'!H258="","",'Dépenses forfaitaire'!H258)</f>
        <v/>
      </c>
      <c r="I258" s="131" t="str">
        <f>IF('Dépenses forfaitaire'!I258="","",'Dépenses forfaitaire'!I258)</f>
        <v/>
      </c>
      <c r="J258" s="293" t="str">
        <f>IF('Dépenses forfaitaire'!K258="","",'Dépenses forfaitaire'!K258)</f>
        <v/>
      </c>
      <c r="K258" s="293" t="str">
        <f>IF('Dépenses forfaitaire'!L258="","",'Dépenses forfaitaire'!L258)</f>
        <v/>
      </c>
      <c r="L258" s="293" t="str">
        <f>IF('Dépenses forfaitaire'!J258="","",'Dépenses forfaitaire'!J258)</f>
        <v/>
      </c>
      <c r="M258" s="131" t="str">
        <f>IF($H258="","",IF($C258=Listes!$B$32,IF('DP_Instruction Forfaitaires'!$E258&lt;Listes!$B$53,('DP_Instruction Forfaitaires'!$E258*(VLOOKUP('DP_Instruction Forfaitaires'!$D258,Listes!$A$54:$E$60,2,FALSE))),IF('DP_Instruction Forfaitaires'!$E258&gt;Listes!$E$53,('DP_Instruction Forfaitaires'!$E258*(VLOOKUP('DP_Instruction Forfaitaires'!$D258,Listes!$A$54:$E$60,5,FALSE))),('DP_Instruction Forfaitaires'!$E258*(VLOOKUP('DP_Instruction Forfaitaires'!$D258,Listes!$A$54:$E$60,3,FALSE))+(VLOOKUP('DP_Instruction Forfaitaires'!$D258,Listes!$A$54:$E$60,4,FALSE)))))))</f>
        <v/>
      </c>
      <c r="N258" s="131" t="str">
        <f>IF($H258="","",IF($C258=Listes!$B$31,IF('DP_Instruction Forfaitaires'!$E258&lt;Listes!$B$42,('DP_Instruction Forfaitaires'!$E258*(VLOOKUP('DP_Instruction Forfaitaires'!$D258,Listes!$A$43:$E$49,2,FALSE))),IF('DP_Instruction Forfaitaires'!$E258&gt;Listes!$D$42,('DP_Instruction Forfaitaires'!$E258*(VLOOKUP('DP_Instruction Forfaitaires'!$D258,Listes!$A$43:$E$49,5,FALSE))),('DP_Instruction Forfaitaires'!$E258*(VLOOKUP('DP_Instruction Forfaitaires'!$D258,Listes!$A$43:$E$49,3,FALSE))+(VLOOKUP('DP_Instruction Forfaitaires'!$D258,Listes!$A$43:$E$49,4,FALSE)))))))</f>
        <v/>
      </c>
      <c r="O258" s="183" t="str">
        <f>IF($H258="","",IF($C258=Listes!$B$34,Listes!$I$31,IF($C258=Listes!$B$35,(VLOOKUP('DP_Instruction Forfaitaires'!$F258,Listes!$E$31:$F$36,2,FALSE)),IF($C258=Listes!$B$33,IF('DP_Instruction Forfaitaires'!$E258&lt;Listes!$A$64,'DP_Instruction Forfaitaires'!$E258*Listes!$A$65,IF('DP_Instruction Forfaitaires'!$E258&gt;Listes!$D$64,'DP_Instruction Forfaitaires'!$E258*Listes!$D$65,(('DP_Instruction Forfaitaires'!$E258*Listes!$B$65)+Listes!$C$65)))))))</f>
        <v/>
      </c>
      <c r="P258" s="144" t="str">
        <f>IF('Dépenses forfaitaire'!P258="","",'Dépenses forfaitaire'!P258)</f>
        <v/>
      </c>
      <c r="Q258" s="343"/>
      <c r="R258" s="295" t="str">
        <f t="shared" si="12"/>
        <v/>
      </c>
      <c r="S258" s="295" t="str">
        <f t="shared" si="13"/>
        <v/>
      </c>
      <c r="T258" s="193" t="str">
        <f t="shared" si="14"/>
        <v/>
      </c>
      <c r="U258" s="191"/>
      <c r="V258" s="209"/>
      <c r="W258" s="195" t="str">
        <f>IF(AND(OR(Q258="KO",T258&lt;&gt;""),OR(R258="",S258="",T258="")),Listes!$A$74,IF(AND(T258="",Q258&lt;&gt;""),Listes!$A$75,IF(AND(P258&lt;T258,V258=""),Listes!$A$76,IF(AND(R258&gt;S258),Listes!$A$77,IF(AND(P258&lt;&gt;"",P258&gt;T258,U258=""),Listes!$A$78,IF(AND(X258="",OR(Q258&lt;&gt;"",R258&lt;&gt;"",S258&lt;&gt;"")),Listes!$A$79,""))))))</f>
        <v/>
      </c>
      <c r="X258" s="196"/>
      <c r="Y258" s="31">
        <f t="shared" si="15"/>
        <v>0</v>
      </c>
    </row>
    <row r="259" spans="1:25" ht="20.100000000000001" customHeight="1" x14ac:dyDescent="0.25">
      <c r="A259" s="134">
        <v>253</v>
      </c>
      <c r="B259" s="131" t="str">
        <f>IF('Dépenses forfaitaire'!B259="","",'Dépenses forfaitaire'!B259)</f>
        <v/>
      </c>
      <c r="C259" s="131" t="str">
        <f>IF('Dépenses forfaitaire'!C259="","",'Dépenses forfaitaire'!C259)</f>
        <v/>
      </c>
      <c r="D259" s="131" t="str">
        <f>IF('Dépenses forfaitaire'!D259="","",'Dépenses forfaitaire'!D259)</f>
        <v/>
      </c>
      <c r="E259" s="131" t="str">
        <f>IF('Dépenses forfaitaire'!E259="","",'Dépenses forfaitaire'!E259)</f>
        <v/>
      </c>
      <c r="F259" s="131" t="str">
        <f>IF('Dépenses forfaitaire'!F259="","",'Dépenses forfaitaire'!F259)</f>
        <v/>
      </c>
      <c r="G259" s="131"/>
      <c r="H259" s="131" t="str">
        <f>IF('Dépenses forfaitaire'!H259="","",'Dépenses forfaitaire'!H259)</f>
        <v/>
      </c>
      <c r="I259" s="131" t="str">
        <f>IF('Dépenses forfaitaire'!I259="","",'Dépenses forfaitaire'!I259)</f>
        <v/>
      </c>
      <c r="J259" s="293" t="str">
        <f>IF('Dépenses forfaitaire'!K259="","",'Dépenses forfaitaire'!K259)</f>
        <v/>
      </c>
      <c r="K259" s="293" t="str">
        <f>IF('Dépenses forfaitaire'!L259="","",'Dépenses forfaitaire'!L259)</f>
        <v/>
      </c>
      <c r="L259" s="293" t="str">
        <f>IF('Dépenses forfaitaire'!J259="","",'Dépenses forfaitaire'!J259)</f>
        <v/>
      </c>
      <c r="M259" s="131" t="str">
        <f>IF($H259="","",IF($C259=Listes!$B$32,IF('DP_Instruction Forfaitaires'!$E259&lt;Listes!$B$53,('DP_Instruction Forfaitaires'!$E259*(VLOOKUP('DP_Instruction Forfaitaires'!$D259,Listes!$A$54:$E$60,2,FALSE))),IF('DP_Instruction Forfaitaires'!$E259&gt;Listes!$E$53,('DP_Instruction Forfaitaires'!$E259*(VLOOKUP('DP_Instruction Forfaitaires'!$D259,Listes!$A$54:$E$60,5,FALSE))),('DP_Instruction Forfaitaires'!$E259*(VLOOKUP('DP_Instruction Forfaitaires'!$D259,Listes!$A$54:$E$60,3,FALSE))+(VLOOKUP('DP_Instruction Forfaitaires'!$D259,Listes!$A$54:$E$60,4,FALSE)))))))</f>
        <v/>
      </c>
      <c r="N259" s="131" t="str">
        <f>IF($H259="","",IF($C259=Listes!$B$31,IF('DP_Instruction Forfaitaires'!$E259&lt;Listes!$B$42,('DP_Instruction Forfaitaires'!$E259*(VLOOKUP('DP_Instruction Forfaitaires'!$D259,Listes!$A$43:$E$49,2,FALSE))),IF('DP_Instruction Forfaitaires'!$E259&gt;Listes!$D$42,('DP_Instruction Forfaitaires'!$E259*(VLOOKUP('DP_Instruction Forfaitaires'!$D259,Listes!$A$43:$E$49,5,FALSE))),('DP_Instruction Forfaitaires'!$E259*(VLOOKUP('DP_Instruction Forfaitaires'!$D259,Listes!$A$43:$E$49,3,FALSE))+(VLOOKUP('DP_Instruction Forfaitaires'!$D259,Listes!$A$43:$E$49,4,FALSE)))))))</f>
        <v/>
      </c>
      <c r="O259" s="183" t="str">
        <f>IF($H259="","",IF($C259=Listes!$B$34,Listes!$I$31,IF($C259=Listes!$B$35,(VLOOKUP('DP_Instruction Forfaitaires'!$F259,Listes!$E$31:$F$36,2,FALSE)),IF($C259=Listes!$B$33,IF('DP_Instruction Forfaitaires'!$E259&lt;Listes!$A$64,'DP_Instruction Forfaitaires'!$E259*Listes!$A$65,IF('DP_Instruction Forfaitaires'!$E259&gt;Listes!$D$64,'DP_Instruction Forfaitaires'!$E259*Listes!$D$65,(('DP_Instruction Forfaitaires'!$E259*Listes!$B$65)+Listes!$C$65)))))))</f>
        <v/>
      </c>
      <c r="P259" s="144" t="str">
        <f>IF('Dépenses forfaitaire'!P259="","",'Dépenses forfaitaire'!P259)</f>
        <v/>
      </c>
      <c r="Q259" s="343"/>
      <c r="R259" s="295" t="str">
        <f t="shared" si="12"/>
        <v/>
      </c>
      <c r="S259" s="295" t="str">
        <f t="shared" si="13"/>
        <v/>
      </c>
      <c r="T259" s="193" t="str">
        <f t="shared" si="14"/>
        <v/>
      </c>
      <c r="U259" s="191"/>
      <c r="V259" s="209"/>
      <c r="W259" s="195" t="str">
        <f>IF(AND(OR(Q259="KO",T259&lt;&gt;""),OR(R259="",S259="",T259="")),Listes!$A$74,IF(AND(T259="",Q259&lt;&gt;""),Listes!$A$75,IF(AND(P259&lt;T259,V259=""),Listes!$A$76,IF(AND(R259&gt;S259),Listes!$A$77,IF(AND(P259&lt;&gt;"",P259&gt;T259,U259=""),Listes!$A$78,IF(AND(X259="",OR(Q259&lt;&gt;"",R259&lt;&gt;"",S259&lt;&gt;"")),Listes!$A$79,""))))))</f>
        <v/>
      </c>
      <c r="X259" s="196"/>
      <c r="Y259" s="31">
        <f t="shared" si="15"/>
        <v>0</v>
      </c>
    </row>
    <row r="260" spans="1:25" ht="20.100000000000001" customHeight="1" x14ac:dyDescent="0.25">
      <c r="A260" s="134">
        <v>254</v>
      </c>
      <c r="B260" s="131" t="str">
        <f>IF('Dépenses forfaitaire'!B260="","",'Dépenses forfaitaire'!B260)</f>
        <v/>
      </c>
      <c r="C260" s="131" t="str">
        <f>IF('Dépenses forfaitaire'!C260="","",'Dépenses forfaitaire'!C260)</f>
        <v/>
      </c>
      <c r="D260" s="131" t="str">
        <f>IF('Dépenses forfaitaire'!D260="","",'Dépenses forfaitaire'!D260)</f>
        <v/>
      </c>
      <c r="E260" s="131" t="str">
        <f>IF('Dépenses forfaitaire'!E260="","",'Dépenses forfaitaire'!E260)</f>
        <v/>
      </c>
      <c r="F260" s="131" t="str">
        <f>IF('Dépenses forfaitaire'!F260="","",'Dépenses forfaitaire'!F260)</f>
        <v/>
      </c>
      <c r="G260" s="131"/>
      <c r="H260" s="131" t="str">
        <f>IF('Dépenses forfaitaire'!H260="","",'Dépenses forfaitaire'!H260)</f>
        <v/>
      </c>
      <c r="I260" s="131" t="str">
        <f>IF('Dépenses forfaitaire'!I260="","",'Dépenses forfaitaire'!I260)</f>
        <v/>
      </c>
      <c r="J260" s="293" t="str">
        <f>IF('Dépenses forfaitaire'!K260="","",'Dépenses forfaitaire'!K260)</f>
        <v/>
      </c>
      <c r="K260" s="293" t="str">
        <f>IF('Dépenses forfaitaire'!L260="","",'Dépenses forfaitaire'!L260)</f>
        <v/>
      </c>
      <c r="L260" s="293" t="str">
        <f>IF('Dépenses forfaitaire'!J260="","",'Dépenses forfaitaire'!J260)</f>
        <v/>
      </c>
      <c r="M260" s="131" t="str">
        <f>IF($H260="","",IF($C260=Listes!$B$32,IF('DP_Instruction Forfaitaires'!$E260&lt;Listes!$B$53,('DP_Instruction Forfaitaires'!$E260*(VLOOKUP('DP_Instruction Forfaitaires'!$D260,Listes!$A$54:$E$60,2,FALSE))),IF('DP_Instruction Forfaitaires'!$E260&gt;Listes!$E$53,('DP_Instruction Forfaitaires'!$E260*(VLOOKUP('DP_Instruction Forfaitaires'!$D260,Listes!$A$54:$E$60,5,FALSE))),('DP_Instruction Forfaitaires'!$E260*(VLOOKUP('DP_Instruction Forfaitaires'!$D260,Listes!$A$54:$E$60,3,FALSE))+(VLOOKUP('DP_Instruction Forfaitaires'!$D260,Listes!$A$54:$E$60,4,FALSE)))))))</f>
        <v/>
      </c>
      <c r="N260" s="131" t="str">
        <f>IF($H260="","",IF($C260=Listes!$B$31,IF('DP_Instruction Forfaitaires'!$E260&lt;Listes!$B$42,('DP_Instruction Forfaitaires'!$E260*(VLOOKUP('DP_Instruction Forfaitaires'!$D260,Listes!$A$43:$E$49,2,FALSE))),IF('DP_Instruction Forfaitaires'!$E260&gt;Listes!$D$42,('DP_Instruction Forfaitaires'!$E260*(VLOOKUP('DP_Instruction Forfaitaires'!$D260,Listes!$A$43:$E$49,5,FALSE))),('DP_Instruction Forfaitaires'!$E260*(VLOOKUP('DP_Instruction Forfaitaires'!$D260,Listes!$A$43:$E$49,3,FALSE))+(VLOOKUP('DP_Instruction Forfaitaires'!$D260,Listes!$A$43:$E$49,4,FALSE)))))))</f>
        <v/>
      </c>
      <c r="O260" s="183" t="str">
        <f>IF($H260="","",IF($C260=Listes!$B$34,Listes!$I$31,IF($C260=Listes!$B$35,(VLOOKUP('DP_Instruction Forfaitaires'!$F260,Listes!$E$31:$F$36,2,FALSE)),IF($C260=Listes!$B$33,IF('DP_Instruction Forfaitaires'!$E260&lt;Listes!$A$64,'DP_Instruction Forfaitaires'!$E260*Listes!$A$65,IF('DP_Instruction Forfaitaires'!$E260&gt;Listes!$D$64,'DP_Instruction Forfaitaires'!$E260*Listes!$D$65,(('DP_Instruction Forfaitaires'!$E260*Listes!$B$65)+Listes!$C$65)))))))</f>
        <v/>
      </c>
      <c r="P260" s="144" t="str">
        <f>IF('Dépenses forfaitaire'!P260="","",'Dépenses forfaitaire'!P260)</f>
        <v/>
      </c>
      <c r="Q260" s="343"/>
      <c r="R260" s="295" t="str">
        <f t="shared" si="12"/>
        <v/>
      </c>
      <c r="S260" s="295" t="str">
        <f t="shared" si="13"/>
        <v/>
      </c>
      <c r="T260" s="193" t="str">
        <f t="shared" si="14"/>
        <v/>
      </c>
      <c r="U260" s="191"/>
      <c r="V260" s="209"/>
      <c r="W260" s="195" t="str">
        <f>IF(AND(OR(Q260="KO",T260&lt;&gt;""),OR(R260="",S260="",T260="")),Listes!$A$74,IF(AND(T260="",Q260&lt;&gt;""),Listes!$A$75,IF(AND(P260&lt;T260,V260=""),Listes!$A$76,IF(AND(R260&gt;S260),Listes!$A$77,IF(AND(P260&lt;&gt;"",P260&gt;T260,U260=""),Listes!$A$78,IF(AND(X260="",OR(Q260&lt;&gt;"",R260&lt;&gt;"",S260&lt;&gt;"")),Listes!$A$79,""))))))</f>
        <v/>
      </c>
      <c r="X260" s="196"/>
      <c r="Y260" s="31">
        <f t="shared" si="15"/>
        <v>0</v>
      </c>
    </row>
    <row r="261" spans="1:25" ht="20.100000000000001" customHeight="1" x14ac:dyDescent="0.25">
      <c r="A261" s="134">
        <v>255</v>
      </c>
      <c r="B261" s="131" t="str">
        <f>IF('Dépenses forfaitaire'!B261="","",'Dépenses forfaitaire'!B261)</f>
        <v/>
      </c>
      <c r="C261" s="131" t="str">
        <f>IF('Dépenses forfaitaire'!C261="","",'Dépenses forfaitaire'!C261)</f>
        <v/>
      </c>
      <c r="D261" s="131" t="str">
        <f>IF('Dépenses forfaitaire'!D261="","",'Dépenses forfaitaire'!D261)</f>
        <v/>
      </c>
      <c r="E261" s="131" t="str">
        <f>IF('Dépenses forfaitaire'!E261="","",'Dépenses forfaitaire'!E261)</f>
        <v/>
      </c>
      <c r="F261" s="131" t="str">
        <f>IF('Dépenses forfaitaire'!F261="","",'Dépenses forfaitaire'!F261)</f>
        <v/>
      </c>
      <c r="G261" s="131"/>
      <c r="H261" s="131" t="str">
        <f>IF('Dépenses forfaitaire'!H261="","",'Dépenses forfaitaire'!H261)</f>
        <v/>
      </c>
      <c r="I261" s="131" t="str">
        <f>IF('Dépenses forfaitaire'!I261="","",'Dépenses forfaitaire'!I261)</f>
        <v/>
      </c>
      <c r="J261" s="293" t="str">
        <f>IF('Dépenses forfaitaire'!K261="","",'Dépenses forfaitaire'!K261)</f>
        <v/>
      </c>
      <c r="K261" s="293" t="str">
        <f>IF('Dépenses forfaitaire'!L261="","",'Dépenses forfaitaire'!L261)</f>
        <v/>
      </c>
      <c r="L261" s="293" t="str">
        <f>IF('Dépenses forfaitaire'!J261="","",'Dépenses forfaitaire'!J261)</f>
        <v/>
      </c>
      <c r="M261" s="131" t="str">
        <f>IF($H261="","",IF($C261=Listes!$B$32,IF('DP_Instruction Forfaitaires'!$E261&lt;Listes!$B$53,('DP_Instruction Forfaitaires'!$E261*(VLOOKUP('DP_Instruction Forfaitaires'!$D261,Listes!$A$54:$E$60,2,FALSE))),IF('DP_Instruction Forfaitaires'!$E261&gt;Listes!$E$53,('DP_Instruction Forfaitaires'!$E261*(VLOOKUP('DP_Instruction Forfaitaires'!$D261,Listes!$A$54:$E$60,5,FALSE))),('DP_Instruction Forfaitaires'!$E261*(VLOOKUP('DP_Instruction Forfaitaires'!$D261,Listes!$A$54:$E$60,3,FALSE))+(VLOOKUP('DP_Instruction Forfaitaires'!$D261,Listes!$A$54:$E$60,4,FALSE)))))))</f>
        <v/>
      </c>
      <c r="N261" s="131" t="str">
        <f>IF($H261="","",IF($C261=Listes!$B$31,IF('DP_Instruction Forfaitaires'!$E261&lt;Listes!$B$42,('DP_Instruction Forfaitaires'!$E261*(VLOOKUP('DP_Instruction Forfaitaires'!$D261,Listes!$A$43:$E$49,2,FALSE))),IF('DP_Instruction Forfaitaires'!$E261&gt;Listes!$D$42,('DP_Instruction Forfaitaires'!$E261*(VLOOKUP('DP_Instruction Forfaitaires'!$D261,Listes!$A$43:$E$49,5,FALSE))),('DP_Instruction Forfaitaires'!$E261*(VLOOKUP('DP_Instruction Forfaitaires'!$D261,Listes!$A$43:$E$49,3,FALSE))+(VLOOKUP('DP_Instruction Forfaitaires'!$D261,Listes!$A$43:$E$49,4,FALSE)))))))</f>
        <v/>
      </c>
      <c r="O261" s="183" t="str">
        <f>IF($H261="","",IF($C261=Listes!$B$34,Listes!$I$31,IF($C261=Listes!$B$35,(VLOOKUP('DP_Instruction Forfaitaires'!$F261,Listes!$E$31:$F$36,2,FALSE)),IF($C261=Listes!$B$33,IF('DP_Instruction Forfaitaires'!$E261&lt;Listes!$A$64,'DP_Instruction Forfaitaires'!$E261*Listes!$A$65,IF('DP_Instruction Forfaitaires'!$E261&gt;Listes!$D$64,'DP_Instruction Forfaitaires'!$E261*Listes!$D$65,(('DP_Instruction Forfaitaires'!$E261*Listes!$B$65)+Listes!$C$65)))))))</f>
        <v/>
      </c>
      <c r="P261" s="144" t="str">
        <f>IF('Dépenses forfaitaire'!P261="","",'Dépenses forfaitaire'!P261)</f>
        <v/>
      </c>
      <c r="Q261" s="343"/>
      <c r="R261" s="295" t="str">
        <f t="shared" si="12"/>
        <v/>
      </c>
      <c r="S261" s="295" t="str">
        <f t="shared" si="13"/>
        <v/>
      </c>
      <c r="T261" s="193" t="str">
        <f t="shared" si="14"/>
        <v/>
      </c>
      <c r="U261" s="191"/>
      <c r="V261" s="209"/>
      <c r="W261" s="195" t="str">
        <f>IF(AND(OR(Q261="KO",T261&lt;&gt;""),OR(R261="",S261="",T261="")),Listes!$A$74,IF(AND(T261="",Q261&lt;&gt;""),Listes!$A$75,IF(AND(P261&lt;T261,V261=""),Listes!$A$76,IF(AND(R261&gt;S261),Listes!$A$77,IF(AND(P261&lt;&gt;"",P261&gt;T261,U261=""),Listes!$A$78,IF(AND(X261="",OR(Q261&lt;&gt;"",R261&lt;&gt;"",S261&lt;&gt;"")),Listes!$A$79,""))))))</f>
        <v/>
      </c>
      <c r="X261" s="196"/>
      <c r="Y261" s="31">
        <f t="shared" si="15"/>
        <v>0</v>
      </c>
    </row>
    <row r="262" spans="1:25" ht="20.100000000000001" customHeight="1" x14ac:dyDescent="0.25">
      <c r="A262" s="134">
        <v>256</v>
      </c>
      <c r="B262" s="131" t="str">
        <f>IF('Dépenses forfaitaire'!B262="","",'Dépenses forfaitaire'!B262)</f>
        <v/>
      </c>
      <c r="C262" s="131" t="str">
        <f>IF('Dépenses forfaitaire'!C262="","",'Dépenses forfaitaire'!C262)</f>
        <v/>
      </c>
      <c r="D262" s="131" t="str">
        <f>IF('Dépenses forfaitaire'!D262="","",'Dépenses forfaitaire'!D262)</f>
        <v/>
      </c>
      <c r="E262" s="131" t="str">
        <f>IF('Dépenses forfaitaire'!E262="","",'Dépenses forfaitaire'!E262)</f>
        <v/>
      </c>
      <c r="F262" s="131" t="str">
        <f>IF('Dépenses forfaitaire'!F262="","",'Dépenses forfaitaire'!F262)</f>
        <v/>
      </c>
      <c r="G262" s="131"/>
      <c r="H262" s="131" t="str">
        <f>IF('Dépenses forfaitaire'!H262="","",'Dépenses forfaitaire'!H262)</f>
        <v/>
      </c>
      <c r="I262" s="131" t="str">
        <f>IF('Dépenses forfaitaire'!I262="","",'Dépenses forfaitaire'!I262)</f>
        <v/>
      </c>
      <c r="J262" s="293" t="str">
        <f>IF('Dépenses forfaitaire'!K262="","",'Dépenses forfaitaire'!K262)</f>
        <v/>
      </c>
      <c r="K262" s="293" t="str">
        <f>IF('Dépenses forfaitaire'!L262="","",'Dépenses forfaitaire'!L262)</f>
        <v/>
      </c>
      <c r="L262" s="293" t="str">
        <f>IF('Dépenses forfaitaire'!J262="","",'Dépenses forfaitaire'!J262)</f>
        <v/>
      </c>
      <c r="M262" s="131" t="str">
        <f>IF($H262="","",IF($C262=Listes!$B$32,IF('DP_Instruction Forfaitaires'!$E262&lt;Listes!$B$53,('DP_Instruction Forfaitaires'!$E262*(VLOOKUP('DP_Instruction Forfaitaires'!$D262,Listes!$A$54:$E$60,2,FALSE))),IF('DP_Instruction Forfaitaires'!$E262&gt;Listes!$E$53,('DP_Instruction Forfaitaires'!$E262*(VLOOKUP('DP_Instruction Forfaitaires'!$D262,Listes!$A$54:$E$60,5,FALSE))),('DP_Instruction Forfaitaires'!$E262*(VLOOKUP('DP_Instruction Forfaitaires'!$D262,Listes!$A$54:$E$60,3,FALSE))+(VLOOKUP('DP_Instruction Forfaitaires'!$D262,Listes!$A$54:$E$60,4,FALSE)))))))</f>
        <v/>
      </c>
      <c r="N262" s="131" t="str">
        <f>IF($H262="","",IF($C262=Listes!$B$31,IF('DP_Instruction Forfaitaires'!$E262&lt;Listes!$B$42,('DP_Instruction Forfaitaires'!$E262*(VLOOKUP('DP_Instruction Forfaitaires'!$D262,Listes!$A$43:$E$49,2,FALSE))),IF('DP_Instruction Forfaitaires'!$E262&gt;Listes!$D$42,('DP_Instruction Forfaitaires'!$E262*(VLOOKUP('DP_Instruction Forfaitaires'!$D262,Listes!$A$43:$E$49,5,FALSE))),('DP_Instruction Forfaitaires'!$E262*(VLOOKUP('DP_Instruction Forfaitaires'!$D262,Listes!$A$43:$E$49,3,FALSE))+(VLOOKUP('DP_Instruction Forfaitaires'!$D262,Listes!$A$43:$E$49,4,FALSE)))))))</f>
        <v/>
      </c>
      <c r="O262" s="183" t="str">
        <f>IF($H262="","",IF($C262=Listes!$B$34,Listes!$I$31,IF($C262=Listes!$B$35,(VLOOKUP('DP_Instruction Forfaitaires'!$F262,Listes!$E$31:$F$36,2,FALSE)),IF($C262=Listes!$B$33,IF('DP_Instruction Forfaitaires'!$E262&lt;Listes!$A$64,'DP_Instruction Forfaitaires'!$E262*Listes!$A$65,IF('DP_Instruction Forfaitaires'!$E262&gt;Listes!$D$64,'DP_Instruction Forfaitaires'!$E262*Listes!$D$65,(('DP_Instruction Forfaitaires'!$E262*Listes!$B$65)+Listes!$C$65)))))))</f>
        <v/>
      </c>
      <c r="P262" s="144" t="str">
        <f>IF('Dépenses forfaitaire'!P262="","",'Dépenses forfaitaire'!P262)</f>
        <v/>
      </c>
      <c r="Q262" s="343"/>
      <c r="R262" s="295" t="str">
        <f t="shared" si="12"/>
        <v/>
      </c>
      <c r="S262" s="295" t="str">
        <f t="shared" si="13"/>
        <v/>
      </c>
      <c r="T262" s="193" t="str">
        <f t="shared" si="14"/>
        <v/>
      </c>
      <c r="U262" s="191"/>
      <c r="V262" s="209"/>
      <c r="W262" s="195" t="str">
        <f>IF(AND(OR(Q262="KO",T262&lt;&gt;""),OR(R262="",S262="",T262="")),Listes!$A$74,IF(AND(T262="",Q262&lt;&gt;""),Listes!$A$75,IF(AND(P262&lt;T262,V262=""),Listes!$A$76,IF(AND(R262&gt;S262),Listes!$A$77,IF(AND(P262&lt;&gt;"",P262&gt;T262,U262=""),Listes!$A$78,IF(AND(X262="",OR(Q262&lt;&gt;"",R262&lt;&gt;"",S262&lt;&gt;"")),Listes!$A$79,""))))))</f>
        <v/>
      </c>
      <c r="X262" s="196"/>
      <c r="Y262" s="31">
        <f t="shared" si="15"/>
        <v>0</v>
      </c>
    </row>
    <row r="263" spans="1:25" ht="20.100000000000001" customHeight="1" x14ac:dyDescent="0.25">
      <c r="A263" s="134">
        <v>257</v>
      </c>
      <c r="B263" s="131" t="str">
        <f>IF('Dépenses forfaitaire'!B263="","",'Dépenses forfaitaire'!B263)</f>
        <v/>
      </c>
      <c r="C263" s="131" t="str">
        <f>IF('Dépenses forfaitaire'!C263="","",'Dépenses forfaitaire'!C263)</f>
        <v/>
      </c>
      <c r="D263" s="131" t="str">
        <f>IF('Dépenses forfaitaire'!D263="","",'Dépenses forfaitaire'!D263)</f>
        <v/>
      </c>
      <c r="E263" s="131" t="str">
        <f>IF('Dépenses forfaitaire'!E263="","",'Dépenses forfaitaire'!E263)</f>
        <v/>
      </c>
      <c r="F263" s="131" t="str">
        <f>IF('Dépenses forfaitaire'!F263="","",'Dépenses forfaitaire'!F263)</f>
        <v/>
      </c>
      <c r="G263" s="131"/>
      <c r="H263" s="131" t="str">
        <f>IF('Dépenses forfaitaire'!H263="","",'Dépenses forfaitaire'!H263)</f>
        <v/>
      </c>
      <c r="I263" s="131" t="str">
        <f>IF('Dépenses forfaitaire'!I263="","",'Dépenses forfaitaire'!I263)</f>
        <v/>
      </c>
      <c r="J263" s="293" t="str">
        <f>IF('Dépenses forfaitaire'!K263="","",'Dépenses forfaitaire'!K263)</f>
        <v/>
      </c>
      <c r="K263" s="293" t="str">
        <f>IF('Dépenses forfaitaire'!L263="","",'Dépenses forfaitaire'!L263)</f>
        <v/>
      </c>
      <c r="L263" s="293" t="str">
        <f>IF('Dépenses forfaitaire'!J263="","",'Dépenses forfaitaire'!J263)</f>
        <v/>
      </c>
      <c r="M263" s="131" t="str">
        <f>IF($H263="","",IF($C263=Listes!$B$32,IF('DP_Instruction Forfaitaires'!$E263&lt;Listes!$B$53,('DP_Instruction Forfaitaires'!$E263*(VLOOKUP('DP_Instruction Forfaitaires'!$D263,Listes!$A$54:$E$60,2,FALSE))),IF('DP_Instruction Forfaitaires'!$E263&gt;Listes!$E$53,('DP_Instruction Forfaitaires'!$E263*(VLOOKUP('DP_Instruction Forfaitaires'!$D263,Listes!$A$54:$E$60,5,FALSE))),('DP_Instruction Forfaitaires'!$E263*(VLOOKUP('DP_Instruction Forfaitaires'!$D263,Listes!$A$54:$E$60,3,FALSE))+(VLOOKUP('DP_Instruction Forfaitaires'!$D263,Listes!$A$54:$E$60,4,FALSE)))))))</f>
        <v/>
      </c>
      <c r="N263" s="131" t="str">
        <f>IF($H263="","",IF($C263=Listes!$B$31,IF('DP_Instruction Forfaitaires'!$E263&lt;Listes!$B$42,('DP_Instruction Forfaitaires'!$E263*(VLOOKUP('DP_Instruction Forfaitaires'!$D263,Listes!$A$43:$E$49,2,FALSE))),IF('DP_Instruction Forfaitaires'!$E263&gt;Listes!$D$42,('DP_Instruction Forfaitaires'!$E263*(VLOOKUP('DP_Instruction Forfaitaires'!$D263,Listes!$A$43:$E$49,5,FALSE))),('DP_Instruction Forfaitaires'!$E263*(VLOOKUP('DP_Instruction Forfaitaires'!$D263,Listes!$A$43:$E$49,3,FALSE))+(VLOOKUP('DP_Instruction Forfaitaires'!$D263,Listes!$A$43:$E$49,4,FALSE)))))))</f>
        <v/>
      </c>
      <c r="O263" s="183" t="str">
        <f>IF($H263="","",IF($C263=Listes!$B$34,Listes!$I$31,IF($C263=Listes!$B$35,(VLOOKUP('DP_Instruction Forfaitaires'!$F263,Listes!$E$31:$F$36,2,FALSE)),IF($C263=Listes!$B$33,IF('DP_Instruction Forfaitaires'!$E263&lt;Listes!$A$64,'DP_Instruction Forfaitaires'!$E263*Listes!$A$65,IF('DP_Instruction Forfaitaires'!$E263&gt;Listes!$D$64,'DP_Instruction Forfaitaires'!$E263*Listes!$D$65,(('DP_Instruction Forfaitaires'!$E263*Listes!$B$65)+Listes!$C$65)))))))</f>
        <v/>
      </c>
      <c r="P263" s="144" t="str">
        <f>IF('Dépenses forfaitaire'!P263="","",'Dépenses forfaitaire'!P263)</f>
        <v/>
      </c>
      <c r="Q263" s="343"/>
      <c r="R263" s="295" t="str">
        <f t="shared" si="12"/>
        <v/>
      </c>
      <c r="S263" s="295" t="str">
        <f t="shared" si="13"/>
        <v/>
      </c>
      <c r="T263" s="193" t="str">
        <f t="shared" si="14"/>
        <v/>
      </c>
      <c r="U263" s="191"/>
      <c r="V263" s="209"/>
      <c r="W263" s="195" t="str">
        <f>IF(AND(OR(Q263="KO",T263&lt;&gt;""),OR(R263="",S263="",T263="")),Listes!$A$74,IF(AND(T263="",Q263&lt;&gt;""),Listes!$A$75,IF(AND(P263&lt;T263,V263=""),Listes!$A$76,IF(AND(R263&gt;S263),Listes!$A$77,IF(AND(P263&lt;&gt;"",P263&gt;T263,U263=""),Listes!$A$78,IF(AND(X263="",OR(Q263&lt;&gt;"",R263&lt;&gt;"",S263&lt;&gt;"")),Listes!$A$79,""))))))</f>
        <v/>
      </c>
      <c r="X263" s="196"/>
      <c r="Y263" s="31">
        <f t="shared" si="15"/>
        <v>0</v>
      </c>
    </row>
    <row r="264" spans="1:25" ht="20.100000000000001" customHeight="1" x14ac:dyDescent="0.25">
      <c r="A264" s="134">
        <v>258</v>
      </c>
      <c r="B264" s="131" t="str">
        <f>IF('Dépenses forfaitaire'!B264="","",'Dépenses forfaitaire'!B264)</f>
        <v/>
      </c>
      <c r="C264" s="131" t="str">
        <f>IF('Dépenses forfaitaire'!C264="","",'Dépenses forfaitaire'!C264)</f>
        <v/>
      </c>
      <c r="D264" s="131" t="str">
        <f>IF('Dépenses forfaitaire'!D264="","",'Dépenses forfaitaire'!D264)</f>
        <v/>
      </c>
      <c r="E264" s="131" t="str">
        <f>IF('Dépenses forfaitaire'!E264="","",'Dépenses forfaitaire'!E264)</f>
        <v/>
      </c>
      <c r="F264" s="131" t="str">
        <f>IF('Dépenses forfaitaire'!F264="","",'Dépenses forfaitaire'!F264)</f>
        <v/>
      </c>
      <c r="G264" s="131"/>
      <c r="H264" s="131" t="str">
        <f>IF('Dépenses forfaitaire'!H264="","",'Dépenses forfaitaire'!H264)</f>
        <v/>
      </c>
      <c r="I264" s="131" t="str">
        <f>IF('Dépenses forfaitaire'!I264="","",'Dépenses forfaitaire'!I264)</f>
        <v/>
      </c>
      <c r="J264" s="293" t="str">
        <f>IF('Dépenses forfaitaire'!K264="","",'Dépenses forfaitaire'!K264)</f>
        <v/>
      </c>
      <c r="K264" s="293" t="str">
        <f>IF('Dépenses forfaitaire'!L264="","",'Dépenses forfaitaire'!L264)</f>
        <v/>
      </c>
      <c r="L264" s="293" t="str">
        <f>IF('Dépenses forfaitaire'!J264="","",'Dépenses forfaitaire'!J264)</f>
        <v/>
      </c>
      <c r="M264" s="131" t="str">
        <f>IF($H264="","",IF($C264=Listes!$B$32,IF('DP_Instruction Forfaitaires'!$E264&lt;Listes!$B$53,('DP_Instruction Forfaitaires'!$E264*(VLOOKUP('DP_Instruction Forfaitaires'!$D264,Listes!$A$54:$E$60,2,FALSE))),IF('DP_Instruction Forfaitaires'!$E264&gt;Listes!$E$53,('DP_Instruction Forfaitaires'!$E264*(VLOOKUP('DP_Instruction Forfaitaires'!$D264,Listes!$A$54:$E$60,5,FALSE))),('DP_Instruction Forfaitaires'!$E264*(VLOOKUP('DP_Instruction Forfaitaires'!$D264,Listes!$A$54:$E$60,3,FALSE))+(VLOOKUP('DP_Instruction Forfaitaires'!$D264,Listes!$A$54:$E$60,4,FALSE)))))))</f>
        <v/>
      </c>
      <c r="N264" s="131" t="str">
        <f>IF($H264="","",IF($C264=Listes!$B$31,IF('DP_Instruction Forfaitaires'!$E264&lt;Listes!$B$42,('DP_Instruction Forfaitaires'!$E264*(VLOOKUP('DP_Instruction Forfaitaires'!$D264,Listes!$A$43:$E$49,2,FALSE))),IF('DP_Instruction Forfaitaires'!$E264&gt;Listes!$D$42,('DP_Instruction Forfaitaires'!$E264*(VLOOKUP('DP_Instruction Forfaitaires'!$D264,Listes!$A$43:$E$49,5,FALSE))),('DP_Instruction Forfaitaires'!$E264*(VLOOKUP('DP_Instruction Forfaitaires'!$D264,Listes!$A$43:$E$49,3,FALSE))+(VLOOKUP('DP_Instruction Forfaitaires'!$D264,Listes!$A$43:$E$49,4,FALSE)))))))</f>
        <v/>
      </c>
      <c r="O264" s="183" t="str">
        <f>IF($H264="","",IF($C264=Listes!$B$34,Listes!$I$31,IF($C264=Listes!$B$35,(VLOOKUP('DP_Instruction Forfaitaires'!$F264,Listes!$E$31:$F$36,2,FALSE)),IF($C264=Listes!$B$33,IF('DP_Instruction Forfaitaires'!$E264&lt;Listes!$A$64,'DP_Instruction Forfaitaires'!$E264*Listes!$A$65,IF('DP_Instruction Forfaitaires'!$E264&gt;Listes!$D$64,'DP_Instruction Forfaitaires'!$E264*Listes!$D$65,(('DP_Instruction Forfaitaires'!$E264*Listes!$B$65)+Listes!$C$65)))))))</f>
        <v/>
      </c>
      <c r="P264" s="144" t="str">
        <f>IF('Dépenses forfaitaire'!P264="","",'Dépenses forfaitaire'!P264)</f>
        <v/>
      </c>
      <c r="Q264" s="343"/>
      <c r="R264" s="295" t="str">
        <f t="shared" ref="R264:R327" si="16">IF(Q264="","",IF(Q264="KO","",J264))</f>
        <v/>
      </c>
      <c r="S264" s="295" t="str">
        <f t="shared" ref="S264:S327" si="17">IF(Q264="","",IF(Q264="KO","",K264))</f>
        <v/>
      </c>
      <c r="T264" s="193" t="str">
        <f t="shared" ref="T264:T327" si="18">IF($I264="","",($O264+$N264+$M264)*$I264)</f>
        <v/>
      </c>
      <c r="U264" s="191"/>
      <c r="V264" s="209"/>
      <c r="W264" s="195" t="str">
        <f>IF(AND(OR(Q264="KO",T264&lt;&gt;""),OR(R264="",S264="",T264="")),Listes!$A$74,IF(AND(T264="",Q264&lt;&gt;""),Listes!$A$75,IF(AND(P264&lt;T264,V264=""),Listes!$A$76,IF(AND(R264&gt;S264),Listes!$A$77,IF(AND(P264&lt;&gt;"",P264&gt;T264,U264=""),Listes!$A$78,IF(AND(X264="",OR(Q264&lt;&gt;"",R264&lt;&gt;"",S264&lt;&gt;"")),Listes!$A$79,""))))))</f>
        <v/>
      </c>
      <c r="X264" s="196"/>
      <c r="Y264" s="31">
        <f t="shared" ref="Y264:Y327" si="19">IF(AND(B264&lt;&gt;"",X264&lt;&gt;"Oui"),1,0)</f>
        <v>0</v>
      </c>
    </row>
    <row r="265" spans="1:25" ht="20.100000000000001" customHeight="1" x14ac:dyDescent="0.25">
      <c r="A265" s="134">
        <v>259</v>
      </c>
      <c r="B265" s="131" t="str">
        <f>IF('Dépenses forfaitaire'!B265="","",'Dépenses forfaitaire'!B265)</f>
        <v/>
      </c>
      <c r="C265" s="131" t="str">
        <f>IF('Dépenses forfaitaire'!C265="","",'Dépenses forfaitaire'!C265)</f>
        <v/>
      </c>
      <c r="D265" s="131" t="str">
        <f>IF('Dépenses forfaitaire'!D265="","",'Dépenses forfaitaire'!D265)</f>
        <v/>
      </c>
      <c r="E265" s="131" t="str">
        <f>IF('Dépenses forfaitaire'!E265="","",'Dépenses forfaitaire'!E265)</f>
        <v/>
      </c>
      <c r="F265" s="131" t="str">
        <f>IF('Dépenses forfaitaire'!F265="","",'Dépenses forfaitaire'!F265)</f>
        <v/>
      </c>
      <c r="G265" s="131"/>
      <c r="H265" s="131" t="str">
        <f>IF('Dépenses forfaitaire'!H265="","",'Dépenses forfaitaire'!H265)</f>
        <v/>
      </c>
      <c r="I265" s="131" t="str">
        <f>IF('Dépenses forfaitaire'!I265="","",'Dépenses forfaitaire'!I265)</f>
        <v/>
      </c>
      <c r="J265" s="293" t="str">
        <f>IF('Dépenses forfaitaire'!K265="","",'Dépenses forfaitaire'!K265)</f>
        <v/>
      </c>
      <c r="K265" s="293" t="str">
        <f>IF('Dépenses forfaitaire'!L265="","",'Dépenses forfaitaire'!L265)</f>
        <v/>
      </c>
      <c r="L265" s="293" t="str">
        <f>IF('Dépenses forfaitaire'!J265="","",'Dépenses forfaitaire'!J265)</f>
        <v/>
      </c>
      <c r="M265" s="131" t="str">
        <f>IF($H265="","",IF($C265=Listes!$B$32,IF('DP_Instruction Forfaitaires'!$E265&lt;Listes!$B$53,('DP_Instruction Forfaitaires'!$E265*(VLOOKUP('DP_Instruction Forfaitaires'!$D265,Listes!$A$54:$E$60,2,FALSE))),IF('DP_Instruction Forfaitaires'!$E265&gt;Listes!$E$53,('DP_Instruction Forfaitaires'!$E265*(VLOOKUP('DP_Instruction Forfaitaires'!$D265,Listes!$A$54:$E$60,5,FALSE))),('DP_Instruction Forfaitaires'!$E265*(VLOOKUP('DP_Instruction Forfaitaires'!$D265,Listes!$A$54:$E$60,3,FALSE))+(VLOOKUP('DP_Instruction Forfaitaires'!$D265,Listes!$A$54:$E$60,4,FALSE)))))))</f>
        <v/>
      </c>
      <c r="N265" s="131" t="str">
        <f>IF($H265="","",IF($C265=Listes!$B$31,IF('DP_Instruction Forfaitaires'!$E265&lt;Listes!$B$42,('DP_Instruction Forfaitaires'!$E265*(VLOOKUP('DP_Instruction Forfaitaires'!$D265,Listes!$A$43:$E$49,2,FALSE))),IF('DP_Instruction Forfaitaires'!$E265&gt;Listes!$D$42,('DP_Instruction Forfaitaires'!$E265*(VLOOKUP('DP_Instruction Forfaitaires'!$D265,Listes!$A$43:$E$49,5,FALSE))),('DP_Instruction Forfaitaires'!$E265*(VLOOKUP('DP_Instruction Forfaitaires'!$D265,Listes!$A$43:$E$49,3,FALSE))+(VLOOKUP('DP_Instruction Forfaitaires'!$D265,Listes!$A$43:$E$49,4,FALSE)))))))</f>
        <v/>
      </c>
      <c r="O265" s="183" t="str">
        <f>IF($H265="","",IF($C265=Listes!$B$34,Listes!$I$31,IF($C265=Listes!$B$35,(VLOOKUP('DP_Instruction Forfaitaires'!$F265,Listes!$E$31:$F$36,2,FALSE)),IF($C265=Listes!$B$33,IF('DP_Instruction Forfaitaires'!$E265&lt;Listes!$A$64,'DP_Instruction Forfaitaires'!$E265*Listes!$A$65,IF('DP_Instruction Forfaitaires'!$E265&gt;Listes!$D$64,'DP_Instruction Forfaitaires'!$E265*Listes!$D$65,(('DP_Instruction Forfaitaires'!$E265*Listes!$B$65)+Listes!$C$65)))))))</f>
        <v/>
      </c>
      <c r="P265" s="144" t="str">
        <f>IF('Dépenses forfaitaire'!P265="","",'Dépenses forfaitaire'!P265)</f>
        <v/>
      </c>
      <c r="Q265" s="343"/>
      <c r="R265" s="295" t="str">
        <f t="shared" si="16"/>
        <v/>
      </c>
      <c r="S265" s="295" t="str">
        <f t="shared" si="17"/>
        <v/>
      </c>
      <c r="T265" s="193" t="str">
        <f t="shared" si="18"/>
        <v/>
      </c>
      <c r="U265" s="191"/>
      <c r="V265" s="209"/>
      <c r="W265" s="195" t="str">
        <f>IF(AND(OR(Q265="KO",T265&lt;&gt;""),OR(R265="",S265="",T265="")),Listes!$A$74,IF(AND(T265="",Q265&lt;&gt;""),Listes!$A$75,IF(AND(P265&lt;T265,V265=""),Listes!$A$76,IF(AND(R265&gt;S265),Listes!$A$77,IF(AND(P265&lt;&gt;"",P265&gt;T265,U265=""),Listes!$A$78,IF(AND(X265="",OR(Q265&lt;&gt;"",R265&lt;&gt;"",S265&lt;&gt;"")),Listes!$A$79,""))))))</f>
        <v/>
      </c>
      <c r="X265" s="196"/>
      <c r="Y265" s="31">
        <f t="shared" si="19"/>
        <v>0</v>
      </c>
    </row>
    <row r="266" spans="1:25" ht="20.100000000000001" customHeight="1" x14ac:dyDescent="0.25">
      <c r="A266" s="134">
        <v>260</v>
      </c>
      <c r="B266" s="131" t="str">
        <f>IF('Dépenses forfaitaire'!B266="","",'Dépenses forfaitaire'!B266)</f>
        <v/>
      </c>
      <c r="C266" s="131" t="str">
        <f>IF('Dépenses forfaitaire'!C266="","",'Dépenses forfaitaire'!C266)</f>
        <v/>
      </c>
      <c r="D266" s="131" t="str">
        <f>IF('Dépenses forfaitaire'!D266="","",'Dépenses forfaitaire'!D266)</f>
        <v/>
      </c>
      <c r="E266" s="131" t="str">
        <f>IF('Dépenses forfaitaire'!E266="","",'Dépenses forfaitaire'!E266)</f>
        <v/>
      </c>
      <c r="F266" s="131" t="str">
        <f>IF('Dépenses forfaitaire'!F266="","",'Dépenses forfaitaire'!F266)</f>
        <v/>
      </c>
      <c r="G266" s="131"/>
      <c r="H266" s="131" t="str">
        <f>IF('Dépenses forfaitaire'!H266="","",'Dépenses forfaitaire'!H266)</f>
        <v/>
      </c>
      <c r="I266" s="131" t="str">
        <f>IF('Dépenses forfaitaire'!I266="","",'Dépenses forfaitaire'!I266)</f>
        <v/>
      </c>
      <c r="J266" s="293" t="str">
        <f>IF('Dépenses forfaitaire'!K266="","",'Dépenses forfaitaire'!K266)</f>
        <v/>
      </c>
      <c r="K266" s="293" t="str">
        <f>IF('Dépenses forfaitaire'!L266="","",'Dépenses forfaitaire'!L266)</f>
        <v/>
      </c>
      <c r="L266" s="293" t="str">
        <f>IF('Dépenses forfaitaire'!J266="","",'Dépenses forfaitaire'!J266)</f>
        <v/>
      </c>
      <c r="M266" s="131" t="str">
        <f>IF($H266="","",IF($C266=Listes!$B$32,IF('DP_Instruction Forfaitaires'!$E266&lt;Listes!$B$53,('DP_Instruction Forfaitaires'!$E266*(VLOOKUP('DP_Instruction Forfaitaires'!$D266,Listes!$A$54:$E$60,2,FALSE))),IF('DP_Instruction Forfaitaires'!$E266&gt;Listes!$E$53,('DP_Instruction Forfaitaires'!$E266*(VLOOKUP('DP_Instruction Forfaitaires'!$D266,Listes!$A$54:$E$60,5,FALSE))),('DP_Instruction Forfaitaires'!$E266*(VLOOKUP('DP_Instruction Forfaitaires'!$D266,Listes!$A$54:$E$60,3,FALSE))+(VLOOKUP('DP_Instruction Forfaitaires'!$D266,Listes!$A$54:$E$60,4,FALSE)))))))</f>
        <v/>
      </c>
      <c r="N266" s="131" t="str">
        <f>IF($H266="","",IF($C266=Listes!$B$31,IF('DP_Instruction Forfaitaires'!$E266&lt;Listes!$B$42,('DP_Instruction Forfaitaires'!$E266*(VLOOKUP('DP_Instruction Forfaitaires'!$D266,Listes!$A$43:$E$49,2,FALSE))),IF('DP_Instruction Forfaitaires'!$E266&gt;Listes!$D$42,('DP_Instruction Forfaitaires'!$E266*(VLOOKUP('DP_Instruction Forfaitaires'!$D266,Listes!$A$43:$E$49,5,FALSE))),('DP_Instruction Forfaitaires'!$E266*(VLOOKUP('DP_Instruction Forfaitaires'!$D266,Listes!$A$43:$E$49,3,FALSE))+(VLOOKUP('DP_Instruction Forfaitaires'!$D266,Listes!$A$43:$E$49,4,FALSE)))))))</f>
        <v/>
      </c>
      <c r="O266" s="183" t="str">
        <f>IF($H266="","",IF($C266=Listes!$B$34,Listes!$I$31,IF($C266=Listes!$B$35,(VLOOKUP('DP_Instruction Forfaitaires'!$F266,Listes!$E$31:$F$36,2,FALSE)),IF($C266=Listes!$B$33,IF('DP_Instruction Forfaitaires'!$E266&lt;Listes!$A$64,'DP_Instruction Forfaitaires'!$E266*Listes!$A$65,IF('DP_Instruction Forfaitaires'!$E266&gt;Listes!$D$64,'DP_Instruction Forfaitaires'!$E266*Listes!$D$65,(('DP_Instruction Forfaitaires'!$E266*Listes!$B$65)+Listes!$C$65)))))))</f>
        <v/>
      </c>
      <c r="P266" s="144" t="str">
        <f>IF('Dépenses forfaitaire'!P266="","",'Dépenses forfaitaire'!P266)</f>
        <v/>
      </c>
      <c r="Q266" s="343"/>
      <c r="R266" s="295" t="str">
        <f t="shared" si="16"/>
        <v/>
      </c>
      <c r="S266" s="295" t="str">
        <f t="shared" si="17"/>
        <v/>
      </c>
      <c r="T266" s="193" t="str">
        <f t="shared" si="18"/>
        <v/>
      </c>
      <c r="U266" s="191"/>
      <c r="V266" s="209"/>
      <c r="W266" s="195" t="str">
        <f>IF(AND(OR(Q266="KO",T266&lt;&gt;""),OR(R266="",S266="",T266="")),Listes!$A$74,IF(AND(T266="",Q266&lt;&gt;""),Listes!$A$75,IF(AND(P266&lt;T266,V266=""),Listes!$A$76,IF(AND(R266&gt;S266),Listes!$A$77,IF(AND(P266&lt;&gt;"",P266&gt;T266,U266=""),Listes!$A$78,IF(AND(X266="",OR(Q266&lt;&gt;"",R266&lt;&gt;"",S266&lt;&gt;"")),Listes!$A$79,""))))))</f>
        <v/>
      </c>
      <c r="X266" s="196"/>
      <c r="Y266" s="31">
        <f t="shared" si="19"/>
        <v>0</v>
      </c>
    </row>
    <row r="267" spans="1:25" ht="20.100000000000001" customHeight="1" x14ac:dyDescent="0.25">
      <c r="A267" s="134">
        <v>261</v>
      </c>
      <c r="B267" s="131" t="str">
        <f>IF('Dépenses forfaitaire'!B267="","",'Dépenses forfaitaire'!B267)</f>
        <v/>
      </c>
      <c r="C267" s="131" t="str">
        <f>IF('Dépenses forfaitaire'!C267="","",'Dépenses forfaitaire'!C267)</f>
        <v/>
      </c>
      <c r="D267" s="131" t="str">
        <f>IF('Dépenses forfaitaire'!D267="","",'Dépenses forfaitaire'!D267)</f>
        <v/>
      </c>
      <c r="E267" s="131" t="str">
        <f>IF('Dépenses forfaitaire'!E267="","",'Dépenses forfaitaire'!E267)</f>
        <v/>
      </c>
      <c r="F267" s="131" t="str">
        <f>IF('Dépenses forfaitaire'!F267="","",'Dépenses forfaitaire'!F267)</f>
        <v/>
      </c>
      <c r="G267" s="131"/>
      <c r="H267" s="131" t="str">
        <f>IF('Dépenses forfaitaire'!H267="","",'Dépenses forfaitaire'!H267)</f>
        <v/>
      </c>
      <c r="I267" s="131" t="str">
        <f>IF('Dépenses forfaitaire'!I267="","",'Dépenses forfaitaire'!I267)</f>
        <v/>
      </c>
      <c r="J267" s="293" t="str">
        <f>IF('Dépenses forfaitaire'!K267="","",'Dépenses forfaitaire'!K267)</f>
        <v/>
      </c>
      <c r="K267" s="293" t="str">
        <f>IF('Dépenses forfaitaire'!L267="","",'Dépenses forfaitaire'!L267)</f>
        <v/>
      </c>
      <c r="L267" s="293" t="str">
        <f>IF('Dépenses forfaitaire'!J267="","",'Dépenses forfaitaire'!J267)</f>
        <v/>
      </c>
      <c r="M267" s="131" t="str">
        <f>IF($H267="","",IF($C267=Listes!$B$32,IF('DP_Instruction Forfaitaires'!$E267&lt;Listes!$B$53,('DP_Instruction Forfaitaires'!$E267*(VLOOKUP('DP_Instruction Forfaitaires'!$D267,Listes!$A$54:$E$60,2,FALSE))),IF('DP_Instruction Forfaitaires'!$E267&gt;Listes!$E$53,('DP_Instruction Forfaitaires'!$E267*(VLOOKUP('DP_Instruction Forfaitaires'!$D267,Listes!$A$54:$E$60,5,FALSE))),('DP_Instruction Forfaitaires'!$E267*(VLOOKUP('DP_Instruction Forfaitaires'!$D267,Listes!$A$54:$E$60,3,FALSE))+(VLOOKUP('DP_Instruction Forfaitaires'!$D267,Listes!$A$54:$E$60,4,FALSE)))))))</f>
        <v/>
      </c>
      <c r="N267" s="131" t="str">
        <f>IF($H267="","",IF($C267=Listes!$B$31,IF('DP_Instruction Forfaitaires'!$E267&lt;Listes!$B$42,('DP_Instruction Forfaitaires'!$E267*(VLOOKUP('DP_Instruction Forfaitaires'!$D267,Listes!$A$43:$E$49,2,FALSE))),IF('DP_Instruction Forfaitaires'!$E267&gt;Listes!$D$42,('DP_Instruction Forfaitaires'!$E267*(VLOOKUP('DP_Instruction Forfaitaires'!$D267,Listes!$A$43:$E$49,5,FALSE))),('DP_Instruction Forfaitaires'!$E267*(VLOOKUP('DP_Instruction Forfaitaires'!$D267,Listes!$A$43:$E$49,3,FALSE))+(VLOOKUP('DP_Instruction Forfaitaires'!$D267,Listes!$A$43:$E$49,4,FALSE)))))))</f>
        <v/>
      </c>
      <c r="O267" s="183" t="str">
        <f>IF($H267="","",IF($C267=Listes!$B$34,Listes!$I$31,IF($C267=Listes!$B$35,(VLOOKUP('DP_Instruction Forfaitaires'!$F267,Listes!$E$31:$F$36,2,FALSE)),IF($C267=Listes!$B$33,IF('DP_Instruction Forfaitaires'!$E267&lt;Listes!$A$64,'DP_Instruction Forfaitaires'!$E267*Listes!$A$65,IF('DP_Instruction Forfaitaires'!$E267&gt;Listes!$D$64,'DP_Instruction Forfaitaires'!$E267*Listes!$D$65,(('DP_Instruction Forfaitaires'!$E267*Listes!$B$65)+Listes!$C$65)))))))</f>
        <v/>
      </c>
      <c r="P267" s="144" t="str">
        <f>IF('Dépenses forfaitaire'!P267="","",'Dépenses forfaitaire'!P267)</f>
        <v/>
      </c>
      <c r="Q267" s="343"/>
      <c r="R267" s="295" t="str">
        <f t="shared" si="16"/>
        <v/>
      </c>
      <c r="S267" s="295" t="str">
        <f t="shared" si="17"/>
        <v/>
      </c>
      <c r="T267" s="193" t="str">
        <f t="shared" si="18"/>
        <v/>
      </c>
      <c r="U267" s="191"/>
      <c r="V267" s="209"/>
      <c r="W267" s="195" t="str">
        <f>IF(AND(OR(Q267="KO",T267&lt;&gt;""),OR(R267="",S267="",T267="")),Listes!$A$74,IF(AND(T267="",Q267&lt;&gt;""),Listes!$A$75,IF(AND(P267&lt;T267,V267=""),Listes!$A$76,IF(AND(R267&gt;S267),Listes!$A$77,IF(AND(P267&lt;&gt;"",P267&gt;T267,U267=""),Listes!$A$78,IF(AND(X267="",OR(Q267&lt;&gt;"",R267&lt;&gt;"",S267&lt;&gt;"")),Listes!$A$79,""))))))</f>
        <v/>
      </c>
      <c r="X267" s="196"/>
      <c r="Y267" s="31">
        <f t="shared" si="19"/>
        <v>0</v>
      </c>
    </row>
    <row r="268" spans="1:25" ht="20.100000000000001" customHeight="1" x14ac:dyDescent="0.25">
      <c r="A268" s="134">
        <v>262</v>
      </c>
      <c r="B268" s="131" t="str">
        <f>IF('Dépenses forfaitaire'!B268="","",'Dépenses forfaitaire'!B268)</f>
        <v/>
      </c>
      <c r="C268" s="131" t="str">
        <f>IF('Dépenses forfaitaire'!C268="","",'Dépenses forfaitaire'!C268)</f>
        <v/>
      </c>
      <c r="D268" s="131" t="str">
        <f>IF('Dépenses forfaitaire'!D268="","",'Dépenses forfaitaire'!D268)</f>
        <v/>
      </c>
      <c r="E268" s="131" t="str">
        <f>IF('Dépenses forfaitaire'!E268="","",'Dépenses forfaitaire'!E268)</f>
        <v/>
      </c>
      <c r="F268" s="131" t="str">
        <f>IF('Dépenses forfaitaire'!F268="","",'Dépenses forfaitaire'!F268)</f>
        <v/>
      </c>
      <c r="G268" s="131"/>
      <c r="H268" s="131" t="str">
        <f>IF('Dépenses forfaitaire'!H268="","",'Dépenses forfaitaire'!H268)</f>
        <v/>
      </c>
      <c r="I268" s="131" t="str">
        <f>IF('Dépenses forfaitaire'!I268="","",'Dépenses forfaitaire'!I268)</f>
        <v/>
      </c>
      <c r="J268" s="293" t="str">
        <f>IF('Dépenses forfaitaire'!K268="","",'Dépenses forfaitaire'!K268)</f>
        <v/>
      </c>
      <c r="K268" s="293" t="str">
        <f>IF('Dépenses forfaitaire'!L268="","",'Dépenses forfaitaire'!L268)</f>
        <v/>
      </c>
      <c r="L268" s="293" t="str">
        <f>IF('Dépenses forfaitaire'!J268="","",'Dépenses forfaitaire'!J268)</f>
        <v/>
      </c>
      <c r="M268" s="131" t="str">
        <f>IF($H268="","",IF($C268=Listes!$B$32,IF('DP_Instruction Forfaitaires'!$E268&lt;Listes!$B$53,('DP_Instruction Forfaitaires'!$E268*(VLOOKUP('DP_Instruction Forfaitaires'!$D268,Listes!$A$54:$E$60,2,FALSE))),IF('DP_Instruction Forfaitaires'!$E268&gt;Listes!$E$53,('DP_Instruction Forfaitaires'!$E268*(VLOOKUP('DP_Instruction Forfaitaires'!$D268,Listes!$A$54:$E$60,5,FALSE))),('DP_Instruction Forfaitaires'!$E268*(VLOOKUP('DP_Instruction Forfaitaires'!$D268,Listes!$A$54:$E$60,3,FALSE))+(VLOOKUP('DP_Instruction Forfaitaires'!$D268,Listes!$A$54:$E$60,4,FALSE)))))))</f>
        <v/>
      </c>
      <c r="N268" s="131" t="str">
        <f>IF($H268="","",IF($C268=Listes!$B$31,IF('DP_Instruction Forfaitaires'!$E268&lt;Listes!$B$42,('DP_Instruction Forfaitaires'!$E268*(VLOOKUP('DP_Instruction Forfaitaires'!$D268,Listes!$A$43:$E$49,2,FALSE))),IF('DP_Instruction Forfaitaires'!$E268&gt;Listes!$D$42,('DP_Instruction Forfaitaires'!$E268*(VLOOKUP('DP_Instruction Forfaitaires'!$D268,Listes!$A$43:$E$49,5,FALSE))),('DP_Instruction Forfaitaires'!$E268*(VLOOKUP('DP_Instruction Forfaitaires'!$D268,Listes!$A$43:$E$49,3,FALSE))+(VLOOKUP('DP_Instruction Forfaitaires'!$D268,Listes!$A$43:$E$49,4,FALSE)))))))</f>
        <v/>
      </c>
      <c r="O268" s="183" t="str">
        <f>IF($H268="","",IF($C268=Listes!$B$34,Listes!$I$31,IF($C268=Listes!$B$35,(VLOOKUP('DP_Instruction Forfaitaires'!$F268,Listes!$E$31:$F$36,2,FALSE)),IF($C268=Listes!$B$33,IF('DP_Instruction Forfaitaires'!$E268&lt;Listes!$A$64,'DP_Instruction Forfaitaires'!$E268*Listes!$A$65,IF('DP_Instruction Forfaitaires'!$E268&gt;Listes!$D$64,'DP_Instruction Forfaitaires'!$E268*Listes!$D$65,(('DP_Instruction Forfaitaires'!$E268*Listes!$B$65)+Listes!$C$65)))))))</f>
        <v/>
      </c>
      <c r="P268" s="144" t="str">
        <f>IF('Dépenses forfaitaire'!P268="","",'Dépenses forfaitaire'!P268)</f>
        <v/>
      </c>
      <c r="Q268" s="343"/>
      <c r="R268" s="295" t="str">
        <f t="shared" si="16"/>
        <v/>
      </c>
      <c r="S268" s="295" t="str">
        <f t="shared" si="17"/>
        <v/>
      </c>
      <c r="T268" s="193" t="str">
        <f t="shared" si="18"/>
        <v/>
      </c>
      <c r="U268" s="191"/>
      <c r="V268" s="209"/>
      <c r="W268" s="195" t="str">
        <f>IF(AND(OR(Q268="KO",T268&lt;&gt;""),OR(R268="",S268="",T268="")),Listes!$A$74,IF(AND(T268="",Q268&lt;&gt;""),Listes!$A$75,IF(AND(P268&lt;T268,V268=""),Listes!$A$76,IF(AND(R268&gt;S268),Listes!$A$77,IF(AND(P268&lt;&gt;"",P268&gt;T268,U268=""),Listes!$A$78,IF(AND(X268="",OR(Q268&lt;&gt;"",R268&lt;&gt;"",S268&lt;&gt;"")),Listes!$A$79,""))))))</f>
        <v/>
      </c>
      <c r="X268" s="196"/>
      <c r="Y268" s="31">
        <f t="shared" si="19"/>
        <v>0</v>
      </c>
    </row>
    <row r="269" spans="1:25" ht="20.100000000000001" customHeight="1" x14ac:dyDescent="0.25">
      <c r="A269" s="134">
        <v>263</v>
      </c>
      <c r="B269" s="131" t="str">
        <f>IF('Dépenses forfaitaire'!B269="","",'Dépenses forfaitaire'!B269)</f>
        <v/>
      </c>
      <c r="C269" s="131" t="str">
        <f>IF('Dépenses forfaitaire'!C269="","",'Dépenses forfaitaire'!C269)</f>
        <v/>
      </c>
      <c r="D269" s="131" t="str">
        <f>IF('Dépenses forfaitaire'!D269="","",'Dépenses forfaitaire'!D269)</f>
        <v/>
      </c>
      <c r="E269" s="131" t="str">
        <f>IF('Dépenses forfaitaire'!E269="","",'Dépenses forfaitaire'!E269)</f>
        <v/>
      </c>
      <c r="F269" s="131" t="str">
        <f>IF('Dépenses forfaitaire'!F269="","",'Dépenses forfaitaire'!F269)</f>
        <v/>
      </c>
      <c r="G269" s="131"/>
      <c r="H269" s="131" t="str">
        <f>IF('Dépenses forfaitaire'!H269="","",'Dépenses forfaitaire'!H269)</f>
        <v/>
      </c>
      <c r="I269" s="131" t="str">
        <f>IF('Dépenses forfaitaire'!I269="","",'Dépenses forfaitaire'!I269)</f>
        <v/>
      </c>
      <c r="J269" s="293" t="str">
        <f>IF('Dépenses forfaitaire'!K269="","",'Dépenses forfaitaire'!K269)</f>
        <v/>
      </c>
      <c r="K269" s="293" t="str">
        <f>IF('Dépenses forfaitaire'!L269="","",'Dépenses forfaitaire'!L269)</f>
        <v/>
      </c>
      <c r="L269" s="293" t="str">
        <f>IF('Dépenses forfaitaire'!J269="","",'Dépenses forfaitaire'!J269)</f>
        <v/>
      </c>
      <c r="M269" s="131" t="str">
        <f>IF($H269="","",IF($C269=Listes!$B$32,IF('DP_Instruction Forfaitaires'!$E269&lt;Listes!$B$53,('DP_Instruction Forfaitaires'!$E269*(VLOOKUP('DP_Instruction Forfaitaires'!$D269,Listes!$A$54:$E$60,2,FALSE))),IF('DP_Instruction Forfaitaires'!$E269&gt;Listes!$E$53,('DP_Instruction Forfaitaires'!$E269*(VLOOKUP('DP_Instruction Forfaitaires'!$D269,Listes!$A$54:$E$60,5,FALSE))),('DP_Instruction Forfaitaires'!$E269*(VLOOKUP('DP_Instruction Forfaitaires'!$D269,Listes!$A$54:$E$60,3,FALSE))+(VLOOKUP('DP_Instruction Forfaitaires'!$D269,Listes!$A$54:$E$60,4,FALSE)))))))</f>
        <v/>
      </c>
      <c r="N269" s="131" t="str">
        <f>IF($H269="","",IF($C269=Listes!$B$31,IF('DP_Instruction Forfaitaires'!$E269&lt;Listes!$B$42,('DP_Instruction Forfaitaires'!$E269*(VLOOKUP('DP_Instruction Forfaitaires'!$D269,Listes!$A$43:$E$49,2,FALSE))),IF('DP_Instruction Forfaitaires'!$E269&gt;Listes!$D$42,('DP_Instruction Forfaitaires'!$E269*(VLOOKUP('DP_Instruction Forfaitaires'!$D269,Listes!$A$43:$E$49,5,FALSE))),('DP_Instruction Forfaitaires'!$E269*(VLOOKUP('DP_Instruction Forfaitaires'!$D269,Listes!$A$43:$E$49,3,FALSE))+(VLOOKUP('DP_Instruction Forfaitaires'!$D269,Listes!$A$43:$E$49,4,FALSE)))))))</f>
        <v/>
      </c>
      <c r="O269" s="183" t="str">
        <f>IF($H269="","",IF($C269=Listes!$B$34,Listes!$I$31,IF($C269=Listes!$B$35,(VLOOKUP('DP_Instruction Forfaitaires'!$F269,Listes!$E$31:$F$36,2,FALSE)),IF($C269=Listes!$B$33,IF('DP_Instruction Forfaitaires'!$E269&lt;Listes!$A$64,'DP_Instruction Forfaitaires'!$E269*Listes!$A$65,IF('DP_Instruction Forfaitaires'!$E269&gt;Listes!$D$64,'DP_Instruction Forfaitaires'!$E269*Listes!$D$65,(('DP_Instruction Forfaitaires'!$E269*Listes!$B$65)+Listes!$C$65)))))))</f>
        <v/>
      </c>
      <c r="P269" s="144" t="str">
        <f>IF('Dépenses forfaitaire'!P269="","",'Dépenses forfaitaire'!P269)</f>
        <v/>
      </c>
      <c r="Q269" s="343"/>
      <c r="R269" s="295" t="str">
        <f t="shared" si="16"/>
        <v/>
      </c>
      <c r="S269" s="295" t="str">
        <f t="shared" si="17"/>
        <v/>
      </c>
      <c r="T269" s="193" t="str">
        <f t="shared" si="18"/>
        <v/>
      </c>
      <c r="U269" s="191"/>
      <c r="V269" s="209"/>
      <c r="W269" s="195" t="str">
        <f>IF(AND(OR(Q269="KO",T269&lt;&gt;""),OR(R269="",S269="",T269="")),Listes!$A$74,IF(AND(T269="",Q269&lt;&gt;""),Listes!$A$75,IF(AND(P269&lt;T269,V269=""),Listes!$A$76,IF(AND(R269&gt;S269),Listes!$A$77,IF(AND(P269&lt;&gt;"",P269&gt;T269,U269=""),Listes!$A$78,IF(AND(X269="",OR(Q269&lt;&gt;"",R269&lt;&gt;"",S269&lt;&gt;"")),Listes!$A$79,""))))))</f>
        <v/>
      </c>
      <c r="X269" s="196"/>
      <c r="Y269" s="31">
        <f t="shared" si="19"/>
        <v>0</v>
      </c>
    </row>
    <row r="270" spans="1:25" ht="20.100000000000001" customHeight="1" x14ac:dyDescent="0.25">
      <c r="A270" s="134">
        <v>264</v>
      </c>
      <c r="B270" s="131" t="str">
        <f>IF('Dépenses forfaitaire'!B270="","",'Dépenses forfaitaire'!B270)</f>
        <v/>
      </c>
      <c r="C270" s="131" t="str">
        <f>IF('Dépenses forfaitaire'!C270="","",'Dépenses forfaitaire'!C270)</f>
        <v/>
      </c>
      <c r="D270" s="131" t="str">
        <f>IF('Dépenses forfaitaire'!D270="","",'Dépenses forfaitaire'!D270)</f>
        <v/>
      </c>
      <c r="E270" s="131" t="str">
        <f>IF('Dépenses forfaitaire'!E270="","",'Dépenses forfaitaire'!E270)</f>
        <v/>
      </c>
      <c r="F270" s="131" t="str">
        <f>IF('Dépenses forfaitaire'!F270="","",'Dépenses forfaitaire'!F270)</f>
        <v/>
      </c>
      <c r="G270" s="131"/>
      <c r="H270" s="131" t="str">
        <f>IF('Dépenses forfaitaire'!H270="","",'Dépenses forfaitaire'!H270)</f>
        <v/>
      </c>
      <c r="I270" s="131" t="str">
        <f>IF('Dépenses forfaitaire'!I270="","",'Dépenses forfaitaire'!I270)</f>
        <v/>
      </c>
      <c r="J270" s="293" t="str">
        <f>IF('Dépenses forfaitaire'!K270="","",'Dépenses forfaitaire'!K270)</f>
        <v/>
      </c>
      <c r="K270" s="293" t="str">
        <f>IF('Dépenses forfaitaire'!L270="","",'Dépenses forfaitaire'!L270)</f>
        <v/>
      </c>
      <c r="L270" s="293" t="str">
        <f>IF('Dépenses forfaitaire'!J270="","",'Dépenses forfaitaire'!J270)</f>
        <v/>
      </c>
      <c r="M270" s="131" t="str">
        <f>IF($H270="","",IF($C270=Listes!$B$32,IF('DP_Instruction Forfaitaires'!$E270&lt;Listes!$B$53,('DP_Instruction Forfaitaires'!$E270*(VLOOKUP('DP_Instruction Forfaitaires'!$D270,Listes!$A$54:$E$60,2,FALSE))),IF('DP_Instruction Forfaitaires'!$E270&gt;Listes!$E$53,('DP_Instruction Forfaitaires'!$E270*(VLOOKUP('DP_Instruction Forfaitaires'!$D270,Listes!$A$54:$E$60,5,FALSE))),('DP_Instruction Forfaitaires'!$E270*(VLOOKUP('DP_Instruction Forfaitaires'!$D270,Listes!$A$54:$E$60,3,FALSE))+(VLOOKUP('DP_Instruction Forfaitaires'!$D270,Listes!$A$54:$E$60,4,FALSE)))))))</f>
        <v/>
      </c>
      <c r="N270" s="131" t="str">
        <f>IF($H270="","",IF($C270=Listes!$B$31,IF('DP_Instruction Forfaitaires'!$E270&lt;Listes!$B$42,('DP_Instruction Forfaitaires'!$E270*(VLOOKUP('DP_Instruction Forfaitaires'!$D270,Listes!$A$43:$E$49,2,FALSE))),IF('DP_Instruction Forfaitaires'!$E270&gt;Listes!$D$42,('DP_Instruction Forfaitaires'!$E270*(VLOOKUP('DP_Instruction Forfaitaires'!$D270,Listes!$A$43:$E$49,5,FALSE))),('DP_Instruction Forfaitaires'!$E270*(VLOOKUP('DP_Instruction Forfaitaires'!$D270,Listes!$A$43:$E$49,3,FALSE))+(VLOOKUP('DP_Instruction Forfaitaires'!$D270,Listes!$A$43:$E$49,4,FALSE)))))))</f>
        <v/>
      </c>
      <c r="O270" s="183" t="str">
        <f>IF($H270="","",IF($C270=Listes!$B$34,Listes!$I$31,IF($C270=Listes!$B$35,(VLOOKUP('DP_Instruction Forfaitaires'!$F270,Listes!$E$31:$F$36,2,FALSE)),IF($C270=Listes!$B$33,IF('DP_Instruction Forfaitaires'!$E270&lt;Listes!$A$64,'DP_Instruction Forfaitaires'!$E270*Listes!$A$65,IF('DP_Instruction Forfaitaires'!$E270&gt;Listes!$D$64,'DP_Instruction Forfaitaires'!$E270*Listes!$D$65,(('DP_Instruction Forfaitaires'!$E270*Listes!$B$65)+Listes!$C$65)))))))</f>
        <v/>
      </c>
      <c r="P270" s="144" t="str">
        <f>IF('Dépenses forfaitaire'!P270="","",'Dépenses forfaitaire'!P270)</f>
        <v/>
      </c>
      <c r="Q270" s="343"/>
      <c r="R270" s="295" t="str">
        <f t="shared" si="16"/>
        <v/>
      </c>
      <c r="S270" s="295" t="str">
        <f t="shared" si="17"/>
        <v/>
      </c>
      <c r="T270" s="193" t="str">
        <f t="shared" si="18"/>
        <v/>
      </c>
      <c r="U270" s="191"/>
      <c r="V270" s="209"/>
      <c r="W270" s="195" t="str">
        <f>IF(AND(OR(Q270="KO",T270&lt;&gt;""),OR(R270="",S270="",T270="")),Listes!$A$74,IF(AND(T270="",Q270&lt;&gt;""),Listes!$A$75,IF(AND(P270&lt;T270,V270=""),Listes!$A$76,IF(AND(R270&gt;S270),Listes!$A$77,IF(AND(P270&lt;&gt;"",P270&gt;T270,U270=""),Listes!$A$78,IF(AND(X270="",OR(Q270&lt;&gt;"",R270&lt;&gt;"",S270&lt;&gt;"")),Listes!$A$79,""))))))</f>
        <v/>
      </c>
      <c r="X270" s="196"/>
      <c r="Y270" s="31">
        <f t="shared" si="19"/>
        <v>0</v>
      </c>
    </row>
    <row r="271" spans="1:25" ht="20.100000000000001" customHeight="1" x14ac:dyDescent="0.25">
      <c r="A271" s="134">
        <v>265</v>
      </c>
      <c r="B271" s="131" t="str">
        <f>IF('Dépenses forfaitaire'!B271="","",'Dépenses forfaitaire'!B271)</f>
        <v/>
      </c>
      <c r="C271" s="131" t="str">
        <f>IF('Dépenses forfaitaire'!C271="","",'Dépenses forfaitaire'!C271)</f>
        <v/>
      </c>
      <c r="D271" s="131" t="str">
        <f>IF('Dépenses forfaitaire'!D271="","",'Dépenses forfaitaire'!D271)</f>
        <v/>
      </c>
      <c r="E271" s="131" t="str">
        <f>IF('Dépenses forfaitaire'!E271="","",'Dépenses forfaitaire'!E271)</f>
        <v/>
      </c>
      <c r="F271" s="131" t="str">
        <f>IF('Dépenses forfaitaire'!F271="","",'Dépenses forfaitaire'!F271)</f>
        <v/>
      </c>
      <c r="G271" s="131"/>
      <c r="H271" s="131" t="str">
        <f>IF('Dépenses forfaitaire'!H271="","",'Dépenses forfaitaire'!H271)</f>
        <v/>
      </c>
      <c r="I271" s="131" t="str">
        <f>IF('Dépenses forfaitaire'!I271="","",'Dépenses forfaitaire'!I271)</f>
        <v/>
      </c>
      <c r="J271" s="293" t="str">
        <f>IF('Dépenses forfaitaire'!K271="","",'Dépenses forfaitaire'!K271)</f>
        <v/>
      </c>
      <c r="K271" s="293" t="str">
        <f>IF('Dépenses forfaitaire'!L271="","",'Dépenses forfaitaire'!L271)</f>
        <v/>
      </c>
      <c r="L271" s="293" t="str">
        <f>IF('Dépenses forfaitaire'!J271="","",'Dépenses forfaitaire'!J271)</f>
        <v/>
      </c>
      <c r="M271" s="131" t="str">
        <f>IF($H271="","",IF($C271=Listes!$B$32,IF('DP_Instruction Forfaitaires'!$E271&lt;Listes!$B$53,('DP_Instruction Forfaitaires'!$E271*(VLOOKUP('DP_Instruction Forfaitaires'!$D271,Listes!$A$54:$E$60,2,FALSE))),IF('DP_Instruction Forfaitaires'!$E271&gt;Listes!$E$53,('DP_Instruction Forfaitaires'!$E271*(VLOOKUP('DP_Instruction Forfaitaires'!$D271,Listes!$A$54:$E$60,5,FALSE))),('DP_Instruction Forfaitaires'!$E271*(VLOOKUP('DP_Instruction Forfaitaires'!$D271,Listes!$A$54:$E$60,3,FALSE))+(VLOOKUP('DP_Instruction Forfaitaires'!$D271,Listes!$A$54:$E$60,4,FALSE)))))))</f>
        <v/>
      </c>
      <c r="N271" s="131" t="str">
        <f>IF($H271="","",IF($C271=Listes!$B$31,IF('DP_Instruction Forfaitaires'!$E271&lt;Listes!$B$42,('DP_Instruction Forfaitaires'!$E271*(VLOOKUP('DP_Instruction Forfaitaires'!$D271,Listes!$A$43:$E$49,2,FALSE))),IF('DP_Instruction Forfaitaires'!$E271&gt;Listes!$D$42,('DP_Instruction Forfaitaires'!$E271*(VLOOKUP('DP_Instruction Forfaitaires'!$D271,Listes!$A$43:$E$49,5,FALSE))),('DP_Instruction Forfaitaires'!$E271*(VLOOKUP('DP_Instruction Forfaitaires'!$D271,Listes!$A$43:$E$49,3,FALSE))+(VLOOKUP('DP_Instruction Forfaitaires'!$D271,Listes!$A$43:$E$49,4,FALSE)))))))</f>
        <v/>
      </c>
      <c r="O271" s="183" t="str">
        <f>IF($H271="","",IF($C271=Listes!$B$34,Listes!$I$31,IF($C271=Listes!$B$35,(VLOOKUP('DP_Instruction Forfaitaires'!$F271,Listes!$E$31:$F$36,2,FALSE)),IF($C271=Listes!$B$33,IF('DP_Instruction Forfaitaires'!$E271&lt;Listes!$A$64,'DP_Instruction Forfaitaires'!$E271*Listes!$A$65,IF('DP_Instruction Forfaitaires'!$E271&gt;Listes!$D$64,'DP_Instruction Forfaitaires'!$E271*Listes!$D$65,(('DP_Instruction Forfaitaires'!$E271*Listes!$B$65)+Listes!$C$65)))))))</f>
        <v/>
      </c>
      <c r="P271" s="144" t="str">
        <f>IF('Dépenses forfaitaire'!P271="","",'Dépenses forfaitaire'!P271)</f>
        <v/>
      </c>
      <c r="Q271" s="343"/>
      <c r="R271" s="295" t="str">
        <f t="shared" si="16"/>
        <v/>
      </c>
      <c r="S271" s="295" t="str">
        <f t="shared" si="17"/>
        <v/>
      </c>
      <c r="T271" s="193" t="str">
        <f t="shared" si="18"/>
        <v/>
      </c>
      <c r="U271" s="191"/>
      <c r="V271" s="209"/>
      <c r="W271" s="195" t="str">
        <f>IF(AND(OR(Q271="KO",T271&lt;&gt;""),OR(R271="",S271="",T271="")),Listes!$A$74,IF(AND(T271="",Q271&lt;&gt;""),Listes!$A$75,IF(AND(P271&lt;T271,V271=""),Listes!$A$76,IF(AND(R271&gt;S271),Listes!$A$77,IF(AND(P271&lt;&gt;"",P271&gt;T271,U271=""),Listes!$A$78,IF(AND(X271="",OR(Q271&lt;&gt;"",R271&lt;&gt;"",S271&lt;&gt;"")),Listes!$A$79,""))))))</f>
        <v/>
      </c>
      <c r="X271" s="196"/>
      <c r="Y271" s="31">
        <f t="shared" si="19"/>
        <v>0</v>
      </c>
    </row>
    <row r="272" spans="1:25" ht="20.100000000000001" customHeight="1" x14ac:dyDescent="0.25">
      <c r="A272" s="134">
        <v>266</v>
      </c>
      <c r="B272" s="131" t="str">
        <f>IF('Dépenses forfaitaire'!B272="","",'Dépenses forfaitaire'!B272)</f>
        <v/>
      </c>
      <c r="C272" s="131" t="str">
        <f>IF('Dépenses forfaitaire'!C272="","",'Dépenses forfaitaire'!C272)</f>
        <v/>
      </c>
      <c r="D272" s="131" t="str">
        <f>IF('Dépenses forfaitaire'!D272="","",'Dépenses forfaitaire'!D272)</f>
        <v/>
      </c>
      <c r="E272" s="131" t="str">
        <f>IF('Dépenses forfaitaire'!E272="","",'Dépenses forfaitaire'!E272)</f>
        <v/>
      </c>
      <c r="F272" s="131" t="str">
        <f>IF('Dépenses forfaitaire'!F272="","",'Dépenses forfaitaire'!F272)</f>
        <v/>
      </c>
      <c r="G272" s="131"/>
      <c r="H272" s="131" t="str">
        <f>IF('Dépenses forfaitaire'!H272="","",'Dépenses forfaitaire'!H272)</f>
        <v/>
      </c>
      <c r="I272" s="131" t="str">
        <f>IF('Dépenses forfaitaire'!I272="","",'Dépenses forfaitaire'!I272)</f>
        <v/>
      </c>
      <c r="J272" s="293" t="str">
        <f>IF('Dépenses forfaitaire'!K272="","",'Dépenses forfaitaire'!K272)</f>
        <v/>
      </c>
      <c r="K272" s="293" t="str">
        <f>IF('Dépenses forfaitaire'!L272="","",'Dépenses forfaitaire'!L272)</f>
        <v/>
      </c>
      <c r="L272" s="293" t="str">
        <f>IF('Dépenses forfaitaire'!J272="","",'Dépenses forfaitaire'!J272)</f>
        <v/>
      </c>
      <c r="M272" s="131" t="str">
        <f>IF($H272="","",IF($C272=Listes!$B$32,IF('DP_Instruction Forfaitaires'!$E272&lt;Listes!$B$53,('DP_Instruction Forfaitaires'!$E272*(VLOOKUP('DP_Instruction Forfaitaires'!$D272,Listes!$A$54:$E$60,2,FALSE))),IF('DP_Instruction Forfaitaires'!$E272&gt;Listes!$E$53,('DP_Instruction Forfaitaires'!$E272*(VLOOKUP('DP_Instruction Forfaitaires'!$D272,Listes!$A$54:$E$60,5,FALSE))),('DP_Instruction Forfaitaires'!$E272*(VLOOKUP('DP_Instruction Forfaitaires'!$D272,Listes!$A$54:$E$60,3,FALSE))+(VLOOKUP('DP_Instruction Forfaitaires'!$D272,Listes!$A$54:$E$60,4,FALSE)))))))</f>
        <v/>
      </c>
      <c r="N272" s="131" t="str">
        <f>IF($H272="","",IF($C272=Listes!$B$31,IF('DP_Instruction Forfaitaires'!$E272&lt;Listes!$B$42,('DP_Instruction Forfaitaires'!$E272*(VLOOKUP('DP_Instruction Forfaitaires'!$D272,Listes!$A$43:$E$49,2,FALSE))),IF('DP_Instruction Forfaitaires'!$E272&gt;Listes!$D$42,('DP_Instruction Forfaitaires'!$E272*(VLOOKUP('DP_Instruction Forfaitaires'!$D272,Listes!$A$43:$E$49,5,FALSE))),('DP_Instruction Forfaitaires'!$E272*(VLOOKUP('DP_Instruction Forfaitaires'!$D272,Listes!$A$43:$E$49,3,FALSE))+(VLOOKUP('DP_Instruction Forfaitaires'!$D272,Listes!$A$43:$E$49,4,FALSE)))))))</f>
        <v/>
      </c>
      <c r="O272" s="183" t="str">
        <f>IF($H272="","",IF($C272=Listes!$B$34,Listes!$I$31,IF($C272=Listes!$B$35,(VLOOKUP('DP_Instruction Forfaitaires'!$F272,Listes!$E$31:$F$36,2,FALSE)),IF($C272=Listes!$B$33,IF('DP_Instruction Forfaitaires'!$E272&lt;Listes!$A$64,'DP_Instruction Forfaitaires'!$E272*Listes!$A$65,IF('DP_Instruction Forfaitaires'!$E272&gt;Listes!$D$64,'DP_Instruction Forfaitaires'!$E272*Listes!$D$65,(('DP_Instruction Forfaitaires'!$E272*Listes!$B$65)+Listes!$C$65)))))))</f>
        <v/>
      </c>
      <c r="P272" s="144" t="str">
        <f>IF('Dépenses forfaitaire'!P272="","",'Dépenses forfaitaire'!P272)</f>
        <v/>
      </c>
      <c r="Q272" s="343"/>
      <c r="R272" s="295" t="str">
        <f t="shared" si="16"/>
        <v/>
      </c>
      <c r="S272" s="295" t="str">
        <f t="shared" si="17"/>
        <v/>
      </c>
      <c r="T272" s="193" t="str">
        <f t="shared" si="18"/>
        <v/>
      </c>
      <c r="U272" s="191"/>
      <c r="V272" s="209"/>
      <c r="W272" s="195" t="str">
        <f>IF(AND(OR(Q272="KO",T272&lt;&gt;""),OR(R272="",S272="",T272="")),Listes!$A$74,IF(AND(T272="",Q272&lt;&gt;""),Listes!$A$75,IF(AND(P272&lt;T272,V272=""),Listes!$A$76,IF(AND(R272&gt;S272),Listes!$A$77,IF(AND(P272&lt;&gt;"",P272&gt;T272,U272=""),Listes!$A$78,IF(AND(X272="",OR(Q272&lt;&gt;"",R272&lt;&gt;"",S272&lt;&gt;"")),Listes!$A$79,""))))))</f>
        <v/>
      </c>
      <c r="X272" s="196"/>
      <c r="Y272" s="31">
        <f t="shared" si="19"/>
        <v>0</v>
      </c>
    </row>
    <row r="273" spans="1:25" ht="20.100000000000001" customHeight="1" x14ac:dyDescent="0.25">
      <c r="A273" s="134">
        <v>267</v>
      </c>
      <c r="B273" s="131" t="str">
        <f>IF('Dépenses forfaitaire'!B273="","",'Dépenses forfaitaire'!B273)</f>
        <v/>
      </c>
      <c r="C273" s="131" t="str">
        <f>IF('Dépenses forfaitaire'!C273="","",'Dépenses forfaitaire'!C273)</f>
        <v/>
      </c>
      <c r="D273" s="131" t="str">
        <f>IF('Dépenses forfaitaire'!D273="","",'Dépenses forfaitaire'!D273)</f>
        <v/>
      </c>
      <c r="E273" s="131" t="str">
        <f>IF('Dépenses forfaitaire'!E273="","",'Dépenses forfaitaire'!E273)</f>
        <v/>
      </c>
      <c r="F273" s="131" t="str">
        <f>IF('Dépenses forfaitaire'!F273="","",'Dépenses forfaitaire'!F273)</f>
        <v/>
      </c>
      <c r="G273" s="131"/>
      <c r="H273" s="131" t="str">
        <f>IF('Dépenses forfaitaire'!H273="","",'Dépenses forfaitaire'!H273)</f>
        <v/>
      </c>
      <c r="I273" s="131" t="str">
        <f>IF('Dépenses forfaitaire'!I273="","",'Dépenses forfaitaire'!I273)</f>
        <v/>
      </c>
      <c r="J273" s="293" t="str">
        <f>IF('Dépenses forfaitaire'!K273="","",'Dépenses forfaitaire'!K273)</f>
        <v/>
      </c>
      <c r="K273" s="293" t="str">
        <f>IF('Dépenses forfaitaire'!L273="","",'Dépenses forfaitaire'!L273)</f>
        <v/>
      </c>
      <c r="L273" s="293" t="str">
        <f>IF('Dépenses forfaitaire'!J273="","",'Dépenses forfaitaire'!J273)</f>
        <v/>
      </c>
      <c r="M273" s="131" t="str">
        <f>IF($H273="","",IF($C273=Listes!$B$32,IF('DP_Instruction Forfaitaires'!$E273&lt;Listes!$B$53,('DP_Instruction Forfaitaires'!$E273*(VLOOKUP('DP_Instruction Forfaitaires'!$D273,Listes!$A$54:$E$60,2,FALSE))),IF('DP_Instruction Forfaitaires'!$E273&gt;Listes!$E$53,('DP_Instruction Forfaitaires'!$E273*(VLOOKUP('DP_Instruction Forfaitaires'!$D273,Listes!$A$54:$E$60,5,FALSE))),('DP_Instruction Forfaitaires'!$E273*(VLOOKUP('DP_Instruction Forfaitaires'!$D273,Listes!$A$54:$E$60,3,FALSE))+(VLOOKUP('DP_Instruction Forfaitaires'!$D273,Listes!$A$54:$E$60,4,FALSE)))))))</f>
        <v/>
      </c>
      <c r="N273" s="131" t="str">
        <f>IF($H273="","",IF($C273=Listes!$B$31,IF('DP_Instruction Forfaitaires'!$E273&lt;Listes!$B$42,('DP_Instruction Forfaitaires'!$E273*(VLOOKUP('DP_Instruction Forfaitaires'!$D273,Listes!$A$43:$E$49,2,FALSE))),IF('DP_Instruction Forfaitaires'!$E273&gt;Listes!$D$42,('DP_Instruction Forfaitaires'!$E273*(VLOOKUP('DP_Instruction Forfaitaires'!$D273,Listes!$A$43:$E$49,5,FALSE))),('DP_Instruction Forfaitaires'!$E273*(VLOOKUP('DP_Instruction Forfaitaires'!$D273,Listes!$A$43:$E$49,3,FALSE))+(VLOOKUP('DP_Instruction Forfaitaires'!$D273,Listes!$A$43:$E$49,4,FALSE)))))))</f>
        <v/>
      </c>
      <c r="O273" s="183" t="str">
        <f>IF($H273="","",IF($C273=Listes!$B$34,Listes!$I$31,IF($C273=Listes!$B$35,(VLOOKUP('DP_Instruction Forfaitaires'!$F273,Listes!$E$31:$F$36,2,FALSE)),IF($C273=Listes!$B$33,IF('DP_Instruction Forfaitaires'!$E273&lt;Listes!$A$64,'DP_Instruction Forfaitaires'!$E273*Listes!$A$65,IF('DP_Instruction Forfaitaires'!$E273&gt;Listes!$D$64,'DP_Instruction Forfaitaires'!$E273*Listes!$D$65,(('DP_Instruction Forfaitaires'!$E273*Listes!$B$65)+Listes!$C$65)))))))</f>
        <v/>
      </c>
      <c r="P273" s="144" t="str">
        <f>IF('Dépenses forfaitaire'!P273="","",'Dépenses forfaitaire'!P273)</f>
        <v/>
      </c>
      <c r="Q273" s="343"/>
      <c r="R273" s="295" t="str">
        <f t="shared" si="16"/>
        <v/>
      </c>
      <c r="S273" s="295" t="str">
        <f t="shared" si="17"/>
        <v/>
      </c>
      <c r="T273" s="193" t="str">
        <f t="shared" si="18"/>
        <v/>
      </c>
      <c r="U273" s="191"/>
      <c r="V273" s="209"/>
      <c r="W273" s="195" t="str">
        <f>IF(AND(OR(Q273="KO",T273&lt;&gt;""),OR(R273="",S273="",T273="")),Listes!$A$74,IF(AND(T273="",Q273&lt;&gt;""),Listes!$A$75,IF(AND(P273&lt;T273,V273=""),Listes!$A$76,IF(AND(R273&gt;S273),Listes!$A$77,IF(AND(P273&lt;&gt;"",P273&gt;T273,U273=""),Listes!$A$78,IF(AND(X273="",OR(Q273&lt;&gt;"",R273&lt;&gt;"",S273&lt;&gt;"")),Listes!$A$79,""))))))</f>
        <v/>
      </c>
      <c r="X273" s="196"/>
      <c r="Y273" s="31">
        <f t="shared" si="19"/>
        <v>0</v>
      </c>
    </row>
    <row r="274" spans="1:25" ht="20.100000000000001" customHeight="1" x14ac:dyDescent="0.25">
      <c r="A274" s="134">
        <v>268</v>
      </c>
      <c r="B274" s="131" t="str">
        <f>IF('Dépenses forfaitaire'!B274="","",'Dépenses forfaitaire'!B274)</f>
        <v/>
      </c>
      <c r="C274" s="131" t="str">
        <f>IF('Dépenses forfaitaire'!C274="","",'Dépenses forfaitaire'!C274)</f>
        <v/>
      </c>
      <c r="D274" s="131" t="str">
        <f>IF('Dépenses forfaitaire'!D274="","",'Dépenses forfaitaire'!D274)</f>
        <v/>
      </c>
      <c r="E274" s="131" t="str">
        <f>IF('Dépenses forfaitaire'!E274="","",'Dépenses forfaitaire'!E274)</f>
        <v/>
      </c>
      <c r="F274" s="131" t="str">
        <f>IF('Dépenses forfaitaire'!F274="","",'Dépenses forfaitaire'!F274)</f>
        <v/>
      </c>
      <c r="G274" s="131"/>
      <c r="H274" s="131" t="str">
        <f>IF('Dépenses forfaitaire'!H274="","",'Dépenses forfaitaire'!H274)</f>
        <v/>
      </c>
      <c r="I274" s="131" t="str">
        <f>IF('Dépenses forfaitaire'!I274="","",'Dépenses forfaitaire'!I274)</f>
        <v/>
      </c>
      <c r="J274" s="293" t="str">
        <f>IF('Dépenses forfaitaire'!K274="","",'Dépenses forfaitaire'!K274)</f>
        <v/>
      </c>
      <c r="K274" s="293" t="str">
        <f>IF('Dépenses forfaitaire'!L274="","",'Dépenses forfaitaire'!L274)</f>
        <v/>
      </c>
      <c r="L274" s="293" t="str">
        <f>IF('Dépenses forfaitaire'!J274="","",'Dépenses forfaitaire'!J274)</f>
        <v/>
      </c>
      <c r="M274" s="131" t="str">
        <f>IF($H274="","",IF($C274=Listes!$B$32,IF('DP_Instruction Forfaitaires'!$E274&lt;Listes!$B$53,('DP_Instruction Forfaitaires'!$E274*(VLOOKUP('DP_Instruction Forfaitaires'!$D274,Listes!$A$54:$E$60,2,FALSE))),IF('DP_Instruction Forfaitaires'!$E274&gt;Listes!$E$53,('DP_Instruction Forfaitaires'!$E274*(VLOOKUP('DP_Instruction Forfaitaires'!$D274,Listes!$A$54:$E$60,5,FALSE))),('DP_Instruction Forfaitaires'!$E274*(VLOOKUP('DP_Instruction Forfaitaires'!$D274,Listes!$A$54:$E$60,3,FALSE))+(VLOOKUP('DP_Instruction Forfaitaires'!$D274,Listes!$A$54:$E$60,4,FALSE)))))))</f>
        <v/>
      </c>
      <c r="N274" s="131" t="str">
        <f>IF($H274="","",IF($C274=Listes!$B$31,IF('DP_Instruction Forfaitaires'!$E274&lt;Listes!$B$42,('DP_Instruction Forfaitaires'!$E274*(VLOOKUP('DP_Instruction Forfaitaires'!$D274,Listes!$A$43:$E$49,2,FALSE))),IF('DP_Instruction Forfaitaires'!$E274&gt;Listes!$D$42,('DP_Instruction Forfaitaires'!$E274*(VLOOKUP('DP_Instruction Forfaitaires'!$D274,Listes!$A$43:$E$49,5,FALSE))),('DP_Instruction Forfaitaires'!$E274*(VLOOKUP('DP_Instruction Forfaitaires'!$D274,Listes!$A$43:$E$49,3,FALSE))+(VLOOKUP('DP_Instruction Forfaitaires'!$D274,Listes!$A$43:$E$49,4,FALSE)))))))</f>
        <v/>
      </c>
      <c r="O274" s="183" t="str">
        <f>IF($H274="","",IF($C274=Listes!$B$34,Listes!$I$31,IF($C274=Listes!$B$35,(VLOOKUP('DP_Instruction Forfaitaires'!$F274,Listes!$E$31:$F$36,2,FALSE)),IF($C274=Listes!$B$33,IF('DP_Instruction Forfaitaires'!$E274&lt;Listes!$A$64,'DP_Instruction Forfaitaires'!$E274*Listes!$A$65,IF('DP_Instruction Forfaitaires'!$E274&gt;Listes!$D$64,'DP_Instruction Forfaitaires'!$E274*Listes!$D$65,(('DP_Instruction Forfaitaires'!$E274*Listes!$B$65)+Listes!$C$65)))))))</f>
        <v/>
      </c>
      <c r="P274" s="144" t="str">
        <f>IF('Dépenses forfaitaire'!P274="","",'Dépenses forfaitaire'!P274)</f>
        <v/>
      </c>
      <c r="Q274" s="343"/>
      <c r="R274" s="295" t="str">
        <f t="shared" si="16"/>
        <v/>
      </c>
      <c r="S274" s="295" t="str">
        <f t="shared" si="17"/>
        <v/>
      </c>
      <c r="T274" s="193" t="str">
        <f t="shared" si="18"/>
        <v/>
      </c>
      <c r="U274" s="191"/>
      <c r="V274" s="209"/>
      <c r="W274" s="195" t="str">
        <f>IF(AND(OR(Q274="KO",T274&lt;&gt;""),OR(R274="",S274="",T274="")),Listes!$A$74,IF(AND(T274="",Q274&lt;&gt;""),Listes!$A$75,IF(AND(P274&lt;T274,V274=""),Listes!$A$76,IF(AND(R274&gt;S274),Listes!$A$77,IF(AND(P274&lt;&gt;"",P274&gt;T274,U274=""),Listes!$A$78,IF(AND(X274="",OR(Q274&lt;&gt;"",R274&lt;&gt;"",S274&lt;&gt;"")),Listes!$A$79,""))))))</f>
        <v/>
      </c>
      <c r="X274" s="196"/>
      <c r="Y274" s="31">
        <f t="shared" si="19"/>
        <v>0</v>
      </c>
    </row>
    <row r="275" spans="1:25" ht="20.100000000000001" customHeight="1" x14ac:dyDescent="0.25">
      <c r="A275" s="134">
        <v>269</v>
      </c>
      <c r="B275" s="131" t="str">
        <f>IF('Dépenses forfaitaire'!B275="","",'Dépenses forfaitaire'!B275)</f>
        <v/>
      </c>
      <c r="C275" s="131" t="str">
        <f>IF('Dépenses forfaitaire'!C275="","",'Dépenses forfaitaire'!C275)</f>
        <v/>
      </c>
      <c r="D275" s="131" t="str">
        <f>IF('Dépenses forfaitaire'!D275="","",'Dépenses forfaitaire'!D275)</f>
        <v/>
      </c>
      <c r="E275" s="131" t="str">
        <f>IF('Dépenses forfaitaire'!E275="","",'Dépenses forfaitaire'!E275)</f>
        <v/>
      </c>
      <c r="F275" s="131" t="str">
        <f>IF('Dépenses forfaitaire'!F275="","",'Dépenses forfaitaire'!F275)</f>
        <v/>
      </c>
      <c r="G275" s="131"/>
      <c r="H275" s="131" t="str">
        <f>IF('Dépenses forfaitaire'!H275="","",'Dépenses forfaitaire'!H275)</f>
        <v/>
      </c>
      <c r="I275" s="131" t="str">
        <f>IF('Dépenses forfaitaire'!I275="","",'Dépenses forfaitaire'!I275)</f>
        <v/>
      </c>
      <c r="J275" s="293" t="str">
        <f>IF('Dépenses forfaitaire'!K275="","",'Dépenses forfaitaire'!K275)</f>
        <v/>
      </c>
      <c r="K275" s="293" t="str">
        <f>IF('Dépenses forfaitaire'!L275="","",'Dépenses forfaitaire'!L275)</f>
        <v/>
      </c>
      <c r="L275" s="293" t="str">
        <f>IF('Dépenses forfaitaire'!J275="","",'Dépenses forfaitaire'!J275)</f>
        <v/>
      </c>
      <c r="M275" s="131" t="str">
        <f>IF($H275="","",IF($C275=Listes!$B$32,IF('DP_Instruction Forfaitaires'!$E275&lt;Listes!$B$53,('DP_Instruction Forfaitaires'!$E275*(VLOOKUP('DP_Instruction Forfaitaires'!$D275,Listes!$A$54:$E$60,2,FALSE))),IF('DP_Instruction Forfaitaires'!$E275&gt;Listes!$E$53,('DP_Instruction Forfaitaires'!$E275*(VLOOKUP('DP_Instruction Forfaitaires'!$D275,Listes!$A$54:$E$60,5,FALSE))),('DP_Instruction Forfaitaires'!$E275*(VLOOKUP('DP_Instruction Forfaitaires'!$D275,Listes!$A$54:$E$60,3,FALSE))+(VLOOKUP('DP_Instruction Forfaitaires'!$D275,Listes!$A$54:$E$60,4,FALSE)))))))</f>
        <v/>
      </c>
      <c r="N275" s="131" t="str">
        <f>IF($H275="","",IF($C275=Listes!$B$31,IF('DP_Instruction Forfaitaires'!$E275&lt;Listes!$B$42,('DP_Instruction Forfaitaires'!$E275*(VLOOKUP('DP_Instruction Forfaitaires'!$D275,Listes!$A$43:$E$49,2,FALSE))),IF('DP_Instruction Forfaitaires'!$E275&gt;Listes!$D$42,('DP_Instruction Forfaitaires'!$E275*(VLOOKUP('DP_Instruction Forfaitaires'!$D275,Listes!$A$43:$E$49,5,FALSE))),('DP_Instruction Forfaitaires'!$E275*(VLOOKUP('DP_Instruction Forfaitaires'!$D275,Listes!$A$43:$E$49,3,FALSE))+(VLOOKUP('DP_Instruction Forfaitaires'!$D275,Listes!$A$43:$E$49,4,FALSE)))))))</f>
        <v/>
      </c>
      <c r="O275" s="183" t="str">
        <f>IF($H275="","",IF($C275=Listes!$B$34,Listes!$I$31,IF($C275=Listes!$B$35,(VLOOKUP('DP_Instruction Forfaitaires'!$F275,Listes!$E$31:$F$36,2,FALSE)),IF($C275=Listes!$B$33,IF('DP_Instruction Forfaitaires'!$E275&lt;Listes!$A$64,'DP_Instruction Forfaitaires'!$E275*Listes!$A$65,IF('DP_Instruction Forfaitaires'!$E275&gt;Listes!$D$64,'DP_Instruction Forfaitaires'!$E275*Listes!$D$65,(('DP_Instruction Forfaitaires'!$E275*Listes!$B$65)+Listes!$C$65)))))))</f>
        <v/>
      </c>
      <c r="P275" s="144" t="str">
        <f>IF('Dépenses forfaitaire'!P275="","",'Dépenses forfaitaire'!P275)</f>
        <v/>
      </c>
      <c r="Q275" s="343"/>
      <c r="R275" s="295" t="str">
        <f t="shared" si="16"/>
        <v/>
      </c>
      <c r="S275" s="295" t="str">
        <f t="shared" si="17"/>
        <v/>
      </c>
      <c r="T275" s="193" t="str">
        <f t="shared" si="18"/>
        <v/>
      </c>
      <c r="U275" s="191"/>
      <c r="V275" s="209"/>
      <c r="W275" s="195" t="str">
        <f>IF(AND(OR(Q275="KO",T275&lt;&gt;""),OR(R275="",S275="",T275="")),Listes!$A$74,IF(AND(T275="",Q275&lt;&gt;""),Listes!$A$75,IF(AND(P275&lt;T275,V275=""),Listes!$A$76,IF(AND(R275&gt;S275),Listes!$A$77,IF(AND(P275&lt;&gt;"",P275&gt;T275,U275=""),Listes!$A$78,IF(AND(X275="",OR(Q275&lt;&gt;"",R275&lt;&gt;"",S275&lt;&gt;"")),Listes!$A$79,""))))))</f>
        <v/>
      </c>
      <c r="X275" s="196"/>
      <c r="Y275" s="31">
        <f t="shared" si="19"/>
        <v>0</v>
      </c>
    </row>
    <row r="276" spans="1:25" ht="20.100000000000001" customHeight="1" x14ac:dyDescent="0.25">
      <c r="A276" s="134">
        <v>270</v>
      </c>
      <c r="B276" s="131" t="str">
        <f>IF('Dépenses forfaitaire'!B276="","",'Dépenses forfaitaire'!B276)</f>
        <v/>
      </c>
      <c r="C276" s="131" t="str">
        <f>IF('Dépenses forfaitaire'!C276="","",'Dépenses forfaitaire'!C276)</f>
        <v/>
      </c>
      <c r="D276" s="131" t="str">
        <f>IF('Dépenses forfaitaire'!D276="","",'Dépenses forfaitaire'!D276)</f>
        <v/>
      </c>
      <c r="E276" s="131" t="str">
        <f>IF('Dépenses forfaitaire'!E276="","",'Dépenses forfaitaire'!E276)</f>
        <v/>
      </c>
      <c r="F276" s="131" t="str">
        <f>IF('Dépenses forfaitaire'!F276="","",'Dépenses forfaitaire'!F276)</f>
        <v/>
      </c>
      <c r="G276" s="131"/>
      <c r="H276" s="131" t="str">
        <f>IF('Dépenses forfaitaire'!H276="","",'Dépenses forfaitaire'!H276)</f>
        <v/>
      </c>
      <c r="I276" s="131" t="str">
        <f>IF('Dépenses forfaitaire'!I276="","",'Dépenses forfaitaire'!I276)</f>
        <v/>
      </c>
      <c r="J276" s="293" t="str">
        <f>IF('Dépenses forfaitaire'!K276="","",'Dépenses forfaitaire'!K276)</f>
        <v/>
      </c>
      <c r="K276" s="293" t="str">
        <f>IF('Dépenses forfaitaire'!L276="","",'Dépenses forfaitaire'!L276)</f>
        <v/>
      </c>
      <c r="L276" s="293" t="str">
        <f>IF('Dépenses forfaitaire'!J276="","",'Dépenses forfaitaire'!J276)</f>
        <v/>
      </c>
      <c r="M276" s="131" t="str">
        <f>IF($H276="","",IF($C276=Listes!$B$32,IF('DP_Instruction Forfaitaires'!$E276&lt;Listes!$B$53,('DP_Instruction Forfaitaires'!$E276*(VLOOKUP('DP_Instruction Forfaitaires'!$D276,Listes!$A$54:$E$60,2,FALSE))),IF('DP_Instruction Forfaitaires'!$E276&gt;Listes!$E$53,('DP_Instruction Forfaitaires'!$E276*(VLOOKUP('DP_Instruction Forfaitaires'!$D276,Listes!$A$54:$E$60,5,FALSE))),('DP_Instruction Forfaitaires'!$E276*(VLOOKUP('DP_Instruction Forfaitaires'!$D276,Listes!$A$54:$E$60,3,FALSE))+(VLOOKUP('DP_Instruction Forfaitaires'!$D276,Listes!$A$54:$E$60,4,FALSE)))))))</f>
        <v/>
      </c>
      <c r="N276" s="131" t="str">
        <f>IF($H276="","",IF($C276=Listes!$B$31,IF('DP_Instruction Forfaitaires'!$E276&lt;Listes!$B$42,('DP_Instruction Forfaitaires'!$E276*(VLOOKUP('DP_Instruction Forfaitaires'!$D276,Listes!$A$43:$E$49,2,FALSE))),IF('DP_Instruction Forfaitaires'!$E276&gt;Listes!$D$42,('DP_Instruction Forfaitaires'!$E276*(VLOOKUP('DP_Instruction Forfaitaires'!$D276,Listes!$A$43:$E$49,5,FALSE))),('DP_Instruction Forfaitaires'!$E276*(VLOOKUP('DP_Instruction Forfaitaires'!$D276,Listes!$A$43:$E$49,3,FALSE))+(VLOOKUP('DP_Instruction Forfaitaires'!$D276,Listes!$A$43:$E$49,4,FALSE)))))))</f>
        <v/>
      </c>
      <c r="O276" s="183" t="str">
        <f>IF($H276="","",IF($C276=Listes!$B$34,Listes!$I$31,IF($C276=Listes!$B$35,(VLOOKUP('DP_Instruction Forfaitaires'!$F276,Listes!$E$31:$F$36,2,FALSE)),IF($C276=Listes!$B$33,IF('DP_Instruction Forfaitaires'!$E276&lt;Listes!$A$64,'DP_Instruction Forfaitaires'!$E276*Listes!$A$65,IF('DP_Instruction Forfaitaires'!$E276&gt;Listes!$D$64,'DP_Instruction Forfaitaires'!$E276*Listes!$D$65,(('DP_Instruction Forfaitaires'!$E276*Listes!$B$65)+Listes!$C$65)))))))</f>
        <v/>
      </c>
      <c r="P276" s="144" t="str">
        <f>IF('Dépenses forfaitaire'!P276="","",'Dépenses forfaitaire'!P276)</f>
        <v/>
      </c>
      <c r="Q276" s="343"/>
      <c r="R276" s="295" t="str">
        <f t="shared" si="16"/>
        <v/>
      </c>
      <c r="S276" s="295" t="str">
        <f t="shared" si="17"/>
        <v/>
      </c>
      <c r="T276" s="193" t="str">
        <f t="shared" si="18"/>
        <v/>
      </c>
      <c r="U276" s="191"/>
      <c r="V276" s="209"/>
      <c r="W276" s="195" t="str">
        <f>IF(AND(OR(Q276="KO",T276&lt;&gt;""),OR(R276="",S276="",T276="")),Listes!$A$74,IF(AND(T276="",Q276&lt;&gt;""),Listes!$A$75,IF(AND(P276&lt;T276,V276=""),Listes!$A$76,IF(AND(R276&gt;S276),Listes!$A$77,IF(AND(P276&lt;&gt;"",P276&gt;T276,U276=""),Listes!$A$78,IF(AND(X276="",OR(Q276&lt;&gt;"",R276&lt;&gt;"",S276&lt;&gt;"")),Listes!$A$79,""))))))</f>
        <v/>
      </c>
      <c r="X276" s="196"/>
      <c r="Y276" s="31">
        <f t="shared" si="19"/>
        <v>0</v>
      </c>
    </row>
    <row r="277" spans="1:25" ht="20.100000000000001" customHeight="1" x14ac:dyDescent="0.25">
      <c r="A277" s="134">
        <v>271</v>
      </c>
      <c r="B277" s="131" t="str">
        <f>IF('Dépenses forfaitaire'!B277="","",'Dépenses forfaitaire'!B277)</f>
        <v/>
      </c>
      <c r="C277" s="131" t="str">
        <f>IF('Dépenses forfaitaire'!C277="","",'Dépenses forfaitaire'!C277)</f>
        <v/>
      </c>
      <c r="D277" s="131" t="str">
        <f>IF('Dépenses forfaitaire'!D277="","",'Dépenses forfaitaire'!D277)</f>
        <v/>
      </c>
      <c r="E277" s="131" t="str">
        <f>IF('Dépenses forfaitaire'!E277="","",'Dépenses forfaitaire'!E277)</f>
        <v/>
      </c>
      <c r="F277" s="131" t="str">
        <f>IF('Dépenses forfaitaire'!F277="","",'Dépenses forfaitaire'!F277)</f>
        <v/>
      </c>
      <c r="G277" s="131"/>
      <c r="H277" s="131" t="str">
        <f>IF('Dépenses forfaitaire'!H277="","",'Dépenses forfaitaire'!H277)</f>
        <v/>
      </c>
      <c r="I277" s="131" t="str">
        <f>IF('Dépenses forfaitaire'!I277="","",'Dépenses forfaitaire'!I277)</f>
        <v/>
      </c>
      <c r="J277" s="293" t="str">
        <f>IF('Dépenses forfaitaire'!K277="","",'Dépenses forfaitaire'!K277)</f>
        <v/>
      </c>
      <c r="K277" s="293" t="str">
        <f>IF('Dépenses forfaitaire'!L277="","",'Dépenses forfaitaire'!L277)</f>
        <v/>
      </c>
      <c r="L277" s="293" t="str">
        <f>IF('Dépenses forfaitaire'!J277="","",'Dépenses forfaitaire'!J277)</f>
        <v/>
      </c>
      <c r="M277" s="131" t="str">
        <f>IF($H277="","",IF($C277=Listes!$B$32,IF('DP_Instruction Forfaitaires'!$E277&lt;Listes!$B$53,('DP_Instruction Forfaitaires'!$E277*(VLOOKUP('DP_Instruction Forfaitaires'!$D277,Listes!$A$54:$E$60,2,FALSE))),IF('DP_Instruction Forfaitaires'!$E277&gt;Listes!$E$53,('DP_Instruction Forfaitaires'!$E277*(VLOOKUP('DP_Instruction Forfaitaires'!$D277,Listes!$A$54:$E$60,5,FALSE))),('DP_Instruction Forfaitaires'!$E277*(VLOOKUP('DP_Instruction Forfaitaires'!$D277,Listes!$A$54:$E$60,3,FALSE))+(VLOOKUP('DP_Instruction Forfaitaires'!$D277,Listes!$A$54:$E$60,4,FALSE)))))))</f>
        <v/>
      </c>
      <c r="N277" s="131" t="str">
        <f>IF($H277="","",IF($C277=Listes!$B$31,IF('DP_Instruction Forfaitaires'!$E277&lt;Listes!$B$42,('DP_Instruction Forfaitaires'!$E277*(VLOOKUP('DP_Instruction Forfaitaires'!$D277,Listes!$A$43:$E$49,2,FALSE))),IF('DP_Instruction Forfaitaires'!$E277&gt;Listes!$D$42,('DP_Instruction Forfaitaires'!$E277*(VLOOKUP('DP_Instruction Forfaitaires'!$D277,Listes!$A$43:$E$49,5,FALSE))),('DP_Instruction Forfaitaires'!$E277*(VLOOKUP('DP_Instruction Forfaitaires'!$D277,Listes!$A$43:$E$49,3,FALSE))+(VLOOKUP('DP_Instruction Forfaitaires'!$D277,Listes!$A$43:$E$49,4,FALSE)))))))</f>
        <v/>
      </c>
      <c r="O277" s="183" t="str">
        <f>IF($H277="","",IF($C277=Listes!$B$34,Listes!$I$31,IF($C277=Listes!$B$35,(VLOOKUP('DP_Instruction Forfaitaires'!$F277,Listes!$E$31:$F$36,2,FALSE)),IF($C277=Listes!$B$33,IF('DP_Instruction Forfaitaires'!$E277&lt;Listes!$A$64,'DP_Instruction Forfaitaires'!$E277*Listes!$A$65,IF('DP_Instruction Forfaitaires'!$E277&gt;Listes!$D$64,'DP_Instruction Forfaitaires'!$E277*Listes!$D$65,(('DP_Instruction Forfaitaires'!$E277*Listes!$B$65)+Listes!$C$65)))))))</f>
        <v/>
      </c>
      <c r="P277" s="144" t="str">
        <f>IF('Dépenses forfaitaire'!P277="","",'Dépenses forfaitaire'!P277)</f>
        <v/>
      </c>
      <c r="Q277" s="343"/>
      <c r="R277" s="295" t="str">
        <f t="shared" si="16"/>
        <v/>
      </c>
      <c r="S277" s="295" t="str">
        <f t="shared" si="17"/>
        <v/>
      </c>
      <c r="T277" s="193" t="str">
        <f t="shared" si="18"/>
        <v/>
      </c>
      <c r="U277" s="191"/>
      <c r="V277" s="209"/>
      <c r="W277" s="195" t="str">
        <f>IF(AND(OR(Q277="KO",T277&lt;&gt;""),OR(R277="",S277="",T277="")),Listes!$A$74,IF(AND(T277="",Q277&lt;&gt;""),Listes!$A$75,IF(AND(P277&lt;T277,V277=""),Listes!$A$76,IF(AND(R277&gt;S277),Listes!$A$77,IF(AND(P277&lt;&gt;"",P277&gt;T277,U277=""),Listes!$A$78,IF(AND(X277="",OR(Q277&lt;&gt;"",R277&lt;&gt;"",S277&lt;&gt;"")),Listes!$A$79,""))))))</f>
        <v/>
      </c>
      <c r="X277" s="196"/>
      <c r="Y277" s="31">
        <f t="shared" si="19"/>
        <v>0</v>
      </c>
    </row>
    <row r="278" spans="1:25" ht="20.100000000000001" customHeight="1" x14ac:dyDescent="0.25">
      <c r="A278" s="134">
        <v>272</v>
      </c>
      <c r="B278" s="131" t="str">
        <f>IF('Dépenses forfaitaire'!B278="","",'Dépenses forfaitaire'!B278)</f>
        <v/>
      </c>
      <c r="C278" s="131" t="str">
        <f>IF('Dépenses forfaitaire'!C278="","",'Dépenses forfaitaire'!C278)</f>
        <v/>
      </c>
      <c r="D278" s="131" t="str">
        <f>IF('Dépenses forfaitaire'!D278="","",'Dépenses forfaitaire'!D278)</f>
        <v/>
      </c>
      <c r="E278" s="131" t="str">
        <f>IF('Dépenses forfaitaire'!E278="","",'Dépenses forfaitaire'!E278)</f>
        <v/>
      </c>
      <c r="F278" s="131" t="str">
        <f>IF('Dépenses forfaitaire'!F278="","",'Dépenses forfaitaire'!F278)</f>
        <v/>
      </c>
      <c r="G278" s="131"/>
      <c r="H278" s="131" t="str">
        <f>IF('Dépenses forfaitaire'!H278="","",'Dépenses forfaitaire'!H278)</f>
        <v/>
      </c>
      <c r="I278" s="131" t="str">
        <f>IF('Dépenses forfaitaire'!I278="","",'Dépenses forfaitaire'!I278)</f>
        <v/>
      </c>
      <c r="J278" s="293" t="str">
        <f>IF('Dépenses forfaitaire'!K278="","",'Dépenses forfaitaire'!K278)</f>
        <v/>
      </c>
      <c r="K278" s="293" t="str">
        <f>IF('Dépenses forfaitaire'!L278="","",'Dépenses forfaitaire'!L278)</f>
        <v/>
      </c>
      <c r="L278" s="293" t="str">
        <f>IF('Dépenses forfaitaire'!J278="","",'Dépenses forfaitaire'!J278)</f>
        <v/>
      </c>
      <c r="M278" s="131" t="str">
        <f>IF($H278="","",IF($C278=Listes!$B$32,IF('DP_Instruction Forfaitaires'!$E278&lt;Listes!$B$53,('DP_Instruction Forfaitaires'!$E278*(VLOOKUP('DP_Instruction Forfaitaires'!$D278,Listes!$A$54:$E$60,2,FALSE))),IF('DP_Instruction Forfaitaires'!$E278&gt;Listes!$E$53,('DP_Instruction Forfaitaires'!$E278*(VLOOKUP('DP_Instruction Forfaitaires'!$D278,Listes!$A$54:$E$60,5,FALSE))),('DP_Instruction Forfaitaires'!$E278*(VLOOKUP('DP_Instruction Forfaitaires'!$D278,Listes!$A$54:$E$60,3,FALSE))+(VLOOKUP('DP_Instruction Forfaitaires'!$D278,Listes!$A$54:$E$60,4,FALSE)))))))</f>
        <v/>
      </c>
      <c r="N278" s="131" t="str">
        <f>IF($H278="","",IF($C278=Listes!$B$31,IF('DP_Instruction Forfaitaires'!$E278&lt;Listes!$B$42,('DP_Instruction Forfaitaires'!$E278*(VLOOKUP('DP_Instruction Forfaitaires'!$D278,Listes!$A$43:$E$49,2,FALSE))),IF('DP_Instruction Forfaitaires'!$E278&gt;Listes!$D$42,('DP_Instruction Forfaitaires'!$E278*(VLOOKUP('DP_Instruction Forfaitaires'!$D278,Listes!$A$43:$E$49,5,FALSE))),('DP_Instruction Forfaitaires'!$E278*(VLOOKUP('DP_Instruction Forfaitaires'!$D278,Listes!$A$43:$E$49,3,FALSE))+(VLOOKUP('DP_Instruction Forfaitaires'!$D278,Listes!$A$43:$E$49,4,FALSE)))))))</f>
        <v/>
      </c>
      <c r="O278" s="183" t="str">
        <f>IF($H278="","",IF($C278=Listes!$B$34,Listes!$I$31,IF($C278=Listes!$B$35,(VLOOKUP('DP_Instruction Forfaitaires'!$F278,Listes!$E$31:$F$36,2,FALSE)),IF($C278=Listes!$B$33,IF('DP_Instruction Forfaitaires'!$E278&lt;Listes!$A$64,'DP_Instruction Forfaitaires'!$E278*Listes!$A$65,IF('DP_Instruction Forfaitaires'!$E278&gt;Listes!$D$64,'DP_Instruction Forfaitaires'!$E278*Listes!$D$65,(('DP_Instruction Forfaitaires'!$E278*Listes!$B$65)+Listes!$C$65)))))))</f>
        <v/>
      </c>
      <c r="P278" s="144" t="str">
        <f>IF('Dépenses forfaitaire'!P278="","",'Dépenses forfaitaire'!P278)</f>
        <v/>
      </c>
      <c r="Q278" s="343"/>
      <c r="R278" s="295" t="str">
        <f t="shared" si="16"/>
        <v/>
      </c>
      <c r="S278" s="295" t="str">
        <f t="shared" si="17"/>
        <v/>
      </c>
      <c r="T278" s="193" t="str">
        <f t="shared" si="18"/>
        <v/>
      </c>
      <c r="U278" s="191"/>
      <c r="V278" s="209"/>
      <c r="W278" s="195" t="str">
        <f>IF(AND(OR(Q278="KO",T278&lt;&gt;""),OR(R278="",S278="",T278="")),Listes!$A$74,IF(AND(T278="",Q278&lt;&gt;""),Listes!$A$75,IF(AND(P278&lt;T278,V278=""),Listes!$A$76,IF(AND(R278&gt;S278),Listes!$A$77,IF(AND(P278&lt;&gt;"",P278&gt;T278,U278=""),Listes!$A$78,IF(AND(X278="",OR(Q278&lt;&gt;"",R278&lt;&gt;"",S278&lt;&gt;"")),Listes!$A$79,""))))))</f>
        <v/>
      </c>
      <c r="X278" s="196"/>
      <c r="Y278" s="31">
        <f t="shared" si="19"/>
        <v>0</v>
      </c>
    </row>
    <row r="279" spans="1:25" ht="20.100000000000001" customHeight="1" x14ac:dyDescent="0.25">
      <c r="A279" s="134">
        <v>273</v>
      </c>
      <c r="B279" s="131" t="str">
        <f>IF('Dépenses forfaitaire'!B279="","",'Dépenses forfaitaire'!B279)</f>
        <v/>
      </c>
      <c r="C279" s="131" t="str">
        <f>IF('Dépenses forfaitaire'!C279="","",'Dépenses forfaitaire'!C279)</f>
        <v/>
      </c>
      <c r="D279" s="131" t="str">
        <f>IF('Dépenses forfaitaire'!D279="","",'Dépenses forfaitaire'!D279)</f>
        <v/>
      </c>
      <c r="E279" s="131" t="str">
        <f>IF('Dépenses forfaitaire'!E279="","",'Dépenses forfaitaire'!E279)</f>
        <v/>
      </c>
      <c r="F279" s="131" t="str">
        <f>IF('Dépenses forfaitaire'!F279="","",'Dépenses forfaitaire'!F279)</f>
        <v/>
      </c>
      <c r="G279" s="131"/>
      <c r="H279" s="131" t="str">
        <f>IF('Dépenses forfaitaire'!H279="","",'Dépenses forfaitaire'!H279)</f>
        <v/>
      </c>
      <c r="I279" s="131" t="str">
        <f>IF('Dépenses forfaitaire'!I279="","",'Dépenses forfaitaire'!I279)</f>
        <v/>
      </c>
      <c r="J279" s="293" t="str">
        <f>IF('Dépenses forfaitaire'!K279="","",'Dépenses forfaitaire'!K279)</f>
        <v/>
      </c>
      <c r="K279" s="293" t="str">
        <f>IF('Dépenses forfaitaire'!L279="","",'Dépenses forfaitaire'!L279)</f>
        <v/>
      </c>
      <c r="L279" s="293" t="str">
        <f>IF('Dépenses forfaitaire'!J279="","",'Dépenses forfaitaire'!J279)</f>
        <v/>
      </c>
      <c r="M279" s="131" t="str">
        <f>IF($H279="","",IF($C279=Listes!$B$32,IF('DP_Instruction Forfaitaires'!$E279&lt;Listes!$B$53,('DP_Instruction Forfaitaires'!$E279*(VLOOKUP('DP_Instruction Forfaitaires'!$D279,Listes!$A$54:$E$60,2,FALSE))),IF('DP_Instruction Forfaitaires'!$E279&gt;Listes!$E$53,('DP_Instruction Forfaitaires'!$E279*(VLOOKUP('DP_Instruction Forfaitaires'!$D279,Listes!$A$54:$E$60,5,FALSE))),('DP_Instruction Forfaitaires'!$E279*(VLOOKUP('DP_Instruction Forfaitaires'!$D279,Listes!$A$54:$E$60,3,FALSE))+(VLOOKUP('DP_Instruction Forfaitaires'!$D279,Listes!$A$54:$E$60,4,FALSE)))))))</f>
        <v/>
      </c>
      <c r="N279" s="131" t="str">
        <f>IF($H279="","",IF($C279=Listes!$B$31,IF('DP_Instruction Forfaitaires'!$E279&lt;Listes!$B$42,('DP_Instruction Forfaitaires'!$E279*(VLOOKUP('DP_Instruction Forfaitaires'!$D279,Listes!$A$43:$E$49,2,FALSE))),IF('DP_Instruction Forfaitaires'!$E279&gt;Listes!$D$42,('DP_Instruction Forfaitaires'!$E279*(VLOOKUP('DP_Instruction Forfaitaires'!$D279,Listes!$A$43:$E$49,5,FALSE))),('DP_Instruction Forfaitaires'!$E279*(VLOOKUP('DP_Instruction Forfaitaires'!$D279,Listes!$A$43:$E$49,3,FALSE))+(VLOOKUP('DP_Instruction Forfaitaires'!$D279,Listes!$A$43:$E$49,4,FALSE)))))))</f>
        <v/>
      </c>
      <c r="O279" s="183" t="str">
        <f>IF($H279="","",IF($C279=Listes!$B$34,Listes!$I$31,IF($C279=Listes!$B$35,(VLOOKUP('DP_Instruction Forfaitaires'!$F279,Listes!$E$31:$F$36,2,FALSE)),IF($C279=Listes!$B$33,IF('DP_Instruction Forfaitaires'!$E279&lt;Listes!$A$64,'DP_Instruction Forfaitaires'!$E279*Listes!$A$65,IF('DP_Instruction Forfaitaires'!$E279&gt;Listes!$D$64,'DP_Instruction Forfaitaires'!$E279*Listes!$D$65,(('DP_Instruction Forfaitaires'!$E279*Listes!$B$65)+Listes!$C$65)))))))</f>
        <v/>
      </c>
      <c r="P279" s="144" t="str">
        <f>IF('Dépenses forfaitaire'!P279="","",'Dépenses forfaitaire'!P279)</f>
        <v/>
      </c>
      <c r="Q279" s="343"/>
      <c r="R279" s="295" t="str">
        <f t="shared" si="16"/>
        <v/>
      </c>
      <c r="S279" s="295" t="str">
        <f t="shared" si="17"/>
        <v/>
      </c>
      <c r="T279" s="193" t="str">
        <f t="shared" si="18"/>
        <v/>
      </c>
      <c r="U279" s="191"/>
      <c r="V279" s="209"/>
      <c r="W279" s="195" t="str">
        <f>IF(AND(OR(Q279="KO",T279&lt;&gt;""),OR(R279="",S279="",T279="")),Listes!$A$74,IF(AND(T279="",Q279&lt;&gt;""),Listes!$A$75,IF(AND(P279&lt;T279,V279=""),Listes!$A$76,IF(AND(R279&gt;S279),Listes!$A$77,IF(AND(P279&lt;&gt;"",P279&gt;T279,U279=""),Listes!$A$78,IF(AND(X279="",OR(Q279&lt;&gt;"",R279&lt;&gt;"",S279&lt;&gt;"")),Listes!$A$79,""))))))</f>
        <v/>
      </c>
      <c r="X279" s="196"/>
      <c r="Y279" s="31">
        <f t="shared" si="19"/>
        <v>0</v>
      </c>
    </row>
    <row r="280" spans="1:25" ht="20.100000000000001" customHeight="1" x14ac:dyDescent="0.25">
      <c r="A280" s="134">
        <v>274</v>
      </c>
      <c r="B280" s="131" t="str">
        <f>IF('Dépenses forfaitaire'!B280="","",'Dépenses forfaitaire'!B280)</f>
        <v/>
      </c>
      <c r="C280" s="131" t="str">
        <f>IF('Dépenses forfaitaire'!C280="","",'Dépenses forfaitaire'!C280)</f>
        <v/>
      </c>
      <c r="D280" s="131" t="str">
        <f>IF('Dépenses forfaitaire'!D280="","",'Dépenses forfaitaire'!D280)</f>
        <v/>
      </c>
      <c r="E280" s="131" t="str">
        <f>IF('Dépenses forfaitaire'!E280="","",'Dépenses forfaitaire'!E280)</f>
        <v/>
      </c>
      <c r="F280" s="131" t="str">
        <f>IF('Dépenses forfaitaire'!F280="","",'Dépenses forfaitaire'!F280)</f>
        <v/>
      </c>
      <c r="G280" s="131"/>
      <c r="H280" s="131" t="str">
        <f>IF('Dépenses forfaitaire'!H280="","",'Dépenses forfaitaire'!H280)</f>
        <v/>
      </c>
      <c r="I280" s="131" t="str">
        <f>IF('Dépenses forfaitaire'!I280="","",'Dépenses forfaitaire'!I280)</f>
        <v/>
      </c>
      <c r="J280" s="293" t="str">
        <f>IF('Dépenses forfaitaire'!K280="","",'Dépenses forfaitaire'!K280)</f>
        <v/>
      </c>
      <c r="K280" s="293" t="str">
        <f>IF('Dépenses forfaitaire'!L280="","",'Dépenses forfaitaire'!L280)</f>
        <v/>
      </c>
      <c r="L280" s="293" t="str">
        <f>IF('Dépenses forfaitaire'!J280="","",'Dépenses forfaitaire'!J280)</f>
        <v/>
      </c>
      <c r="M280" s="131" t="str">
        <f>IF($H280="","",IF($C280=Listes!$B$32,IF('DP_Instruction Forfaitaires'!$E280&lt;Listes!$B$53,('DP_Instruction Forfaitaires'!$E280*(VLOOKUP('DP_Instruction Forfaitaires'!$D280,Listes!$A$54:$E$60,2,FALSE))),IF('DP_Instruction Forfaitaires'!$E280&gt;Listes!$E$53,('DP_Instruction Forfaitaires'!$E280*(VLOOKUP('DP_Instruction Forfaitaires'!$D280,Listes!$A$54:$E$60,5,FALSE))),('DP_Instruction Forfaitaires'!$E280*(VLOOKUP('DP_Instruction Forfaitaires'!$D280,Listes!$A$54:$E$60,3,FALSE))+(VLOOKUP('DP_Instruction Forfaitaires'!$D280,Listes!$A$54:$E$60,4,FALSE)))))))</f>
        <v/>
      </c>
      <c r="N280" s="131" t="str">
        <f>IF($H280="","",IF($C280=Listes!$B$31,IF('DP_Instruction Forfaitaires'!$E280&lt;Listes!$B$42,('DP_Instruction Forfaitaires'!$E280*(VLOOKUP('DP_Instruction Forfaitaires'!$D280,Listes!$A$43:$E$49,2,FALSE))),IF('DP_Instruction Forfaitaires'!$E280&gt;Listes!$D$42,('DP_Instruction Forfaitaires'!$E280*(VLOOKUP('DP_Instruction Forfaitaires'!$D280,Listes!$A$43:$E$49,5,FALSE))),('DP_Instruction Forfaitaires'!$E280*(VLOOKUP('DP_Instruction Forfaitaires'!$D280,Listes!$A$43:$E$49,3,FALSE))+(VLOOKUP('DP_Instruction Forfaitaires'!$D280,Listes!$A$43:$E$49,4,FALSE)))))))</f>
        <v/>
      </c>
      <c r="O280" s="183" t="str">
        <f>IF($H280="","",IF($C280=Listes!$B$34,Listes!$I$31,IF($C280=Listes!$B$35,(VLOOKUP('DP_Instruction Forfaitaires'!$F280,Listes!$E$31:$F$36,2,FALSE)),IF($C280=Listes!$B$33,IF('DP_Instruction Forfaitaires'!$E280&lt;Listes!$A$64,'DP_Instruction Forfaitaires'!$E280*Listes!$A$65,IF('DP_Instruction Forfaitaires'!$E280&gt;Listes!$D$64,'DP_Instruction Forfaitaires'!$E280*Listes!$D$65,(('DP_Instruction Forfaitaires'!$E280*Listes!$B$65)+Listes!$C$65)))))))</f>
        <v/>
      </c>
      <c r="P280" s="144" t="str">
        <f>IF('Dépenses forfaitaire'!P280="","",'Dépenses forfaitaire'!P280)</f>
        <v/>
      </c>
      <c r="Q280" s="343"/>
      <c r="R280" s="295" t="str">
        <f t="shared" si="16"/>
        <v/>
      </c>
      <c r="S280" s="295" t="str">
        <f t="shared" si="17"/>
        <v/>
      </c>
      <c r="T280" s="193" t="str">
        <f t="shared" si="18"/>
        <v/>
      </c>
      <c r="U280" s="191"/>
      <c r="V280" s="209"/>
      <c r="W280" s="195" t="str">
        <f>IF(AND(OR(Q280="KO",T280&lt;&gt;""),OR(R280="",S280="",T280="")),Listes!$A$74,IF(AND(T280="",Q280&lt;&gt;""),Listes!$A$75,IF(AND(P280&lt;T280,V280=""),Listes!$A$76,IF(AND(R280&gt;S280),Listes!$A$77,IF(AND(P280&lt;&gt;"",P280&gt;T280,U280=""),Listes!$A$78,IF(AND(X280="",OR(Q280&lt;&gt;"",R280&lt;&gt;"",S280&lt;&gt;"")),Listes!$A$79,""))))))</f>
        <v/>
      </c>
      <c r="X280" s="196"/>
      <c r="Y280" s="31">
        <f t="shared" si="19"/>
        <v>0</v>
      </c>
    </row>
    <row r="281" spans="1:25" ht="20.100000000000001" customHeight="1" x14ac:dyDescent="0.25">
      <c r="A281" s="134">
        <v>275</v>
      </c>
      <c r="B281" s="131" t="str">
        <f>IF('Dépenses forfaitaire'!B281="","",'Dépenses forfaitaire'!B281)</f>
        <v/>
      </c>
      <c r="C281" s="131" t="str">
        <f>IF('Dépenses forfaitaire'!C281="","",'Dépenses forfaitaire'!C281)</f>
        <v/>
      </c>
      <c r="D281" s="131" t="str">
        <f>IF('Dépenses forfaitaire'!D281="","",'Dépenses forfaitaire'!D281)</f>
        <v/>
      </c>
      <c r="E281" s="131" t="str">
        <f>IF('Dépenses forfaitaire'!E281="","",'Dépenses forfaitaire'!E281)</f>
        <v/>
      </c>
      <c r="F281" s="131" t="str">
        <f>IF('Dépenses forfaitaire'!F281="","",'Dépenses forfaitaire'!F281)</f>
        <v/>
      </c>
      <c r="G281" s="131"/>
      <c r="H281" s="131" t="str">
        <f>IF('Dépenses forfaitaire'!H281="","",'Dépenses forfaitaire'!H281)</f>
        <v/>
      </c>
      <c r="I281" s="131" t="str">
        <f>IF('Dépenses forfaitaire'!I281="","",'Dépenses forfaitaire'!I281)</f>
        <v/>
      </c>
      <c r="J281" s="293" t="str">
        <f>IF('Dépenses forfaitaire'!K281="","",'Dépenses forfaitaire'!K281)</f>
        <v/>
      </c>
      <c r="K281" s="293" t="str">
        <f>IF('Dépenses forfaitaire'!L281="","",'Dépenses forfaitaire'!L281)</f>
        <v/>
      </c>
      <c r="L281" s="293" t="str">
        <f>IF('Dépenses forfaitaire'!J281="","",'Dépenses forfaitaire'!J281)</f>
        <v/>
      </c>
      <c r="M281" s="131" t="str">
        <f>IF($H281="","",IF($C281=Listes!$B$32,IF('DP_Instruction Forfaitaires'!$E281&lt;Listes!$B$53,('DP_Instruction Forfaitaires'!$E281*(VLOOKUP('DP_Instruction Forfaitaires'!$D281,Listes!$A$54:$E$60,2,FALSE))),IF('DP_Instruction Forfaitaires'!$E281&gt;Listes!$E$53,('DP_Instruction Forfaitaires'!$E281*(VLOOKUP('DP_Instruction Forfaitaires'!$D281,Listes!$A$54:$E$60,5,FALSE))),('DP_Instruction Forfaitaires'!$E281*(VLOOKUP('DP_Instruction Forfaitaires'!$D281,Listes!$A$54:$E$60,3,FALSE))+(VLOOKUP('DP_Instruction Forfaitaires'!$D281,Listes!$A$54:$E$60,4,FALSE)))))))</f>
        <v/>
      </c>
      <c r="N281" s="131" t="str">
        <f>IF($H281="","",IF($C281=Listes!$B$31,IF('DP_Instruction Forfaitaires'!$E281&lt;Listes!$B$42,('DP_Instruction Forfaitaires'!$E281*(VLOOKUP('DP_Instruction Forfaitaires'!$D281,Listes!$A$43:$E$49,2,FALSE))),IF('DP_Instruction Forfaitaires'!$E281&gt;Listes!$D$42,('DP_Instruction Forfaitaires'!$E281*(VLOOKUP('DP_Instruction Forfaitaires'!$D281,Listes!$A$43:$E$49,5,FALSE))),('DP_Instruction Forfaitaires'!$E281*(VLOOKUP('DP_Instruction Forfaitaires'!$D281,Listes!$A$43:$E$49,3,FALSE))+(VLOOKUP('DP_Instruction Forfaitaires'!$D281,Listes!$A$43:$E$49,4,FALSE)))))))</f>
        <v/>
      </c>
      <c r="O281" s="183" t="str">
        <f>IF($H281="","",IF($C281=Listes!$B$34,Listes!$I$31,IF($C281=Listes!$B$35,(VLOOKUP('DP_Instruction Forfaitaires'!$F281,Listes!$E$31:$F$36,2,FALSE)),IF($C281=Listes!$B$33,IF('DP_Instruction Forfaitaires'!$E281&lt;Listes!$A$64,'DP_Instruction Forfaitaires'!$E281*Listes!$A$65,IF('DP_Instruction Forfaitaires'!$E281&gt;Listes!$D$64,'DP_Instruction Forfaitaires'!$E281*Listes!$D$65,(('DP_Instruction Forfaitaires'!$E281*Listes!$B$65)+Listes!$C$65)))))))</f>
        <v/>
      </c>
      <c r="P281" s="144" t="str">
        <f>IF('Dépenses forfaitaire'!P281="","",'Dépenses forfaitaire'!P281)</f>
        <v/>
      </c>
      <c r="Q281" s="343"/>
      <c r="R281" s="295" t="str">
        <f t="shared" si="16"/>
        <v/>
      </c>
      <c r="S281" s="295" t="str">
        <f t="shared" si="17"/>
        <v/>
      </c>
      <c r="T281" s="193" t="str">
        <f t="shared" si="18"/>
        <v/>
      </c>
      <c r="U281" s="191"/>
      <c r="V281" s="209"/>
      <c r="W281" s="195" t="str">
        <f>IF(AND(OR(Q281="KO",T281&lt;&gt;""),OR(R281="",S281="",T281="")),Listes!$A$74,IF(AND(T281="",Q281&lt;&gt;""),Listes!$A$75,IF(AND(P281&lt;T281,V281=""),Listes!$A$76,IF(AND(R281&gt;S281),Listes!$A$77,IF(AND(P281&lt;&gt;"",P281&gt;T281,U281=""),Listes!$A$78,IF(AND(X281="",OR(Q281&lt;&gt;"",R281&lt;&gt;"",S281&lt;&gt;"")),Listes!$A$79,""))))))</f>
        <v/>
      </c>
      <c r="X281" s="196"/>
      <c r="Y281" s="31">
        <f t="shared" si="19"/>
        <v>0</v>
      </c>
    </row>
    <row r="282" spans="1:25" ht="20.100000000000001" customHeight="1" x14ac:dyDescent="0.25">
      <c r="A282" s="134">
        <v>276</v>
      </c>
      <c r="B282" s="131" t="str">
        <f>IF('Dépenses forfaitaire'!B282="","",'Dépenses forfaitaire'!B282)</f>
        <v/>
      </c>
      <c r="C282" s="131" t="str">
        <f>IF('Dépenses forfaitaire'!C282="","",'Dépenses forfaitaire'!C282)</f>
        <v/>
      </c>
      <c r="D282" s="131" t="str">
        <f>IF('Dépenses forfaitaire'!D282="","",'Dépenses forfaitaire'!D282)</f>
        <v/>
      </c>
      <c r="E282" s="131" t="str">
        <f>IF('Dépenses forfaitaire'!E282="","",'Dépenses forfaitaire'!E282)</f>
        <v/>
      </c>
      <c r="F282" s="131" t="str">
        <f>IF('Dépenses forfaitaire'!F282="","",'Dépenses forfaitaire'!F282)</f>
        <v/>
      </c>
      <c r="G282" s="131"/>
      <c r="H282" s="131" t="str">
        <f>IF('Dépenses forfaitaire'!H282="","",'Dépenses forfaitaire'!H282)</f>
        <v/>
      </c>
      <c r="I282" s="131" t="str">
        <f>IF('Dépenses forfaitaire'!I282="","",'Dépenses forfaitaire'!I282)</f>
        <v/>
      </c>
      <c r="J282" s="293" t="str">
        <f>IF('Dépenses forfaitaire'!K282="","",'Dépenses forfaitaire'!K282)</f>
        <v/>
      </c>
      <c r="K282" s="293" t="str">
        <f>IF('Dépenses forfaitaire'!L282="","",'Dépenses forfaitaire'!L282)</f>
        <v/>
      </c>
      <c r="L282" s="293" t="str">
        <f>IF('Dépenses forfaitaire'!J282="","",'Dépenses forfaitaire'!J282)</f>
        <v/>
      </c>
      <c r="M282" s="131" t="str">
        <f>IF($H282="","",IF($C282=Listes!$B$32,IF('DP_Instruction Forfaitaires'!$E282&lt;Listes!$B$53,('DP_Instruction Forfaitaires'!$E282*(VLOOKUP('DP_Instruction Forfaitaires'!$D282,Listes!$A$54:$E$60,2,FALSE))),IF('DP_Instruction Forfaitaires'!$E282&gt;Listes!$E$53,('DP_Instruction Forfaitaires'!$E282*(VLOOKUP('DP_Instruction Forfaitaires'!$D282,Listes!$A$54:$E$60,5,FALSE))),('DP_Instruction Forfaitaires'!$E282*(VLOOKUP('DP_Instruction Forfaitaires'!$D282,Listes!$A$54:$E$60,3,FALSE))+(VLOOKUP('DP_Instruction Forfaitaires'!$D282,Listes!$A$54:$E$60,4,FALSE)))))))</f>
        <v/>
      </c>
      <c r="N282" s="131" t="str">
        <f>IF($H282="","",IF($C282=Listes!$B$31,IF('DP_Instruction Forfaitaires'!$E282&lt;Listes!$B$42,('DP_Instruction Forfaitaires'!$E282*(VLOOKUP('DP_Instruction Forfaitaires'!$D282,Listes!$A$43:$E$49,2,FALSE))),IF('DP_Instruction Forfaitaires'!$E282&gt;Listes!$D$42,('DP_Instruction Forfaitaires'!$E282*(VLOOKUP('DP_Instruction Forfaitaires'!$D282,Listes!$A$43:$E$49,5,FALSE))),('DP_Instruction Forfaitaires'!$E282*(VLOOKUP('DP_Instruction Forfaitaires'!$D282,Listes!$A$43:$E$49,3,FALSE))+(VLOOKUP('DP_Instruction Forfaitaires'!$D282,Listes!$A$43:$E$49,4,FALSE)))))))</f>
        <v/>
      </c>
      <c r="O282" s="183" t="str">
        <f>IF($H282="","",IF($C282=Listes!$B$34,Listes!$I$31,IF($C282=Listes!$B$35,(VLOOKUP('DP_Instruction Forfaitaires'!$F282,Listes!$E$31:$F$36,2,FALSE)),IF($C282=Listes!$B$33,IF('DP_Instruction Forfaitaires'!$E282&lt;Listes!$A$64,'DP_Instruction Forfaitaires'!$E282*Listes!$A$65,IF('DP_Instruction Forfaitaires'!$E282&gt;Listes!$D$64,'DP_Instruction Forfaitaires'!$E282*Listes!$D$65,(('DP_Instruction Forfaitaires'!$E282*Listes!$B$65)+Listes!$C$65)))))))</f>
        <v/>
      </c>
      <c r="P282" s="144" t="str">
        <f>IF('Dépenses forfaitaire'!P282="","",'Dépenses forfaitaire'!P282)</f>
        <v/>
      </c>
      <c r="Q282" s="343"/>
      <c r="R282" s="295" t="str">
        <f t="shared" si="16"/>
        <v/>
      </c>
      <c r="S282" s="295" t="str">
        <f t="shared" si="17"/>
        <v/>
      </c>
      <c r="T282" s="193" t="str">
        <f t="shared" si="18"/>
        <v/>
      </c>
      <c r="U282" s="191"/>
      <c r="V282" s="209"/>
      <c r="W282" s="195" t="str">
        <f>IF(AND(OR(Q282="KO",T282&lt;&gt;""),OR(R282="",S282="",T282="")),Listes!$A$74,IF(AND(T282="",Q282&lt;&gt;""),Listes!$A$75,IF(AND(P282&lt;T282,V282=""),Listes!$A$76,IF(AND(R282&gt;S282),Listes!$A$77,IF(AND(P282&lt;&gt;"",P282&gt;T282,U282=""),Listes!$A$78,IF(AND(X282="",OR(Q282&lt;&gt;"",R282&lt;&gt;"",S282&lt;&gt;"")),Listes!$A$79,""))))))</f>
        <v/>
      </c>
      <c r="X282" s="196"/>
      <c r="Y282" s="31">
        <f t="shared" si="19"/>
        <v>0</v>
      </c>
    </row>
    <row r="283" spans="1:25" ht="20.100000000000001" customHeight="1" x14ac:dyDescent="0.25">
      <c r="A283" s="134">
        <v>277</v>
      </c>
      <c r="B283" s="131" t="str">
        <f>IF('Dépenses forfaitaire'!B283="","",'Dépenses forfaitaire'!B283)</f>
        <v/>
      </c>
      <c r="C283" s="131" t="str">
        <f>IF('Dépenses forfaitaire'!C283="","",'Dépenses forfaitaire'!C283)</f>
        <v/>
      </c>
      <c r="D283" s="131" t="str">
        <f>IF('Dépenses forfaitaire'!D283="","",'Dépenses forfaitaire'!D283)</f>
        <v/>
      </c>
      <c r="E283" s="131" t="str">
        <f>IF('Dépenses forfaitaire'!E283="","",'Dépenses forfaitaire'!E283)</f>
        <v/>
      </c>
      <c r="F283" s="131" t="str">
        <f>IF('Dépenses forfaitaire'!F283="","",'Dépenses forfaitaire'!F283)</f>
        <v/>
      </c>
      <c r="G283" s="131"/>
      <c r="H283" s="131" t="str">
        <f>IF('Dépenses forfaitaire'!H283="","",'Dépenses forfaitaire'!H283)</f>
        <v/>
      </c>
      <c r="I283" s="131" t="str">
        <f>IF('Dépenses forfaitaire'!I283="","",'Dépenses forfaitaire'!I283)</f>
        <v/>
      </c>
      <c r="J283" s="293" t="str">
        <f>IF('Dépenses forfaitaire'!K283="","",'Dépenses forfaitaire'!K283)</f>
        <v/>
      </c>
      <c r="K283" s="293" t="str">
        <f>IF('Dépenses forfaitaire'!L283="","",'Dépenses forfaitaire'!L283)</f>
        <v/>
      </c>
      <c r="L283" s="293" t="str">
        <f>IF('Dépenses forfaitaire'!J283="","",'Dépenses forfaitaire'!J283)</f>
        <v/>
      </c>
      <c r="M283" s="131" t="str">
        <f>IF($H283="","",IF($C283=Listes!$B$32,IF('DP_Instruction Forfaitaires'!$E283&lt;Listes!$B$53,('DP_Instruction Forfaitaires'!$E283*(VLOOKUP('DP_Instruction Forfaitaires'!$D283,Listes!$A$54:$E$60,2,FALSE))),IF('DP_Instruction Forfaitaires'!$E283&gt;Listes!$E$53,('DP_Instruction Forfaitaires'!$E283*(VLOOKUP('DP_Instruction Forfaitaires'!$D283,Listes!$A$54:$E$60,5,FALSE))),('DP_Instruction Forfaitaires'!$E283*(VLOOKUP('DP_Instruction Forfaitaires'!$D283,Listes!$A$54:$E$60,3,FALSE))+(VLOOKUP('DP_Instruction Forfaitaires'!$D283,Listes!$A$54:$E$60,4,FALSE)))))))</f>
        <v/>
      </c>
      <c r="N283" s="131" t="str">
        <f>IF($H283="","",IF($C283=Listes!$B$31,IF('DP_Instruction Forfaitaires'!$E283&lt;Listes!$B$42,('DP_Instruction Forfaitaires'!$E283*(VLOOKUP('DP_Instruction Forfaitaires'!$D283,Listes!$A$43:$E$49,2,FALSE))),IF('DP_Instruction Forfaitaires'!$E283&gt;Listes!$D$42,('DP_Instruction Forfaitaires'!$E283*(VLOOKUP('DP_Instruction Forfaitaires'!$D283,Listes!$A$43:$E$49,5,FALSE))),('DP_Instruction Forfaitaires'!$E283*(VLOOKUP('DP_Instruction Forfaitaires'!$D283,Listes!$A$43:$E$49,3,FALSE))+(VLOOKUP('DP_Instruction Forfaitaires'!$D283,Listes!$A$43:$E$49,4,FALSE)))))))</f>
        <v/>
      </c>
      <c r="O283" s="183" t="str">
        <f>IF($H283="","",IF($C283=Listes!$B$34,Listes!$I$31,IF($C283=Listes!$B$35,(VLOOKUP('DP_Instruction Forfaitaires'!$F283,Listes!$E$31:$F$36,2,FALSE)),IF($C283=Listes!$B$33,IF('DP_Instruction Forfaitaires'!$E283&lt;Listes!$A$64,'DP_Instruction Forfaitaires'!$E283*Listes!$A$65,IF('DP_Instruction Forfaitaires'!$E283&gt;Listes!$D$64,'DP_Instruction Forfaitaires'!$E283*Listes!$D$65,(('DP_Instruction Forfaitaires'!$E283*Listes!$B$65)+Listes!$C$65)))))))</f>
        <v/>
      </c>
      <c r="P283" s="144" t="str">
        <f>IF('Dépenses forfaitaire'!P283="","",'Dépenses forfaitaire'!P283)</f>
        <v/>
      </c>
      <c r="Q283" s="343"/>
      <c r="R283" s="295" t="str">
        <f t="shared" si="16"/>
        <v/>
      </c>
      <c r="S283" s="295" t="str">
        <f t="shared" si="17"/>
        <v/>
      </c>
      <c r="T283" s="193" t="str">
        <f t="shared" si="18"/>
        <v/>
      </c>
      <c r="U283" s="191"/>
      <c r="V283" s="209"/>
      <c r="W283" s="195" t="str">
        <f>IF(AND(OR(Q283="KO",T283&lt;&gt;""),OR(R283="",S283="",T283="")),Listes!$A$74,IF(AND(T283="",Q283&lt;&gt;""),Listes!$A$75,IF(AND(P283&lt;T283,V283=""),Listes!$A$76,IF(AND(R283&gt;S283),Listes!$A$77,IF(AND(P283&lt;&gt;"",P283&gt;T283,U283=""),Listes!$A$78,IF(AND(X283="",OR(Q283&lt;&gt;"",R283&lt;&gt;"",S283&lt;&gt;"")),Listes!$A$79,""))))))</f>
        <v/>
      </c>
      <c r="X283" s="196"/>
      <c r="Y283" s="31">
        <f t="shared" si="19"/>
        <v>0</v>
      </c>
    </row>
    <row r="284" spans="1:25" ht="20.100000000000001" customHeight="1" x14ac:dyDescent="0.25">
      <c r="A284" s="134">
        <v>278</v>
      </c>
      <c r="B284" s="131" t="str">
        <f>IF('Dépenses forfaitaire'!B284="","",'Dépenses forfaitaire'!B284)</f>
        <v/>
      </c>
      <c r="C284" s="131" t="str">
        <f>IF('Dépenses forfaitaire'!C284="","",'Dépenses forfaitaire'!C284)</f>
        <v/>
      </c>
      <c r="D284" s="131" t="str">
        <f>IF('Dépenses forfaitaire'!D284="","",'Dépenses forfaitaire'!D284)</f>
        <v/>
      </c>
      <c r="E284" s="131" t="str">
        <f>IF('Dépenses forfaitaire'!E284="","",'Dépenses forfaitaire'!E284)</f>
        <v/>
      </c>
      <c r="F284" s="131" t="str">
        <f>IF('Dépenses forfaitaire'!F284="","",'Dépenses forfaitaire'!F284)</f>
        <v/>
      </c>
      <c r="G284" s="131"/>
      <c r="H284" s="131" t="str">
        <f>IF('Dépenses forfaitaire'!H284="","",'Dépenses forfaitaire'!H284)</f>
        <v/>
      </c>
      <c r="I284" s="131" t="str">
        <f>IF('Dépenses forfaitaire'!I284="","",'Dépenses forfaitaire'!I284)</f>
        <v/>
      </c>
      <c r="J284" s="293" t="str">
        <f>IF('Dépenses forfaitaire'!K284="","",'Dépenses forfaitaire'!K284)</f>
        <v/>
      </c>
      <c r="K284" s="293" t="str">
        <f>IF('Dépenses forfaitaire'!L284="","",'Dépenses forfaitaire'!L284)</f>
        <v/>
      </c>
      <c r="L284" s="293" t="str">
        <f>IF('Dépenses forfaitaire'!J284="","",'Dépenses forfaitaire'!J284)</f>
        <v/>
      </c>
      <c r="M284" s="131" t="str">
        <f>IF($H284="","",IF($C284=Listes!$B$32,IF('DP_Instruction Forfaitaires'!$E284&lt;Listes!$B$53,('DP_Instruction Forfaitaires'!$E284*(VLOOKUP('DP_Instruction Forfaitaires'!$D284,Listes!$A$54:$E$60,2,FALSE))),IF('DP_Instruction Forfaitaires'!$E284&gt;Listes!$E$53,('DP_Instruction Forfaitaires'!$E284*(VLOOKUP('DP_Instruction Forfaitaires'!$D284,Listes!$A$54:$E$60,5,FALSE))),('DP_Instruction Forfaitaires'!$E284*(VLOOKUP('DP_Instruction Forfaitaires'!$D284,Listes!$A$54:$E$60,3,FALSE))+(VLOOKUP('DP_Instruction Forfaitaires'!$D284,Listes!$A$54:$E$60,4,FALSE)))))))</f>
        <v/>
      </c>
      <c r="N284" s="131" t="str">
        <f>IF($H284="","",IF($C284=Listes!$B$31,IF('DP_Instruction Forfaitaires'!$E284&lt;Listes!$B$42,('DP_Instruction Forfaitaires'!$E284*(VLOOKUP('DP_Instruction Forfaitaires'!$D284,Listes!$A$43:$E$49,2,FALSE))),IF('DP_Instruction Forfaitaires'!$E284&gt;Listes!$D$42,('DP_Instruction Forfaitaires'!$E284*(VLOOKUP('DP_Instruction Forfaitaires'!$D284,Listes!$A$43:$E$49,5,FALSE))),('DP_Instruction Forfaitaires'!$E284*(VLOOKUP('DP_Instruction Forfaitaires'!$D284,Listes!$A$43:$E$49,3,FALSE))+(VLOOKUP('DP_Instruction Forfaitaires'!$D284,Listes!$A$43:$E$49,4,FALSE)))))))</f>
        <v/>
      </c>
      <c r="O284" s="183" t="str">
        <f>IF($H284="","",IF($C284=Listes!$B$34,Listes!$I$31,IF($C284=Listes!$B$35,(VLOOKUP('DP_Instruction Forfaitaires'!$F284,Listes!$E$31:$F$36,2,FALSE)),IF($C284=Listes!$B$33,IF('DP_Instruction Forfaitaires'!$E284&lt;Listes!$A$64,'DP_Instruction Forfaitaires'!$E284*Listes!$A$65,IF('DP_Instruction Forfaitaires'!$E284&gt;Listes!$D$64,'DP_Instruction Forfaitaires'!$E284*Listes!$D$65,(('DP_Instruction Forfaitaires'!$E284*Listes!$B$65)+Listes!$C$65)))))))</f>
        <v/>
      </c>
      <c r="P284" s="144" t="str">
        <f>IF('Dépenses forfaitaire'!P284="","",'Dépenses forfaitaire'!P284)</f>
        <v/>
      </c>
      <c r="Q284" s="343"/>
      <c r="R284" s="295" t="str">
        <f t="shared" si="16"/>
        <v/>
      </c>
      <c r="S284" s="295" t="str">
        <f t="shared" si="17"/>
        <v/>
      </c>
      <c r="T284" s="193" t="str">
        <f t="shared" si="18"/>
        <v/>
      </c>
      <c r="U284" s="191"/>
      <c r="V284" s="209"/>
      <c r="W284" s="195" t="str">
        <f>IF(AND(OR(Q284="KO",T284&lt;&gt;""),OR(R284="",S284="",T284="")),Listes!$A$74,IF(AND(T284="",Q284&lt;&gt;""),Listes!$A$75,IF(AND(P284&lt;T284,V284=""),Listes!$A$76,IF(AND(R284&gt;S284),Listes!$A$77,IF(AND(P284&lt;&gt;"",P284&gt;T284,U284=""),Listes!$A$78,IF(AND(X284="",OR(Q284&lt;&gt;"",R284&lt;&gt;"",S284&lt;&gt;"")),Listes!$A$79,""))))))</f>
        <v/>
      </c>
      <c r="X284" s="196"/>
      <c r="Y284" s="31">
        <f t="shared" si="19"/>
        <v>0</v>
      </c>
    </row>
    <row r="285" spans="1:25" ht="20.100000000000001" customHeight="1" x14ac:dyDescent="0.25">
      <c r="A285" s="134">
        <v>279</v>
      </c>
      <c r="B285" s="131" t="str">
        <f>IF('Dépenses forfaitaire'!B285="","",'Dépenses forfaitaire'!B285)</f>
        <v/>
      </c>
      <c r="C285" s="131" t="str">
        <f>IF('Dépenses forfaitaire'!C285="","",'Dépenses forfaitaire'!C285)</f>
        <v/>
      </c>
      <c r="D285" s="131" t="str">
        <f>IF('Dépenses forfaitaire'!D285="","",'Dépenses forfaitaire'!D285)</f>
        <v/>
      </c>
      <c r="E285" s="131" t="str">
        <f>IF('Dépenses forfaitaire'!E285="","",'Dépenses forfaitaire'!E285)</f>
        <v/>
      </c>
      <c r="F285" s="131" t="str">
        <f>IF('Dépenses forfaitaire'!F285="","",'Dépenses forfaitaire'!F285)</f>
        <v/>
      </c>
      <c r="G285" s="131"/>
      <c r="H285" s="131" t="str">
        <f>IF('Dépenses forfaitaire'!H285="","",'Dépenses forfaitaire'!H285)</f>
        <v/>
      </c>
      <c r="I285" s="131" t="str">
        <f>IF('Dépenses forfaitaire'!I285="","",'Dépenses forfaitaire'!I285)</f>
        <v/>
      </c>
      <c r="J285" s="293" t="str">
        <f>IF('Dépenses forfaitaire'!K285="","",'Dépenses forfaitaire'!K285)</f>
        <v/>
      </c>
      <c r="K285" s="293" t="str">
        <f>IF('Dépenses forfaitaire'!L285="","",'Dépenses forfaitaire'!L285)</f>
        <v/>
      </c>
      <c r="L285" s="293" t="str">
        <f>IF('Dépenses forfaitaire'!J285="","",'Dépenses forfaitaire'!J285)</f>
        <v/>
      </c>
      <c r="M285" s="131" t="str">
        <f>IF($H285="","",IF($C285=Listes!$B$32,IF('DP_Instruction Forfaitaires'!$E285&lt;Listes!$B$53,('DP_Instruction Forfaitaires'!$E285*(VLOOKUP('DP_Instruction Forfaitaires'!$D285,Listes!$A$54:$E$60,2,FALSE))),IF('DP_Instruction Forfaitaires'!$E285&gt;Listes!$E$53,('DP_Instruction Forfaitaires'!$E285*(VLOOKUP('DP_Instruction Forfaitaires'!$D285,Listes!$A$54:$E$60,5,FALSE))),('DP_Instruction Forfaitaires'!$E285*(VLOOKUP('DP_Instruction Forfaitaires'!$D285,Listes!$A$54:$E$60,3,FALSE))+(VLOOKUP('DP_Instruction Forfaitaires'!$D285,Listes!$A$54:$E$60,4,FALSE)))))))</f>
        <v/>
      </c>
      <c r="N285" s="131" t="str">
        <f>IF($H285="","",IF($C285=Listes!$B$31,IF('DP_Instruction Forfaitaires'!$E285&lt;Listes!$B$42,('DP_Instruction Forfaitaires'!$E285*(VLOOKUP('DP_Instruction Forfaitaires'!$D285,Listes!$A$43:$E$49,2,FALSE))),IF('DP_Instruction Forfaitaires'!$E285&gt;Listes!$D$42,('DP_Instruction Forfaitaires'!$E285*(VLOOKUP('DP_Instruction Forfaitaires'!$D285,Listes!$A$43:$E$49,5,FALSE))),('DP_Instruction Forfaitaires'!$E285*(VLOOKUP('DP_Instruction Forfaitaires'!$D285,Listes!$A$43:$E$49,3,FALSE))+(VLOOKUP('DP_Instruction Forfaitaires'!$D285,Listes!$A$43:$E$49,4,FALSE)))))))</f>
        <v/>
      </c>
      <c r="O285" s="183" t="str">
        <f>IF($H285="","",IF($C285=Listes!$B$34,Listes!$I$31,IF($C285=Listes!$B$35,(VLOOKUP('DP_Instruction Forfaitaires'!$F285,Listes!$E$31:$F$36,2,FALSE)),IF($C285=Listes!$B$33,IF('DP_Instruction Forfaitaires'!$E285&lt;Listes!$A$64,'DP_Instruction Forfaitaires'!$E285*Listes!$A$65,IF('DP_Instruction Forfaitaires'!$E285&gt;Listes!$D$64,'DP_Instruction Forfaitaires'!$E285*Listes!$D$65,(('DP_Instruction Forfaitaires'!$E285*Listes!$B$65)+Listes!$C$65)))))))</f>
        <v/>
      </c>
      <c r="P285" s="144" t="str">
        <f>IF('Dépenses forfaitaire'!P285="","",'Dépenses forfaitaire'!P285)</f>
        <v/>
      </c>
      <c r="Q285" s="343"/>
      <c r="R285" s="295" t="str">
        <f t="shared" si="16"/>
        <v/>
      </c>
      <c r="S285" s="295" t="str">
        <f t="shared" si="17"/>
        <v/>
      </c>
      <c r="T285" s="193" t="str">
        <f t="shared" si="18"/>
        <v/>
      </c>
      <c r="U285" s="191"/>
      <c r="V285" s="209"/>
      <c r="W285" s="195" t="str">
        <f>IF(AND(OR(Q285="KO",T285&lt;&gt;""),OR(R285="",S285="",T285="")),Listes!$A$74,IF(AND(T285="",Q285&lt;&gt;""),Listes!$A$75,IF(AND(P285&lt;T285,V285=""),Listes!$A$76,IF(AND(R285&gt;S285),Listes!$A$77,IF(AND(P285&lt;&gt;"",P285&gt;T285,U285=""),Listes!$A$78,IF(AND(X285="",OR(Q285&lt;&gt;"",R285&lt;&gt;"",S285&lt;&gt;"")),Listes!$A$79,""))))))</f>
        <v/>
      </c>
      <c r="X285" s="196"/>
      <c r="Y285" s="31">
        <f t="shared" si="19"/>
        <v>0</v>
      </c>
    </row>
    <row r="286" spans="1:25" ht="20.100000000000001" customHeight="1" x14ac:dyDescent="0.25">
      <c r="A286" s="134">
        <v>280</v>
      </c>
      <c r="B286" s="131" t="str">
        <f>IF('Dépenses forfaitaire'!B286="","",'Dépenses forfaitaire'!B286)</f>
        <v/>
      </c>
      <c r="C286" s="131" t="str">
        <f>IF('Dépenses forfaitaire'!C286="","",'Dépenses forfaitaire'!C286)</f>
        <v/>
      </c>
      <c r="D286" s="131" t="str">
        <f>IF('Dépenses forfaitaire'!D286="","",'Dépenses forfaitaire'!D286)</f>
        <v/>
      </c>
      <c r="E286" s="131" t="str">
        <f>IF('Dépenses forfaitaire'!E286="","",'Dépenses forfaitaire'!E286)</f>
        <v/>
      </c>
      <c r="F286" s="131" t="str">
        <f>IF('Dépenses forfaitaire'!F286="","",'Dépenses forfaitaire'!F286)</f>
        <v/>
      </c>
      <c r="G286" s="131"/>
      <c r="H286" s="131" t="str">
        <f>IF('Dépenses forfaitaire'!H286="","",'Dépenses forfaitaire'!H286)</f>
        <v/>
      </c>
      <c r="I286" s="131" t="str">
        <f>IF('Dépenses forfaitaire'!I286="","",'Dépenses forfaitaire'!I286)</f>
        <v/>
      </c>
      <c r="J286" s="293" t="str">
        <f>IF('Dépenses forfaitaire'!K286="","",'Dépenses forfaitaire'!K286)</f>
        <v/>
      </c>
      <c r="K286" s="293" t="str">
        <f>IF('Dépenses forfaitaire'!L286="","",'Dépenses forfaitaire'!L286)</f>
        <v/>
      </c>
      <c r="L286" s="293" t="str">
        <f>IF('Dépenses forfaitaire'!J286="","",'Dépenses forfaitaire'!J286)</f>
        <v/>
      </c>
      <c r="M286" s="131" t="str">
        <f>IF($H286="","",IF($C286=Listes!$B$32,IF('DP_Instruction Forfaitaires'!$E286&lt;Listes!$B$53,('DP_Instruction Forfaitaires'!$E286*(VLOOKUP('DP_Instruction Forfaitaires'!$D286,Listes!$A$54:$E$60,2,FALSE))),IF('DP_Instruction Forfaitaires'!$E286&gt;Listes!$E$53,('DP_Instruction Forfaitaires'!$E286*(VLOOKUP('DP_Instruction Forfaitaires'!$D286,Listes!$A$54:$E$60,5,FALSE))),('DP_Instruction Forfaitaires'!$E286*(VLOOKUP('DP_Instruction Forfaitaires'!$D286,Listes!$A$54:$E$60,3,FALSE))+(VLOOKUP('DP_Instruction Forfaitaires'!$D286,Listes!$A$54:$E$60,4,FALSE)))))))</f>
        <v/>
      </c>
      <c r="N286" s="131" t="str">
        <f>IF($H286="","",IF($C286=Listes!$B$31,IF('DP_Instruction Forfaitaires'!$E286&lt;Listes!$B$42,('DP_Instruction Forfaitaires'!$E286*(VLOOKUP('DP_Instruction Forfaitaires'!$D286,Listes!$A$43:$E$49,2,FALSE))),IF('DP_Instruction Forfaitaires'!$E286&gt;Listes!$D$42,('DP_Instruction Forfaitaires'!$E286*(VLOOKUP('DP_Instruction Forfaitaires'!$D286,Listes!$A$43:$E$49,5,FALSE))),('DP_Instruction Forfaitaires'!$E286*(VLOOKUP('DP_Instruction Forfaitaires'!$D286,Listes!$A$43:$E$49,3,FALSE))+(VLOOKUP('DP_Instruction Forfaitaires'!$D286,Listes!$A$43:$E$49,4,FALSE)))))))</f>
        <v/>
      </c>
      <c r="O286" s="183" t="str">
        <f>IF($H286="","",IF($C286=Listes!$B$34,Listes!$I$31,IF($C286=Listes!$B$35,(VLOOKUP('DP_Instruction Forfaitaires'!$F286,Listes!$E$31:$F$36,2,FALSE)),IF($C286=Listes!$B$33,IF('DP_Instruction Forfaitaires'!$E286&lt;Listes!$A$64,'DP_Instruction Forfaitaires'!$E286*Listes!$A$65,IF('DP_Instruction Forfaitaires'!$E286&gt;Listes!$D$64,'DP_Instruction Forfaitaires'!$E286*Listes!$D$65,(('DP_Instruction Forfaitaires'!$E286*Listes!$B$65)+Listes!$C$65)))))))</f>
        <v/>
      </c>
      <c r="P286" s="144" t="str">
        <f>IF('Dépenses forfaitaire'!P286="","",'Dépenses forfaitaire'!P286)</f>
        <v/>
      </c>
      <c r="Q286" s="343"/>
      <c r="R286" s="295" t="str">
        <f t="shared" si="16"/>
        <v/>
      </c>
      <c r="S286" s="295" t="str">
        <f t="shared" si="17"/>
        <v/>
      </c>
      <c r="T286" s="193" t="str">
        <f t="shared" si="18"/>
        <v/>
      </c>
      <c r="U286" s="191"/>
      <c r="V286" s="209"/>
      <c r="W286" s="195" t="str">
        <f>IF(AND(OR(Q286="KO",T286&lt;&gt;""),OR(R286="",S286="",T286="")),Listes!$A$74,IF(AND(T286="",Q286&lt;&gt;""),Listes!$A$75,IF(AND(P286&lt;T286,V286=""),Listes!$A$76,IF(AND(R286&gt;S286),Listes!$A$77,IF(AND(P286&lt;&gt;"",P286&gt;T286,U286=""),Listes!$A$78,IF(AND(X286="",OR(Q286&lt;&gt;"",R286&lt;&gt;"",S286&lt;&gt;"")),Listes!$A$79,""))))))</f>
        <v/>
      </c>
      <c r="X286" s="196"/>
      <c r="Y286" s="31">
        <f t="shared" si="19"/>
        <v>0</v>
      </c>
    </row>
    <row r="287" spans="1:25" ht="20.100000000000001" customHeight="1" x14ac:dyDescent="0.25">
      <c r="A287" s="134">
        <v>281</v>
      </c>
      <c r="B287" s="131" t="str">
        <f>IF('Dépenses forfaitaire'!B287="","",'Dépenses forfaitaire'!B287)</f>
        <v/>
      </c>
      <c r="C287" s="131" t="str">
        <f>IF('Dépenses forfaitaire'!C287="","",'Dépenses forfaitaire'!C287)</f>
        <v/>
      </c>
      <c r="D287" s="131" t="str">
        <f>IF('Dépenses forfaitaire'!D287="","",'Dépenses forfaitaire'!D287)</f>
        <v/>
      </c>
      <c r="E287" s="131" t="str">
        <f>IF('Dépenses forfaitaire'!E287="","",'Dépenses forfaitaire'!E287)</f>
        <v/>
      </c>
      <c r="F287" s="131" t="str">
        <f>IF('Dépenses forfaitaire'!F287="","",'Dépenses forfaitaire'!F287)</f>
        <v/>
      </c>
      <c r="G287" s="131"/>
      <c r="H287" s="131" t="str">
        <f>IF('Dépenses forfaitaire'!H287="","",'Dépenses forfaitaire'!H287)</f>
        <v/>
      </c>
      <c r="I287" s="131" t="str">
        <f>IF('Dépenses forfaitaire'!I287="","",'Dépenses forfaitaire'!I287)</f>
        <v/>
      </c>
      <c r="J287" s="293" t="str">
        <f>IF('Dépenses forfaitaire'!K287="","",'Dépenses forfaitaire'!K287)</f>
        <v/>
      </c>
      <c r="K287" s="293" t="str">
        <f>IF('Dépenses forfaitaire'!L287="","",'Dépenses forfaitaire'!L287)</f>
        <v/>
      </c>
      <c r="L287" s="293" t="str">
        <f>IF('Dépenses forfaitaire'!J287="","",'Dépenses forfaitaire'!J287)</f>
        <v/>
      </c>
      <c r="M287" s="131" t="str">
        <f>IF($H287="","",IF($C287=Listes!$B$32,IF('DP_Instruction Forfaitaires'!$E287&lt;Listes!$B$53,('DP_Instruction Forfaitaires'!$E287*(VLOOKUP('DP_Instruction Forfaitaires'!$D287,Listes!$A$54:$E$60,2,FALSE))),IF('DP_Instruction Forfaitaires'!$E287&gt;Listes!$E$53,('DP_Instruction Forfaitaires'!$E287*(VLOOKUP('DP_Instruction Forfaitaires'!$D287,Listes!$A$54:$E$60,5,FALSE))),('DP_Instruction Forfaitaires'!$E287*(VLOOKUP('DP_Instruction Forfaitaires'!$D287,Listes!$A$54:$E$60,3,FALSE))+(VLOOKUP('DP_Instruction Forfaitaires'!$D287,Listes!$A$54:$E$60,4,FALSE)))))))</f>
        <v/>
      </c>
      <c r="N287" s="131" t="str">
        <f>IF($H287="","",IF($C287=Listes!$B$31,IF('DP_Instruction Forfaitaires'!$E287&lt;Listes!$B$42,('DP_Instruction Forfaitaires'!$E287*(VLOOKUP('DP_Instruction Forfaitaires'!$D287,Listes!$A$43:$E$49,2,FALSE))),IF('DP_Instruction Forfaitaires'!$E287&gt;Listes!$D$42,('DP_Instruction Forfaitaires'!$E287*(VLOOKUP('DP_Instruction Forfaitaires'!$D287,Listes!$A$43:$E$49,5,FALSE))),('DP_Instruction Forfaitaires'!$E287*(VLOOKUP('DP_Instruction Forfaitaires'!$D287,Listes!$A$43:$E$49,3,FALSE))+(VLOOKUP('DP_Instruction Forfaitaires'!$D287,Listes!$A$43:$E$49,4,FALSE)))))))</f>
        <v/>
      </c>
      <c r="O287" s="183" t="str">
        <f>IF($H287="","",IF($C287=Listes!$B$34,Listes!$I$31,IF($C287=Listes!$B$35,(VLOOKUP('DP_Instruction Forfaitaires'!$F287,Listes!$E$31:$F$36,2,FALSE)),IF($C287=Listes!$B$33,IF('DP_Instruction Forfaitaires'!$E287&lt;Listes!$A$64,'DP_Instruction Forfaitaires'!$E287*Listes!$A$65,IF('DP_Instruction Forfaitaires'!$E287&gt;Listes!$D$64,'DP_Instruction Forfaitaires'!$E287*Listes!$D$65,(('DP_Instruction Forfaitaires'!$E287*Listes!$B$65)+Listes!$C$65)))))))</f>
        <v/>
      </c>
      <c r="P287" s="144" t="str">
        <f>IF('Dépenses forfaitaire'!P287="","",'Dépenses forfaitaire'!P287)</f>
        <v/>
      </c>
      <c r="Q287" s="343"/>
      <c r="R287" s="295" t="str">
        <f t="shared" si="16"/>
        <v/>
      </c>
      <c r="S287" s="295" t="str">
        <f t="shared" si="17"/>
        <v/>
      </c>
      <c r="T287" s="193" t="str">
        <f t="shared" si="18"/>
        <v/>
      </c>
      <c r="U287" s="191"/>
      <c r="V287" s="209"/>
      <c r="W287" s="195" t="str">
        <f>IF(AND(OR(Q287="KO",T287&lt;&gt;""),OR(R287="",S287="",T287="")),Listes!$A$74,IF(AND(T287="",Q287&lt;&gt;""),Listes!$A$75,IF(AND(P287&lt;T287,V287=""),Listes!$A$76,IF(AND(R287&gt;S287),Listes!$A$77,IF(AND(P287&lt;&gt;"",P287&gt;T287,U287=""),Listes!$A$78,IF(AND(X287="",OR(Q287&lt;&gt;"",R287&lt;&gt;"",S287&lt;&gt;"")),Listes!$A$79,""))))))</f>
        <v/>
      </c>
      <c r="X287" s="196"/>
      <c r="Y287" s="31">
        <f t="shared" si="19"/>
        <v>0</v>
      </c>
    </row>
    <row r="288" spans="1:25" ht="20.100000000000001" customHeight="1" x14ac:dyDescent="0.25">
      <c r="A288" s="134">
        <v>282</v>
      </c>
      <c r="B288" s="131" t="str">
        <f>IF('Dépenses forfaitaire'!B288="","",'Dépenses forfaitaire'!B288)</f>
        <v/>
      </c>
      <c r="C288" s="131" t="str">
        <f>IF('Dépenses forfaitaire'!C288="","",'Dépenses forfaitaire'!C288)</f>
        <v/>
      </c>
      <c r="D288" s="131" t="str">
        <f>IF('Dépenses forfaitaire'!D288="","",'Dépenses forfaitaire'!D288)</f>
        <v/>
      </c>
      <c r="E288" s="131" t="str">
        <f>IF('Dépenses forfaitaire'!E288="","",'Dépenses forfaitaire'!E288)</f>
        <v/>
      </c>
      <c r="F288" s="131" t="str">
        <f>IF('Dépenses forfaitaire'!F288="","",'Dépenses forfaitaire'!F288)</f>
        <v/>
      </c>
      <c r="G288" s="131"/>
      <c r="H288" s="131" t="str">
        <f>IF('Dépenses forfaitaire'!H288="","",'Dépenses forfaitaire'!H288)</f>
        <v/>
      </c>
      <c r="I288" s="131" t="str">
        <f>IF('Dépenses forfaitaire'!I288="","",'Dépenses forfaitaire'!I288)</f>
        <v/>
      </c>
      <c r="J288" s="293" t="str">
        <f>IF('Dépenses forfaitaire'!K288="","",'Dépenses forfaitaire'!K288)</f>
        <v/>
      </c>
      <c r="K288" s="293" t="str">
        <f>IF('Dépenses forfaitaire'!L288="","",'Dépenses forfaitaire'!L288)</f>
        <v/>
      </c>
      <c r="L288" s="293" t="str">
        <f>IF('Dépenses forfaitaire'!J288="","",'Dépenses forfaitaire'!J288)</f>
        <v/>
      </c>
      <c r="M288" s="131" t="str">
        <f>IF($H288="","",IF($C288=Listes!$B$32,IF('DP_Instruction Forfaitaires'!$E288&lt;Listes!$B$53,('DP_Instruction Forfaitaires'!$E288*(VLOOKUP('DP_Instruction Forfaitaires'!$D288,Listes!$A$54:$E$60,2,FALSE))),IF('DP_Instruction Forfaitaires'!$E288&gt;Listes!$E$53,('DP_Instruction Forfaitaires'!$E288*(VLOOKUP('DP_Instruction Forfaitaires'!$D288,Listes!$A$54:$E$60,5,FALSE))),('DP_Instruction Forfaitaires'!$E288*(VLOOKUP('DP_Instruction Forfaitaires'!$D288,Listes!$A$54:$E$60,3,FALSE))+(VLOOKUP('DP_Instruction Forfaitaires'!$D288,Listes!$A$54:$E$60,4,FALSE)))))))</f>
        <v/>
      </c>
      <c r="N288" s="131" t="str">
        <f>IF($H288="","",IF($C288=Listes!$B$31,IF('DP_Instruction Forfaitaires'!$E288&lt;Listes!$B$42,('DP_Instruction Forfaitaires'!$E288*(VLOOKUP('DP_Instruction Forfaitaires'!$D288,Listes!$A$43:$E$49,2,FALSE))),IF('DP_Instruction Forfaitaires'!$E288&gt;Listes!$D$42,('DP_Instruction Forfaitaires'!$E288*(VLOOKUP('DP_Instruction Forfaitaires'!$D288,Listes!$A$43:$E$49,5,FALSE))),('DP_Instruction Forfaitaires'!$E288*(VLOOKUP('DP_Instruction Forfaitaires'!$D288,Listes!$A$43:$E$49,3,FALSE))+(VLOOKUP('DP_Instruction Forfaitaires'!$D288,Listes!$A$43:$E$49,4,FALSE)))))))</f>
        <v/>
      </c>
      <c r="O288" s="183" t="str">
        <f>IF($H288="","",IF($C288=Listes!$B$34,Listes!$I$31,IF($C288=Listes!$B$35,(VLOOKUP('DP_Instruction Forfaitaires'!$F288,Listes!$E$31:$F$36,2,FALSE)),IF($C288=Listes!$B$33,IF('DP_Instruction Forfaitaires'!$E288&lt;Listes!$A$64,'DP_Instruction Forfaitaires'!$E288*Listes!$A$65,IF('DP_Instruction Forfaitaires'!$E288&gt;Listes!$D$64,'DP_Instruction Forfaitaires'!$E288*Listes!$D$65,(('DP_Instruction Forfaitaires'!$E288*Listes!$B$65)+Listes!$C$65)))))))</f>
        <v/>
      </c>
      <c r="P288" s="144" t="str">
        <f>IF('Dépenses forfaitaire'!P288="","",'Dépenses forfaitaire'!P288)</f>
        <v/>
      </c>
      <c r="Q288" s="343"/>
      <c r="R288" s="295" t="str">
        <f t="shared" si="16"/>
        <v/>
      </c>
      <c r="S288" s="295" t="str">
        <f t="shared" si="17"/>
        <v/>
      </c>
      <c r="T288" s="193" t="str">
        <f t="shared" si="18"/>
        <v/>
      </c>
      <c r="U288" s="191"/>
      <c r="V288" s="209"/>
      <c r="W288" s="195" t="str">
        <f>IF(AND(OR(Q288="KO",T288&lt;&gt;""),OR(R288="",S288="",T288="")),Listes!$A$74,IF(AND(T288="",Q288&lt;&gt;""),Listes!$A$75,IF(AND(P288&lt;T288,V288=""),Listes!$A$76,IF(AND(R288&gt;S288),Listes!$A$77,IF(AND(P288&lt;&gt;"",P288&gt;T288,U288=""),Listes!$A$78,IF(AND(X288="",OR(Q288&lt;&gt;"",R288&lt;&gt;"",S288&lt;&gt;"")),Listes!$A$79,""))))))</f>
        <v/>
      </c>
      <c r="X288" s="196"/>
      <c r="Y288" s="31">
        <f t="shared" si="19"/>
        <v>0</v>
      </c>
    </row>
    <row r="289" spans="1:25" ht="20.100000000000001" customHeight="1" x14ac:dyDescent="0.25">
      <c r="A289" s="134">
        <v>283</v>
      </c>
      <c r="B289" s="131" t="str">
        <f>IF('Dépenses forfaitaire'!B289="","",'Dépenses forfaitaire'!B289)</f>
        <v/>
      </c>
      <c r="C289" s="131" t="str">
        <f>IF('Dépenses forfaitaire'!C289="","",'Dépenses forfaitaire'!C289)</f>
        <v/>
      </c>
      <c r="D289" s="131" t="str">
        <f>IF('Dépenses forfaitaire'!D289="","",'Dépenses forfaitaire'!D289)</f>
        <v/>
      </c>
      <c r="E289" s="131" t="str">
        <f>IF('Dépenses forfaitaire'!E289="","",'Dépenses forfaitaire'!E289)</f>
        <v/>
      </c>
      <c r="F289" s="131" t="str">
        <f>IF('Dépenses forfaitaire'!F289="","",'Dépenses forfaitaire'!F289)</f>
        <v/>
      </c>
      <c r="G289" s="131"/>
      <c r="H289" s="131" t="str">
        <f>IF('Dépenses forfaitaire'!H289="","",'Dépenses forfaitaire'!H289)</f>
        <v/>
      </c>
      <c r="I289" s="131" t="str">
        <f>IF('Dépenses forfaitaire'!I289="","",'Dépenses forfaitaire'!I289)</f>
        <v/>
      </c>
      <c r="J289" s="293" t="str">
        <f>IF('Dépenses forfaitaire'!K289="","",'Dépenses forfaitaire'!K289)</f>
        <v/>
      </c>
      <c r="K289" s="293" t="str">
        <f>IF('Dépenses forfaitaire'!L289="","",'Dépenses forfaitaire'!L289)</f>
        <v/>
      </c>
      <c r="L289" s="293" t="str">
        <f>IF('Dépenses forfaitaire'!J289="","",'Dépenses forfaitaire'!J289)</f>
        <v/>
      </c>
      <c r="M289" s="131" t="str">
        <f>IF($H289="","",IF($C289=Listes!$B$32,IF('DP_Instruction Forfaitaires'!$E289&lt;Listes!$B$53,('DP_Instruction Forfaitaires'!$E289*(VLOOKUP('DP_Instruction Forfaitaires'!$D289,Listes!$A$54:$E$60,2,FALSE))),IF('DP_Instruction Forfaitaires'!$E289&gt;Listes!$E$53,('DP_Instruction Forfaitaires'!$E289*(VLOOKUP('DP_Instruction Forfaitaires'!$D289,Listes!$A$54:$E$60,5,FALSE))),('DP_Instruction Forfaitaires'!$E289*(VLOOKUP('DP_Instruction Forfaitaires'!$D289,Listes!$A$54:$E$60,3,FALSE))+(VLOOKUP('DP_Instruction Forfaitaires'!$D289,Listes!$A$54:$E$60,4,FALSE)))))))</f>
        <v/>
      </c>
      <c r="N289" s="131" t="str">
        <f>IF($H289="","",IF($C289=Listes!$B$31,IF('DP_Instruction Forfaitaires'!$E289&lt;Listes!$B$42,('DP_Instruction Forfaitaires'!$E289*(VLOOKUP('DP_Instruction Forfaitaires'!$D289,Listes!$A$43:$E$49,2,FALSE))),IF('DP_Instruction Forfaitaires'!$E289&gt;Listes!$D$42,('DP_Instruction Forfaitaires'!$E289*(VLOOKUP('DP_Instruction Forfaitaires'!$D289,Listes!$A$43:$E$49,5,FALSE))),('DP_Instruction Forfaitaires'!$E289*(VLOOKUP('DP_Instruction Forfaitaires'!$D289,Listes!$A$43:$E$49,3,FALSE))+(VLOOKUP('DP_Instruction Forfaitaires'!$D289,Listes!$A$43:$E$49,4,FALSE)))))))</f>
        <v/>
      </c>
      <c r="O289" s="183" t="str">
        <f>IF($H289="","",IF($C289=Listes!$B$34,Listes!$I$31,IF($C289=Listes!$B$35,(VLOOKUP('DP_Instruction Forfaitaires'!$F289,Listes!$E$31:$F$36,2,FALSE)),IF($C289=Listes!$B$33,IF('DP_Instruction Forfaitaires'!$E289&lt;Listes!$A$64,'DP_Instruction Forfaitaires'!$E289*Listes!$A$65,IF('DP_Instruction Forfaitaires'!$E289&gt;Listes!$D$64,'DP_Instruction Forfaitaires'!$E289*Listes!$D$65,(('DP_Instruction Forfaitaires'!$E289*Listes!$B$65)+Listes!$C$65)))))))</f>
        <v/>
      </c>
      <c r="P289" s="144" t="str">
        <f>IF('Dépenses forfaitaire'!P289="","",'Dépenses forfaitaire'!P289)</f>
        <v/>
      </c>
      <c r="Q289" s="343"/>
      <c r="R289" s="295" t="str">
        <f t="shared" si="16"/>
        <v/>
      </c>
      <c r="S289" s="295" t="str">
        <f t="shared" si="17"/>
        <v/>
      </c>
      <c r="T289" s="193" t="str">
        <f t="shared" si="18"/>
        <v/>
      </c>
      <c r="U289" s="191"/>
      <c r="V289" s="209"/>
      <c r="W289" s="195" t="str">
        <f>IF(AND(OR(Q289="KO",T289&lt;&gt;""),OR(R289="",S289="",T289="")),Listes!$A$74,IF(AND(T289="",Q289&lt;&gt;""),Listes!$A$75,IF(AND(P289&lt;T289,V289=""),Listes!$A$76,IF(AND(R289&gt;S289),Listes!$A$77,IF(AND(P289&lt;&gt;"",P289&gt;T289,U289=""),Listes!$A$78,IF(AND(X289="",OR(Q289&lt;&gt;"",R289&lt;&gt;"",S289&lt;&gt;"")),Listes!$A$79,""))))))</f>
        <v/>
      </c>
      <c r="X289" s="196"/>
      <c r="Y289" s="31">
        <f t="shared" si="19"/>
        <v>0</v>
      </c>
    </row>
    <row r="290" spans="1:25" ht="20.100000000000001" customHeight="1" x14ac:dyDescent="0.25">
      <c r="A290" s="134">
        <v>284</v>
      </c>
      <c r="B290" s="131" t="str">
        <f>IF('Dépenses forfaitaire'!B290="","",'Dépenses forfaitaire'!B290)</f>
        <v/>
      </c>
      <c r="C290" s="131" t="str">
        <f>IF('Dépenses forfaitaire'!C290="","",'Dépenses forfaitaire'!C290)</f>
        <v/>
      </c>
      <c r="D290" s="131" t="str">
        <f>IF('Dépenses forfaitaire'!D290="","",'Dépenses forfaitaire'!D290)</f>
        <v/>
      </c>
      <c r="E290" s="131" t="str">
        <f>IF('Dépenses forfaitaire'!E290="","",'Dépenses forfaitaire'!E290)</f>
        <v/>
      </c>
      <c r="F290" s="131" t="str">
        <f>IF('Dépenses forfaitaire'!F290="","",'Dépenses forfaitaire'!F290)</f>
        <v/>
      </c>
      <c r="G290" s="131"/>
      <c r="H290" s="131" t="str">
        <f>IF('Dépenses forfaitaire'!H290="","",'Dépenses forfaitaire'!H290)</f>
        <v/>
      </c>
      <c r="I290" s="131" t="str">
        <f>IF('Dépenses forfaitaire'!I290="","",'Dépenses forfaitaire'!I290)</f>
        <v/>
      </c>
      <c r="J290" s="293" t="str">
        <f>IF('Dépenses forfaitaire'!K290="","",'Dépenses forfaitaire'!K290)</f>
        <v/>
      </c>
      <c r="K290" s="293" t="str">
        <f>IF('Dépenses forfaitaire'!L290="","",'Dépenses forfaitaire'!L290)</f>
        <v/>
      </c>
      <c r="L290" s="293" t="str">
        <f>IF('Dépenses forfaitaire'!J290="","",'Dépenses forfaitaire'!J290)</f>
        <v/>
      </c>
      <c r="M290" s="131" t="str">
        <f>IF($H290="","",IF($C290=Listes!$B$32,IF('DP_Instruction Forfaitaires'!$E290&lt;Listes!$B$53,('DP_Instruction Forfaitaires'!$E290*(VLOOKUP('DP_Instruction Forfaitaires'!$D290,Listes!$A$54:$E$60,2,FALSE))),IF('DP_Instruction Forfaitaires'!$E290&gt;Listes!$E$53,('DP_Instruction Forfaitaires'!$E290*(VLOOKUP('DP_Instruction Forfaitaires'!$D290,Listes!$A$54:$E$60,5,FALSE))),('DP_Instruction Forfaitaires'!$E290*(VLOOKUP('DP_Instruction Forfaitaires'!$D290,Listes!$A$54:$E$60,3,FALSE))+(VLOOKUP('DP_Instruction Forfaitaires'!$D290,Listes!$A$54:$E$60,4,FALSE)))))))</f>
        <v/>
      </c>
      <c r="N290" s="131" t="str">
        <f>IF($H290="","",IF($C290=Listes!$B$31,IF('DP_Instruction Forfaitaires'!$E290&lt;Listes!$B$42,('DP_Instruction Forfaitaires'!$E290*(VLOOKUP('DP_Instruction Forfaitaires'!$D290,Listes!$A$43:$E$49,2,FALSE))),IF('DP_Instruction Forfaitaires'!$E290&gt;Listes!$D$42,('DP_Instruction Forfaitaires'!$E290*(VLOOKUP('DP_Instruction Forfaitaires'!$D290,Listes!$A$43:$E$49,5,FALSE))),('DP_Instruction Forfaitaires'!$E290*(VLOOKUP('DP_Instruction Forfaitaires'!$D290,Listes!$A$43:$E$49,3,FALSE))+(VLOOKUP('DP_Instruction Forfaitaires'!$D290,Listes!$A$43:$E$49,4,FALSE)))))))</f>
        <v/>
      </c>
      <c r="O290" s="183" t="str">
        <f>IF($H290="","",IF($C290=Listes!$B$34,Listes!$I$31,IF($C290=Listes!$B$35,(VLOOKUP('DP_Instruction Forfaitaires'!$F290,Listes!$E$31:$F$36,2,FALSE)),IF($C290=Listes!$B$33,IF('DP_Instruction Forfaitaires'!$E290&lt;Listes!$A$64,'DP_Instruction Forfaitaires'!$E290*Listes!$A$65,IF('DP_Instruction Forfaitaires'!$E290&gt;Listes!$D$64,'DP_Instruction Forfaitaires'!$E290*Listes!$D$65,(('DP_Instruction Forfaitaires'!$E290*Listes!$B$65)+Listes!$C$65)))))))</f>
        <v/>
      </c>
      <c r="P290" s="144" t="str">
        <f>IF('Dépenses forfaitaire'!P290="","",'Dépenses forfaitaire'!P290)</f>
        <v/>
      </c>
      <c r="Q290" s="343"/>
      <c r="R290" s="295" t="str">
        <f t="shared" si="16"/>
        <v/>
      </c>
      <c r="S290" s="295" t="str">
        <f t="shared" si="17"/>
        <v/>
      </c>
      <c r="T290" s="193" t="str">
        <f t="shared" si="18"/>
        <v/>
      </c>
      <c r="U290" s="191"/>
      <c r="V290" s="209"/>
      <c r="W290" s="195" t="str">
        <f>IF(AND(OR(Q290="KO",T290&lt;&gt;""),OR(R290="",S290="",T290="")),Listes!$A$74,IF(AND(T290="",Q290&lt;&gt;""),Listes!$A$75,IF(AND(P290&lt;T290,V290=""),Listes!$A$76,IF(AND(R290&gt;S290),Listes!$A$77,IF(AND(P290&lt;&gt;"",P290&gt;T290,U290=""),Listes!$A$78,IF(AND(X290="",OR(Q290&lt;&gt;"",R290&lt;&gt;"",S290&lt;&gt;"")),Listes!$A$79,""))))))</f>
        <v/>
      </c>
      <c r="X290" s="196"/>
      <c r="Y290" s="31">
        <f t="shared" si="19"/>
        <v>0</v>
      </c>
    </row>
    <row r="291" spans="1:25" ht="20.100000000000001" customHeight="1" x14ac:dyDescent="0.25">
      <c r="A291" s="134">
        <v>285</v>
      </c>
      <c r="B291" s="131" t="str">
        <f>IF('Dépenses forfaitaire'!B291="","",'Dépenses forfaitaire'!B291)</f>
        <v/>
      </c>
      <c r="C291" s="131" t="str">
        <f>IF('Dépenses forfaitaire'!C291="","",'Dépenses forfaitaire'!C291)</f>
        <v/>
      </c>
      <c r="D291" s="131" t="str">
        <f>IF('Dépenses forfaitaire'!D291="","",'Dépenses forfaitaire'!D291)</f>
        <v/>
      </c>
      <c r="E291" s="131" t="str">
        <f>IF('Dépenses forfaitaire'!E291="","",'Dépenses forfaitaire'!E291)</f>
        <v/>
      </c>
      <c r="F291" s="131" t="str">
        <f>IF('Dépenses forfaitaire'!F291="","",'Dépenses forfaitaire'!F291)</f>
        <v/>
      </c>
      <c r="G291" s="131"/>
      <c r="H291" s="131" t="str">
        <f>IF('Dépenses forfaitaire'!H291="","",'Dépenses forfaitaire'!H291)</f>
        <v/>
      </c>
      <c r="I291" s="131" t="str">
        <f>IF('Dépenses forfaitaire'!I291="","",'Dépenses forfaitaire'!I291)</f>
        <v/>
      </c>
      <c r="J291" s="293" t="str">
        <f>IF('Dépenses forfaitaire'!K291="","",'Dépenses forfaitaire'!K291)</f>
        <v/>
      </c>
      <c r="K291" s="293" t="str">
        <f>IF('Dépenses forfaitaire'!L291="","",'Dépenses forfaitaire'!L291)</f>
        <v/>
      </c>
      <c r="L291" s="293" t="str">
        <f>IF('Dépenses forfaitaire'!J291="","",'Dépenses forfaitaire'!J291)</f>
        <v/>
      </c>
      <c r="M291" s="131" t="str">
        <f>IF($H291="","",IF($C291=Listes!$B$32,IF('DP_Instruction Forfaitaires'!$E291&lt;Listes!$B$53,('DP_Instruction Forfaitaires'!$E291*(VLOOKUP('DP_Instruction Forfaitaires'!$D291,Listes!$A$54:$E$60,2,FALSE))),IF('DP_Instruction Forfaitaires'!$E291&gt;Listes!$E$53,('DP_Instruction Forfaitaires'!$E291*(VLOOKUP('DP_Instruction Forfaitaires'!$D291,Listes!$A$54:$E$60,5,FALSE))),('DP_Instruction Forfaitaires'!$E291*(VLOOKUP('DP_Instruction Forfaitaires'!$D291,Listes!$A$54:$E$60,3,FALSE))+(VLOOKUP('DP_Instruction Forfaitaires'!$D291,Listes!$A$54:$E$60,4,FALSE)))))))</f>
        <v/>
      </c>
      <c r="N291" s="131" t="str">
        <f>IF($H291="","",IF($C291=Listes!$B$31,IF('DP_Instruction Forfaitaires'!$E291&lt;Listes!$B$42,('DP_Instruction Forfaitaires'!$E291*(VLOOKUP('DP_Instruction Forfaitaires'!$D291,Listes!$A$43:$E$49,2,FALSE))),IF('DP_Instruction Forfaitaires'!$E291&gt;Listes!$D$42,('DP_Instruction Forfaitaires'!$E291*(VLOOKUP('DP_Instruction Forfaitaires'!$D291,Listes!$A$43:$E$49,5,FALSE))),('DP_Instruction Forfaitaires'!$E291*(VLOOKUP('DP_Instruction Forfaitaires'!$D291,Listes!$A$43:$E$49,3,FALSE))+(VLOOKUP('DP_Instruction Forfaitaires'!$D291,Listes!$A$43:$E$49,4,FALSE)))))))</f>
        <v/>
      </c>
      <c r="O291" s="183" t="str">
        <f>IF($H291="","",IF($C291=Listes!$B$34,Listes!$I$31,IF($C291=Listes!$B$35,(VLOOKUP('DP_Instruction Forfaitaires'!$F291,Listes!$E$31:$F$36,2,FALSE)),IF($C291=Listes!$B$33,IF('DP_Instruction Forfaitaires'!$E291&lt;Listes!$A$64,'DP_Instruction Forfaitaires'!$E291*Listes!$A$65,IF('DP_Instruction Forfaitaires'!$E291&gt;Listes!$D$64,'DP_Instruction Forfaitaires'!$E291*Listes!$D$65,(('DP_Instruction Forfaitaires'!$E291*Listes!$B$65)+Listes!$C$65)))))))</f>
        <v/>
      </c>
      <c r="P291" s="144" t="str">
        <f>IF('Dépenses forfaitaire'!P291="","",'Dépenses forfaitaire'!P291)</f>
        <v/>
      </c>
      <c r="Q291" s="343"/>
      <c r="R291" s="295" t="str">
        <f t="shared" si="16"/>
        <v/>
      </c>
      <c r="S291" s="295" t="str">
        <f t="shared" si="17"/>
        <v/>
      </c>
      <c r="T291" s="193" t="str">
        <f t="shared" si="18"/>
        <v/>
      </c>
      <c r="U291" s="191"/>
      <c r="V291" s="209"/>
      <c r="W291" s="195" t="str">
        <f>IF(AND(OR(Q291="KO",T291&lt;&gt;""),OR(R291="",S291="",T291="")),Listes!$A$74,IF(AND(T291="",Q291&lt;&gt;""),Listes!$A$75,IF(AND(P291&lt;T291,V291=""),Listes!$A$76,IF(AND(R291&gt;S291),Listes!$A$77,IF(AND(P291&lt;&gt;"",P291&gt;T291,U291=""),Listes!$A$78,IF(AND(X291="",OR(Q291&lt;&gt;"",R291&lt;&gt;"",S291&lt;&gt;"")),Listes!$A$79,""))))))</f>
        <v/>
      </c>
      <c r="X291" s="196"/>
      <c r="Y291" s="31">
        <f t="shared" si="19"/>
        <v>0</v>
      </c>
    </row>
    <row r="292" spans="1:25" ht="20.100000000000001" customHeight="1" x14ac:dyDescent="0.25">
      <c r="A292" s="134">
        <v>286</v>
      </c>
      <c r="B292" s="131" t="str">
        <f>IF('Dépenses forfaitaire'!B292="","",'Dépenses forfaitaire'!B292)</f>
        <v/>
      </c>
      <c r="C292" s="131" t="str">
        <f>IF('Dépenses forfaitaire'!C292="","",'Dépenses forfaitaire'!C292)</f>
        <v/>
      </c>
      <c r="D292" s="131" t="str">
        <f>IF('Dépenses forfaitaire'!D292="","",'Dépenses forfaitaire'!D292)</f>
        <v/>
      </c>
      <c r="E292" s="131" t="str">
        <f>IF('Dépenses forfaitaire'!E292="","",'Dépenses forfaitaire'!E292)</f>
        <v/>
      </c>
      <c r="F292" s="131" t="str">
        <f>IF('Dépenses forfaitaire'!F292="","",'Dépenses forfaitaire'!F292)</f>
        <v/>
      </c>
      <c r="G292" s="131"/>
      <c r="H292" s="131" t="str">
        <f>IF('Dépenses forfaitaire'!H292="","",'Dépenses forfaitaire'!H292)</f>
        <v/>
      </c>
      <c r="I292" s="131" t="str">
        <f>IF('Dépenses forfaitaire'!I292="","",'Dépenses forfaitaire'!I292)</f>
        <v/>
      </c>
      <c r="J292" s="293" t="str">
        <f>IF('Dépenses forfaitaire'!K292="","",'Dépenses forfaitaire'!K292)</f>
        <v/>
      </c>
      <c r="K292" s="293" t="str">
        <f>IF('Dépenses forfaitaire'!L292="","",'Dépenses forfaitaire'!L292)</f>
        <v/>
      </c>
      <c r="L292" s="293" t="str">
        <f>IF('Dépenses forfaitaire'!J292="","",'Dépenses forfaitaire'!J292)</f>
        <v/>
      </c>
      <c r="M292" s="131" t="str">
        <f>IF($H292="","",IF($C292=Listes!$B$32,IF('DP_Instruction Forfaitaires'!$E292&lt;Listes!$B$53,('DP_Instruction Forfaitaires'!$E292*(VLOOKUP('DP_Instruction Forfaitaires'!$D292,Listes!$A$54:$E$60,2,FALSE))),IF('DP_Instruction Forfaitaires'!$E292&gt;Listes!$E$53,('DP_Instruction Forfaitaires'!$E292*(VLOOKUP('DP_Instruction Forfaitaires'!$D292,Listes!$A$54:$E$60,5,FALSE))),('DP_Instruction Forfaitaires'!$E292*(VLOOKUP('DP_Instruction Forfaitaires'!$D292,Listes!$A$54:$E$60,3,FALSE))+(VLOOKUP('DP_Instruction Forfaitaires'!$D292,Listes!$A$54:$E$60,4,FALSE)))))))</f>
        <v/>
      </c>
      <c r="N292" s="131" t="str">
        <f>IF($H292="","",IF($C292=Listes!$B$31,IF('DP_Instruction Forfaitaires'!$E292&lt;Listes!$B$42,('DP_Instruction Forfaitaires'!$E292*(VLOOKUP('DP_Instruction Forfaitaires'!$D292,Listes!$A$43:$E$49,2,FALSE))),IF('DP_Instruction Forfaitaires'!$E292&gt;Listes!$D$42,('DP_Instruction Forfaitaires'!$E292*(VLOOKUP('DP_Instruction Forfaitaires'!$D292,Listes!$A$43:$E$49,5,FALSE))),('DP_Instruction Forfaitaires'!$E292*(VLOOKUP('DP_Instruction Forfaitaires'!$D292,Listes!$A$43:$E$49,3,FALSE))+(VLOOKUP('DP_Instruction Forfaitaires'!$D292,Listes!$A$43:$E$49,4,FALSE)))))))</f>
        <v/>
      </c>
      <c r="O292" s="183" t="str">
        <f>IF($H292="","",IF($C292=Listes!$B$34,Listes!$I$31,IF($C292=Listes!$B$35,(VLOOKUP('DP_Instruction Forfaitaires'!$F292,Listes!$E$31:$F$36,2,FALSE)),IF($C292=Listes!$B$33,IF('DP_Instruction Forfaitaires'!$E292&lt;Listes!$A$64,'DP_Instruction Forfaitaires'!$E292*Listes!$A$65,IF('DP_Instruction Forfaitaires'!$E292&gt;Listes!$D$64,'DP_Instruction Forfaitaires'!$E292*Listes!$D$65,(('DP_Instruction Forfaitaires'!$E292*Listes!$B$65)+Listes!$C$65)))))))</f>
        <v/>
      </c>
      <c r="P292" s="144" t="str">
        <f>IF('Dépenses forfaitaire'!P292="","",'Dépenses forfaitaire'!P292)</f>
        <v/>
      </c>
      <c r="Q292" s="343"/>
      <c r="R292" s="295" t="str">
        <f t="shared" si="16"/>
        <v/>
      </c>
      <c r="S292" s="295" t="str">
        <f t="shared" si="17"/>
        <v/>
      </c>
      <c r="T292" s="193" t="str">
        <f t="shared" si="18"/>
        <v/>
      </c>
      <c r="U292" s="191"/>
      <c r="V292" s="209"/>
      <c r="W292" s="195" t="str">
        <f>IF(AND(OR(Q292="KO",T292&lt;&gt;""),OR(R292="",S292="",T292="")),Listes!$A$74,IF(AND(T292="",Q292&lt;&gt;""),Listes!$A$75,IF(AND(P292&lt;T292,V292=""),Listes!$A$76,IF(AND(R292&gt;S292),Listes!$A$77,IF(AND(P292&lt;&gt;"",P292&gt;T292,U292=""),Listes!$A$78,IF(AND(X292="",OR(Q292&lt;&gt;"",R292&lt;&gt;"",S292&lt;&gt;"")),Listes!$A$79,""))))))</f>
        <v/>
      </c>
      <c r="X292" s="196"/>
      <c r="Y292" s="31">
        <f t="shared" si="19"/>
        <v>0</v>
      </c>
    </row>
    <row r="293" spans="1:25" ht="20.100000000000001" customHeight="1" x14ac:dyDescent="0.25">
      <c r="A293" s="134">
        <v>287</v>
      </c>
      <c r="B293" s="131" t="str">
        <f>IF('Dépenses forfaitaire'!B293="","",'Dépenses forfaitaire'!B293)</f>
        <v/>
      </c>
      <c r="C293" s="131" t="str">
        <f>IF('Dépenses forfaitaire'!C293="","",'Dépenses forfaitaire'!C293)</f>
        <v/>
      </c>
      <c r="D293" s="131" t="str">
        <f>IF('Dépenses forfaitaire'!D293="","",'Dépenses forfaitaire'!D293)</f>
        <v/>
      </c>
      <c r="E293" s="131" t="str">
        <f>IF('Dépenses forfaitaire'!E293="","",'Dépenses forfaitaire'!E293)</f>
        <v/>
      </c>
      <c r="F293" s="131" t="str">
        <f>IF('Dépenses forfaitaire'!F293="","",'Dépenses forfaitaire'!F293)</f>
        <v/>
      </c>
      <c r="G293" s="131"/>
      <c r="H293" s="131" t="str">
        <f>IF('Dépenses forfaitaire'!H293="","",'Dépenses forfaitaire'!H293)</f>
        <v/>
      </c>
      <c r="I293" s="131" t="str">
        <f>IF('Dépenses forfaitaire'!I293="","",'Dépenses forfaitaire'!I293)</f>
        <v/>
      </c>
      <c r="J293" s="293" t="str">
        <f>IF('Dépenses forfaitaire'!K293="","",'Dépenses forfaitaire'!K293)</f>
        <v/>
      </c>
      <c r="K293" s="293" t="str">
        <f>IF('Dépenses forfaitaire'!L293="","",'Dépenses forfaitaire'!L293)</f>
        <v/>
      </c>
      <c r="L293" s="293" t="str">
        <f>IF('Dépenses forfaitaire'!J293="","",'Dépenses forfaitaire'!J293)</f>
        <v/>
      </c>
      <c r="M293" s="131" t="str">
        <f>IF($H293="","",IF($C293=Listes!$B$32,IF('DP_Instruction Forfaitaires'!$E293&lt;Listes!$B$53,('DP_Instruction Forfaitaires'!$E293*(VLOOKUP('DP_Instruction Forfaitaires'!$D293,Listes!$A$54:$E$60,2,FALSE))),IF('DP_Instruction Forfaitaires'!$E293&gt;Listes!$E$53,('DP_Instruction Forfaitaires'!$E293*(VLOOKUP('DP_Instruction Forfaitaires'!$D293,Listes!$A$54:$E$60,5,FALSE))),('DP_Instruction Forfaitaires'!$E293*(VLOOKUP('DP_Instruction Forfaitaires'!$D293,Listes!$A$54:$E$60,3,FALSE))+(VLOOKUP('DP_Instruction Forfaitaires'!$D293,Listes!$A$54:$E$60,4,FALSE)))))))</f>
        <v/>
      </c>
      <c r="N293" s="131" t="str">
        <f>IF($H293="","",IF($C293=Listes!$B$31,IF('DP_Instruction Forfaitaires'!$E293&lt;Listes!$B$42,('DP_Instruction Forfaitaires'!$E293*(VLOOKUP('DP_Instruction Forfaitaires'!$D293,Listes!$A$43:$E$49,2,FALSE))),IF('DP_Instruction Forfaitaires'!$E293&gt;Listes!$D$42,('DP_Instruction Forfaitaires'!$E293*(VLOOKUP('DP_Instruction Forfaitaires'!$D293,Listes!$A$43:$E$49,5,FALSE))),('DP_Instruction Forfaitaires'!$E293*(VLOOKUP('DP_Instruction Forfaitaires'!$D293,Listes!$A$43:$E$49,3,FALSE))+(VLOOKUP('DP_Instruction Forfaitaires'!$D293,Listes!$A$43:$E$49,4,FALSE)))))))</f>
        <v/>
      </c>
      <c r="O293" s="183" t="str">
        <f>IF($H293="","",IF($C293=Listes!$B$34,Listes!$I$31,IF($C293=Listes!$B$35,(VLOOKUP('DP_Instruction Forfaitaires'!$F293,Listes!$E$31:$F$36,2,FALSE)),IF($C293=Listes!$B$33,IF('DP_Instruction Forfaitaires'!$E293&lt;Listes!$A$64,'DP_Instruction Forfaitaires'!$E293*Listes!$A$65,IF('DP_Instruction Forfaitaires'!$E293&gt;Listes!$D$64,'DP_Instruction Forfaitaires'!$E293*Listes!$D$65,(('DP_Instruction Forfaitaires'!$E293*Listes!$B$65)+Listes!$C$65)))))))</f>
        <v/>
      </c>
      <c r="P293" s="144" t="str">
        <f>IF('Dépenses forfaitaire'!P293="","",'Dépenses forfaitaire'!P293)</f>
        <v/>
      </c>
      <c r="Q293" s="343"/>
      <c r="R293" s="295" t="str">
        <f t="shared" si="16"/>
        <v/>
      </c>
      <c r="S293" s="295" t="str">
        <f t="shared" si="17"/>
        <v/>
      </c>
      <c r="T293" s="193" t="str">
        <f t="shared" si="18"/>
        <v/>
      </c>
      <c r="U293" s="191"/>
      <c r="V293" s="209"/>
      <c r="W293" s="195" t="str">
        <f>IF(AND(OR(Q293="KO",T293&lt;&gt;""),OR(R293="",S293="",T293="")),Listes!$A$74,IF(AND(T293="",Q293&lt;&gt;""),Listes!$A$75,IF(AND(P293&lt;T293,V293=""),Listes!$A$76,IF(AND(R293&gt;S293),Listes!$A$77,IF(AND(P293&lt;&gt;"",P293&gt;T293,U293=""),Listes!$A$78,IF(AND(X293="",OR(Q293&lt;&gt;"",R293&lt;&gt;"",S293&lt;&gt;"")),Listes!$A$79,""))))))</f>
        <v/>
      </c>
      <c r="X293" s="196"/>
      <c r="Y293" s="31">
        <f t="shared" si="19"/>
        <v>0</v>
      </c>
    </row>
    <row r="294" spans="1:25" ht="20.100000000000001" customHeight="1" x14ac:dyDescent="0.25">
      <c r="A294" s="134">
        <v>288</v>
      </c>
      <c r="B294" s="131" t="str">
        <f>IF('Dépenses forfaitaire'!B294="","",'Dépenses forfaitaire'!B294)</f>
        <v/>
      </c>
      <c r="C294" s="131" t="str">
        <f>IF('Dépenses forfaitaire'!C294="","",'Dépenses forfaitaire'!C294)</f>
        <v/>
      </c>
      <c r="D294" s="131" t="str">
        <f>IF('Dépenses forfaitaire'!D294="","",'Dépenses forfaitaire'!D294)</f>
        <v/>
      </c>
      <c r="E294" s="131" t="str">
        <f>IF('Dépenses forfaitaire'!E294="","",'Dépenses forfaitaire'!E294)</f>
        <v/>
      </c>
      <c r="F294" s="131" t="str">
        <f>IF('Dépenses forfaitaire'!F294="","",'Dépenses forfaitaire'!F294)</f>
        <v/>
      </c>
      <c r="G294" s="131"/>
      <c r="H294" s="131" t="str">
        <f>IF('Dépenses forfaitaire'!H294="","",'Dépenses forfaitaire'!H294)</f>
        <v/>
      </c>
      <c r="I294" s="131" t="str">
        <f>IF('Dépenses forfaitaire'!I294="","",'Dépenses forfaitaire'!I294)</f>
        <v/>
      </c>
      <c r="J294" s="293" t="str">
        <f>IF('Dépenses forfaitaire'!K294="","",'Dépenses forfaitaire'!K294)</f>
        <v/>
      </c>
      <c r="K294" s="293" t="str">
        <f>IF('Dépenses forfaitaire'!L294="","",'Dépenses forfaitaire'!L294)</f>
        <v/>
      </c>
      <c r="L294" s="293" t="str">
        <f>IF('Dépenses forfaitaire'!J294="","",'Dépenses forfaitaire'!J294)</f>
        <v/>
      </c>
      <c r="M294" s="131" t="str">
        <f>IF($H294="","",IF($C294=Listes!$B$32,IF('DP_Instruction Forfaitaires'!$E294&lt;Listes!$B$53,('DP_Instruction Forfaitaires'!$E294*(VLOOKUP('DP_Instruction Forfaitaires'!$D294,Listes!$A$54:$E$60,2,FALSE))),IF('DP_Instruction Forfaitaires'!$E294&gt;Listes!$E$53,('DP_Instruction Forfaitaires'!$E294*(VLOOKUP('DP_Instruction Forfaitaires'!$D294,Listes!$A$54:$E$60,5,FALSE))),('DP_Instruction Forfaitaires'!$E294*(VLOOKUP('DP_Instruction Forfaitaires'!$D294,Listes!$A$54:$E$60,3,FALSE))+(VLOOKUP('DP_Instruction Forfaitaires'!$D294,Listes!$A$54:$E$60,4,FALSE)))))))</f>
        <v/>
      </c>
      <c r="N294" s="131" t="str">
        <f>IF($H294="","",IF($C294=Listes!$B$31,IF('DP_Instruction Forfaitaires'!$E294&lt;Listes!$B$42,('DP_Instruction Forfaitaires'!$E294*(VLOOKUP('DP_Instruction Forfaitaires'!$D294,Listes!$A$43:$E$49,2,FALSE))),IF('DP_Instruction Forfaitaires'!$E294&gt;Listes!$D$42,('DP_Instruction Forfaitaires'!$E294*(VLOOKUP('DP_Instruction Forfaitaires'!$D294,Listes!$A$43:$E$49,5,FALSE))),('DP_Instruction Forfaitaires'!$E294*(VLOOKUP('DP_Instruction Forfaitaires'!$D294,Listes!$A$43:$E$49,3,FALSE))+(VLOOKUP('DP_Instruction Forfaitaires'!$D294,Listes!$A$43:$E$49,4,FALSE)))))))</f>
        <v/>
      </c>
      <c r="O294" s="183" t="str">
        <f>IF($H294="","",IF($C294=Listes!$B$34,Listes!$I$31,IF($C294=Listes!$B$35,(VLOOKUP('DP_Instruction Forfaitaires'!$F294,Listes!$E$31:$F$36,2,FALSE)),IF($C294=Listes!$B$33,IF('DP_Instruction Forfaitaires'!$E294&lt;Listes!$A$64,'DP_Instruction Forfaitaires'!$E294*Listes!$A$65,IF('DP_Instruction Forfaitaires'!$E294&gt;Listes!$D$64,'DP_Instruction Forfaitaires'!$E294*Listes!$D$65,(('DP_Instruction Forfaitaires'!$E294*Listes!$B$65)+Listes!$C$65)))))))</f>
        <v/>
      </c>
      <c r="P294" s="144" t="str">
        <f>IF('Dépenses forfaitaire'!P294="","",'Dépenses forfaitaire'!P294)</f>
        <v/>
      </c>
      <c r="Q294" s="343"/>
      <c r="R294" s="295" t="str">
        <f t="shared" si="16"/>
        <v/>
      </c>
      <c r="S294" s="295" t="str">
        <f t="shared" si="17"/>
        <v/>
      </c>
      <c r="T294" s="193" t="str">
        <f t="shared" si="18"/>
        <v/>
      </c>
      <c r="U294" s="191"/>
      <c r="V294" s="209"/>
      <c r="W294" s="195" t="str">
        <f>IF(AND(OR(Q294="KO",T294&lt;&gt;""),OR(R294="",S294="",T294="")),Listes!$A$74,IF(AND(T294="",Q294&lt;&gt;""),Listes!$A$75,IF(AND(P294&lt;T294,V294=""),Listes!$A$76,IF(AND(R294&gt;S294),Listes!$A$77,IF(AND(P294&lt;&gt;"",P294&gt;T294,U294=""),Listes!$A$78,IF(AND(X294="",OR(Q294&lt;&gt;"",R294&lt;&gt;"",S294&lt;&gt;"")),Listes!$A$79,""))))))</f>
        <v/>
      </c>
      <c r="X294" s="196"/>
      <c r="Y294" s="31">
        <f t="shared" si="19"/>
        <v>0</v>
      </c>
    </row>
    <row r="295" spans="1:25" ht="20.100000000000001" customHeight="1" x14ac:dyDescent="0.25">
      <c r="A295" s="134">
        <v>289</v>
      </c>
      <c r="B295" s="131" t="str">
        <f>IF('Dépenses forfaitaire'!B295="","",'Dépenses forfaitaire'!B295)</f>
        <v/>
      </c>
      <c r="C295" s="131" t="str">
        <f>IF('Dépenses forfaitaire'!C295="","",'Dépenses forfaitaire'!C295)</f>
        <v/>
      </c>
      <c r="D295" s="131" t="str">
        <f>IF('Dépenses forfaitaire'!D295="","",'Dépenses forfaitaire'!D295)</f>
        <v/>
      </c>
      <c r="E295" s="131" t="str">
        <f>IF('Dépenses forfaitaire'!E295="","",'Dépenses forfaitaire'!E295)</f>
        <v/>
      </c>
      <c r="F295" s="131" t="str">
        <f>IF('Dépenses forfaitaire'!F295="","",'Dépenses forfaitaire'!F295)</f>
        <v/>
      </c>
      <c r="G295" s="131"/>
      <c r="H295" s="131" t="str">
        <f>IF('Dépenses forfaitaire'!H295="","",'Dépenses forfaitaire'!H295)</f>
        <v/>
      </c>
      <c r="I295" s="131" t="str">
        <f>IF('Dépenses forfaitaire'!I295="","",'Dépenses forfaitaire'!I295)</f>
        <v/>
      </c>
      <c r="J295" s="293" t="str">
        <f>IF('Dépenses forfaitaire'!K295="","",'Dépenses forfaitaire'!K295)</f>
        <v/>
      </c>
      <c r="K295" s="293" t="str">
        <f>IF('Dépenses forfaitaire'!L295="","",'Dépenses forfaitaire'!L295)</f>
        <v/>
      </c>
      <c r="L295" s="293" t="str">
        <f>IF('Dépenses forfaitaire'!J295="","",'Dépenses forfaitaire'!J295)</f>
        <v/>
      </c>
      <c r="M295" s="131" t="str">
        <f>IF($H295="","",IF($C295=Listes!$B$32,IF('DP_Instruction Forfaitaires'!$E295&lt;Listes!$B$53,('DP_Instruction Forfaitaires'!$E295*(VLOOKUP('DP_Instruction Forfaitaires'!$D295,Listes!$A$54:$E$60,2,FALSE))),IF('DP_Instruction Forfaitaires'!$E295&gt;Listes!$E$53,('DP_Instruction Forfaitaires'!$E295*(VLOOKUP('DP_Instruction Forfaitaires'!$D295,Listes!$A$54:$E$60,5,FALSE))),('DP_Instruction Forfaitaires'!$E295*(VLOOKUP('DP_Instruction Forfaitaires'!$D295,Listes!$A$54:$E$60,3,FALSE))+(VLOOKUP('DP_Instruction Forfaitaires'!$D295,Listes!$A$54:$E$60,4,FALSE)))))))</f>
        <v/>
      </c>
      <c r="N295" s="131" t="str">
        <f>IF($H295="","",IF($C295=Listes!$B$31,IF('DP_Instruction Forfaitaires'!$E295&lt;Listes!$B$42,('DP_Instruction Forfaitaires'!$E295*(VLOOKUP('DP_Instruction Forfaitaires'!$D295,Listes!$A$43:$E$49,2,FALSE))),IF('DP_Instruction Forfaitaires'!$E295&gt;Listes!$D$42,('DP_Instruction Forfaitaires'!$E295*(VLOOKUP('DP_Instruction Forfaitaires'!$D295,Listes!$A$43:$E$49,5,FALSE))),('DP_Instruction Forfaitaires'!$E295*(VLOOKUP('DP_Instruction Forfaitaires'!$D295,Listes!$A$43:$E$49,3,FALSE))+(VLOOKUP('DP_Instruction Forfaitaires'!$D295,Listes!$A$43:$E$49,4,FALSE)))))))</f>
        <v/>
      </c>
      <c r="O295" s="183" t="str">
        <f>IF($H295="","",IF($C295=Listes!$B$34,Listes!$I$31,IF($C295=Listes!$B$35,(VLOOKUP('DP_Instruction Forfaitaires'!$F295,Listes!$E$31:$F$36,2,FALSE)),IF($C295=Listes!$B$33,IF('DP_Instruction Forfaitaires'!$E295&lt;Listes!$A$64,'DP_Instruction Forfaitaires'!$E295*Listes!$A$65,IF('DP_Instruction Forfaitaires'!$E295&gt;Listes!$D$64,'DP_Instruction Forfaitaires'!$E295*Listes!$D$65,(('DP_Instruction Forfaitaires'!$E295*Listes!$B$65)+Listes!$C$65)))))))</f>
        <v/>
      </c>
      <c r="P295" s="144" t="str">
        <f>IF('Dépenses forfaitaire'!P295="","",'Dépenses forfaitaire'!P295)</f>
        <v/>
      </c>
      <c r="Q295" s="343"/>
      <c r="R295" s="295" t="str">
        <f t="shared" si="16"/>
        <v/>
      </c>
      <c r="S295" s="295" t="str">
        <f t="shared" si="17"/>
        <v/>
      </c>
      <c r="T295" s="193" t="str">
        <f t="shared" si="18"/>
        <v/>
      </c>
      <c r="U295" s="191"/>
      <c r="V295" s="209"/>
      <c r="W295" s="195" t="str">
        <f>IF(AND(OR(Q295="KO",T295&lt;&gt;""),OR(R295="",S295="",T295="")),Listes!$A$74,IF(AND(T295="",Q295&lt;&gt;""),Listes!$A$75,IF(AND(P295&lt;T295,V295=""),Listes!$A$76,IF(AND(R295&gt;S295),Listes!$A$77,IF(AND(P295&lt;&gt;"",P295&gt;T295,U295=""),Listes!$A$78,IF(AND(X295="",OR(Q295&lt;&gt;"",R295&lt;&gt;"",S295&lt;&gt;"")),Listes!$A$79,""))))))</f>
        <v/>
      </c>
      <c r="X295" s="196"/>
      <c r="Y295" s="31">
        <f t="shared" si="19"/>
        <v>0</v>
      </c>
    </row>
    <row r="296" spans="1:25" ht="20.100000000000001" customHeight="1" x14ac:dyDescent="0.25">
      <c r="A296" s="134">
        <v>290</v>
      </c>
      <c r="B296" s="131" t="str">
        <f>IF('Dépenses forfaitaire'!B296="","",'Dépenses forfaitaire'!B296)</f>
        <v/>
      </c>
      <c r="C296" s="131" t="str">
        <f>IF('Dépenses forfaitaire'!C296="","",'Dépenses forfaitaire'!C296)</f>
        <v/>
      </c>
      <c r="D296" s="131" t="str">
        <f>IF('Dépenses forfaitaire'!D296="","",'Dépenses forfaitaire'!D296)</f>
        <v/>
      </c>
      <c r="E296" s="131" t="str">
        <f>IF('Dépenses forfaitaire'!E296="","",'Dépenses forfaitaire'!E296)</f>
        <v/>
      </c>
      <c r="F296" s="131" t="str">
        <f>IF('Dépenses forfaitaire'!F296="","",'Dépenses forfaitaire'!F296)</f>
        <v/>
      </c>
      <c r="G296" s="131"/>
      <c r="H296" s="131" t="str">
        <f>IF('Dépenses forfaitaire'!H296="","",'Dépenses forfaitaire'!H296)</f>
        <v/>
      </c>
      <c r="I296" s="131" t="str">
        <f>IF('Dépenses forfaitaire'!I296="","",'Dépenses forfaitaire'!I296)</f>
        <v/>
      </c>
      <c r="J296" s="293" t="str">
        <f>IF('Dépenses forfaitaire'!K296="","",'Dépenses forfaitaire'!K296)</f>
        <v/>
      </c>
      <c r="K296" s="293" t="str">
        <f>IF('Dépenses forfaitaire'!L296="","",'Dépenses forfaitaire'!L296)</f>
        <v/>
      </c>
      <c r="L296" s="293" t="str">
        <f>IF('Dépenses forfaitaire'!J296="","",'Dépenses forfaitaire'!J296)</f>
        <v/>
      </c>
      <c r="M296" s="131" t="str">
        <f>IF($H296="","",IF($C296=Listes!$B$32,IF('DP_Instruction Forfaitaires'!$E296&lt;Listes!$B$53,('DP_Instruction Forfaitaires'!$E296*(VLOOKUP('DP_Instruction Forfaitaires'!$D296,Listes!$A$54:$E$60,2,FALSE))),IF('DP_Instruction Forfaitaires'!$E296&gt;Listes!$E$53,('DP_Instruction Forfaitaires'!$E296*(VLOOKUP('DP_Instruction Forfaitaires'!$D296,Listes!$A$54:$E$60,5,FALSE))),('DP_Instruction Forfaitaires'!$E296*(VLOOKUP('DP_Instruction Forfaitaires'!$D296,Listes!$A$54:$E$60,3,FALSE))+(VLOOKUP('DP_Instruction Forfaitaires'!$D296,Listes!$A$54:$E$60,4,FALSE)))))))</f>
        <v/>
      </c>
      <c r="N296" s="131" t="str">
        <f>IF($H296="","",IF($C296=Listes!$B$31,IF('DP_Instruction Forfaitaires'!$E296&lt;Listes!$B$42,('DP_Instruction Forfaitaires'!$E296*(VLOOKUP('DP_Instruction Forfaitaires'!$D296,Listes!$A$43:$E$49,2,FALSE))),IF('DP_Instruction Forfaitaires'!$E296&gt;Listes!$D$42,('DP_Instruction Forfaitaires'!$E296*(VLOOKUP('DP_Instruction Forfaitaires'!$D296,Listes!$A$43:$E$49,5,FALSE))),('DP_Instruction Forfaitaires'!$E296*(VLOOKUP('DP_Instruction Forfaitaires'!$D296,Listes!$A$43:$E$49,3,FALSE))+(VLOOKUP('DP_Instruction Forfaitaires'!$D296,Listes!$A$43:$E$49,4,FALSE)))))))</f>
        <v/>
      </c>
      <c r="O296" s="183" t="str">
        <f>IF($H296="","",IF($C296=Listes!$B$34,Listes!$I$31,IF($C296=Listes!$B$35,(VLOOKUP('DP_Instruction Forfaitaires'!$F296,Listes!$E$31:$F$36,2,FALSE)),IF($C296=Listes!$B$33,IF('DP_Instruction Forfaitaires'!$E296&lt;Listes!$A$64,'DP_Instruction Forfaitaires'!$E296*Listes!$A$65,IF('DP_Instruction Forfaitaires'!$E296&gt;Listes!$D$64,'DP_Instruction Forfaitaires'!$E296*Listes!$D$65,(('DP_Instruction Forfaitaires'!$E296*Listes!$B$65)+Listes!$C$65)))))))</f>
        <v/>
      </c>
      <c r="P296" s="144" t="str">
        <f>IF('Dépenses forfaitaire'!P296="","",'Dépenses forfaitaire'!P296)</f>
        <v/>
      </c>
      <c r="Q296" s="343"/>
      <c r="R296" s="295" t="str">
        <f t="shared" si="16"/>
        <v/>
      </c>
      <c r="S296" s="295" t="str">
        <f t="shared" si="17"/>
        <v/>
      </c>
      <c r="T296" s="193" t="str">
        <f t="shared" si="18"/>
        <v/>
      </c>
      <c r="U296" s="191"/>
      <c r="V296" s="209"/>
      <c r="W296" s="195" t="str">
        <f>IF(AND(OR(Q296="KO",T296&lt;&gt;""),OR(R296="",S296="",T296="")),Listes!$A$74,IF(AND(T296="",Q296&lt;&gt;""),Listes!$A$75,IF(AND(P296&lt;T296,V296=""),Listes!$A$76,IF(AND(R296&gt;S296),Listes!$A$77,IF(AND(P296&lt;&gt;"",P296&gt;T296,U296=""),Listes!$A$78,IF(AND(X296="",OR(Q296&lt;&gt;"",R296&lt;&gt;"",S296&lt;&gt;"")),Listes!$A$79,""))))))</f>
        <v/>
      </c>
      <c r="X296" s="196"/>
      <c r="Y296" s="31">
        <f t="shared" si="19"/>
        <v>0</v>
      </c>
    </row>
    <row r="297" spans="1:25" ht="20.100000000000001" customHeight="1" x14ac:dyDescent="0.25">
      <c r="A297" s="134">
        <v>291</v>
      </c>
      <c r="B297" s="131" t="str">
        <f>IF('Dépenses forfaitaire'!B297="","",'Dépenses forfaitaire'!B297)</f>
        <v/>
      </c>
      <c r="C297" s="131" t="str">
        <f>IF('Dépenses forfaitaire'!C297="","",'Dépenses forfaitaire'!C297)</f>
        <v/>
      </c>
      <c r="D297" s="131" t="str">
        <f>IF('Dépenses forfaitaire'!D297="","",'Dépenses forfaitaire'!D297)</f>
        <v/>
      </c>
      <c r="E297" s="131" t="str">
        <f>IF('Dépenses forfaitaire'!E297="","",'Dépenses forfaitaire'!E297)</f>
        <v/>
      </c>
      <c r="F297" s="131" t="str">
        <f>IF('Dépenses forfaitaire'!F297="","",'Dépenses forfaitaire'!F297)</f>
        <v/>
      </c>
      <c r="G297" s="131"/>
      <c r="H297" s="131" t="str">
        <f>IF('Dépenses forfaitaire'!H297="","",'Dépenses forfaitaire'!H297)</f>
        <v/>
      </c>
      <c r="I297" s="131" t="str">
        <f>IF('Dépenses forfaitaire'!I297="","",'Dépenses forfaitaire'!I297)</f>
        <v/>
      </c>
      <c r="J297" s="293" t="str">
        <f>IF('Dépenses forfaitaire'!K297="","",'Dépenses forfaitaire'!K297)</f>
        <v/>
      </c>
      <c r="K297" s="293" t="str">
        <f>IF('Dépenses forfaitaire'!L297="","",'Dépenses forfaitaire'!L297)</f>
        <v/>
      </c>
      <c r="L297" s="293" t="str">
        <f>IF('Dépenses forfaitaire'!J297="","",'Dépenses forfaitaire'!J297)</f>
        <v/>
      </c>
      <c r="M297" s="131" t="str">
        <f>IF($H297="","",IF($C297=Listes!$B$32,IF('DP_Instruction Forfaitaires'!$E297&lt;Listes!$B$53,('DP_Instruction Forfaitaires'!$E297*(VLOOKUP('DP_Instruction Forfaitaires'!$D297,Listes!$A$54:$E$60,2,FALSE))),IF('DP_Instruction Forfaitaires'!$E297&gt;Listes!$E$53,('DP_Instruction Forfaitaires'!$E297*(VLOOKUP('DP_Instruction Forfaitaires'!$D297,Listes!$A$54:$E$60,5,FALSE))),('DP_Instruction Forfaitaires'!$E297*(VLOOKUP('DP_Instruction Forfaitaires'!$D297,Listes!$A$54:$E$60,3,FALSE))+(VLOOKUP('DP_Instruction Forfaitaires'!$D297,Listes!$A$54:$E$60,4,FALSE)))))))</f>
        <v/>
      </c>
      <c r="N297" s="131" t="str">
        <f>IF($H297="","",IF($C297=Listes!$B$31,IF('DP_Instruction Forfaitaires'!$E297&lt;Listes!$B$42,('DP_Instruction Forfaitaires'!$E297*(VLOOKUP('DP_Instruction Forfaitaires'!$D297,Listes!$A$43:$E$49,2,FALSE))),IF('DP_Instruction Forfaitaires'!$E297&gt;Listes!$D$42,('DP_Instruction Forfaitaires'!$E297*(VLOOKUP('DP_Instruction Forfaitaires'!$D297,Listes!$A$43:$E$49,5,FALSE))),('DP_Instruction Forfaitaires'!$E297*(VLOOKUP('DP_Instruction Forfaitaires'!$D297,Listes!$A$43:$E$49,3,FALSE))+(VLOOKUP('DP_Instruction Forfaitaires'!$D297,Listes!$A$43:$E$49,4,FALSE)))))))</f>
        <v/>
      </c>
      <c r="O297" s="183" t="str">
        <f>IF($H297="","",IF($C297=Listes!$B$34,Listes!$I$31,IF($C297=Listes!$B$35,(VLOOKUP('DP_Instruction Forfaitaires'!$F297,Listes!$E$31:$F$36,2,FALSE)),IF($C297=Listes!$B$33,IF('DP_Instruction Forfaitaires'!$E297&lt;Listes!$A$64,'DP_Instruction Forfaitaires'!$E297*Listes!$A$65,IF('DP_Instruction Forfaitaires'!$E297&gt;Listes!$D$64,'DP_Instruction Forfaitaires'!$E297*Listes!$D$65,(('DP_Instruction Forfaitaires'!$E297*Listes!$B$65)+Listes!$C$65)))))))</f>
        <v/>
      </c>
      <c r="P297" s="144" t="str">
        <f>IF('Dépenses forfaitaire'!P297="","",'Dépenses forfaitaire'!P297)</f>
        <v/>
      </c>
      <c r="Q297" s="343"/>
      <c r="R297" s="295" t="str">
        <f t="shared" si="16"/>
        <v/>
      </c>
      <c r="S297" s="295" t="str">
        <f t="shared" si="17"/>
        <v/>
      </c>
      <c r="T297" s="193" t="str">
        <f t="shared" si="18"/>
        <v/>
      </c>
      <c r="U297" s="191"/>
      <c r="V297" s="209"/>
      <c r="W297" s="195" t="str">
        <f>IF(AND(OR(Q297="KO",T297&lt;&gt;""),OR(R297="",S297="",T297="")),Listes!$A$74,IF(AND(T297="",Q297&lt;&gt;""),Listes!$A$75,IF(AND(P297&lt;T297,V297=""),Listes!$A$76,IF(AND(R297&gt;S297),Listes!$A$77,IF(AND(P297&lt;&gt;"",P297&gt;T297,U297=""),Listes!$A$78,IF(AND(X297="",OR(Q297&lt;&gt;"",R297&lt;&gt;"",S297&lt;&gt;"")),Listes!$A$79,""))))))</f>
        <v/>
      </c>
      <c r="X297" s="196"/>
      <c r="Y297" s="31">
        <f t="shared" si="19"/>
        <v>0</v>
      </c>
    </row>
    <row r="298" spans="1:25" ht="20.100000000000001" customHeight="1" x14ac:dyDescent="0.25">
      <c r="A298" s="134">
        <v>292</v>
      </c>
      <c r="B298" s="131" t="str">
        <f>IF('Dépenses forfaitaire'!B298="","",'Dépenses forfaitaire'!B298)</f>
        <v/>
      </c>
      <c r="C298" s="131" t="str">
        <f>IF('Dépenses forfaitaire'!C298="","",'Dépenses forfaitaire'!C298)</f>
        <v/>
      </c>
      <c r="D298" s="131" t="str">
        <f>IF('Dépenses forfaitaire'!D298="","",'Dépenses forfaitaire'!D298)</f>
        <v/>
      </c>
      <c r="E298" s="131" t="str">
        <f>IF('Dépenses forfaitaire'!E298="","",'Dépenses forfaitaire'!E298)</f>
        <v/>
      </c>
      <c r="F298" s="131" t="str">
        <f>IF('Dépenses forfaitaire'!F298="","",'Dépenses forfaitaire'!F298)</f>
        <v/>
      </c>
      <c r="G298" s="131"/>
      <c r="H298" s="131" t="str">
        <f>IF('Dépenses forfaitaire'!H298="","",'Dépenses forfaitaire'!H298)</f>
        <v/>
      </c>
      <c r="I298" s="131" t="str">
        <f>IF('Dépenses forfaitaire'!I298="","",'Dépenses forfaitaire'!I298)</f>
        <v/>
      </c>
      <c r="J298" s="293" t="str">
        <f>IF('Dépenses forfaitaire'!K298="","",'Dépenses forfaitaire'!K298)</f>
        <v/>
      </c>
      <c r="K298" s="293" t="str">
        <f>IF('Dépenses forfaitaire'!L298="","",'Dépenses forfaitaire'!L298)</f>
        <v/>
      </c>
      <c r="L298" s="293" t="str">
        <f>IF('Dépenses forfaitaire'!J298="","",'Dépenses forfaitaire'!J298)</f>
        <v/>
      </c>
      <c r="M298" s="131" t="str">
        <f>IF($H298="","",IF($C298=Listes!$B$32,IF('DP_Instruction Forfaitaires'!$E298&lt;Listes!$B$53,('DP_Instruction Forfaitaires'!$E298*(VLOOKUP('DP_Instruction Forfaitaires'!$D298,Listes!$A$54:$E$60,2,FALSE))),IF('DP_Instruction Forfaitaires'!$E298&gt;Listes!$E$53,('DP_Instruction Forfaitaires'!$E298*(VLOOKUP('DP_Instruction Forfaitaires'!$D298,Listes!$A$54:$E$60,5,FALSE))),('DP_Instruction Forfaitaires'!$E298*(VLOOKUP('DP_Instruction Forfaitaires'!$D298,Listes!$A$54:$E$60,3,FALSE))+(VLOOKUP('DP_Instruction Forfaitaires'!$D298,Listes!$A$54:$E$60,4,FALSE)))))))</f>
        <v/>
      </c>
      <c r="N298" s="131" t="str">
        <f>IF($H298="","",IF($C298=Listes!$B$31,IF('DP_Instruction Forfaitaires'!$E298&lt;Listes!$B$42,('DP_Instruction Forfaitaires'!$E298*(VLOOKUP('DP_Instruction Forfaitaires'!$D298,Listes!$A$43:$E$49,2,FALSE))),IF('DP_Instruction Forfaitaires'!$E298&gt;Listes!$D$42,('DP_Instruction Forfaitaires'!$E298*(VLOOKUP('DP_Instruction Forfaitaires'!$D298,Listes!$A$43:$E$49,5,FALSE))),('DP_Instruction Forfaitaires'!$E298*(VLOOKUP('DP_Instruction Forfaitaires'!$D298,Listes!$A$43:$E$49,3,FALSE))+(VLOOKUP('DP_Instruction Forfaitaires'!$D298,Listes!$A$43:$E$49,4,FALSE)))))))</f>
        <v/>
      </c>
      <c r="O298" s="183" t="str">
        <f>IF($H298="","",IF($C298=Listes!$B$34,Listes!$I$31,IF($C298=Listes!$B$35,(VLOOKUP('DP_Instruction Forfaitaires'!$F298,Listes!$E$31:$F$36,2,FALSE)),IF($C298=Listes!$B$33,IF('DP_Instruction Forfaitaires'!$E298&lt;Listes!$A$64,'DP_Instruction Forfaitaires'!$E298*Listes!$A$65,IF('DP_Instruction Forfaitaires'!$E298&gt;Listes!$D$64,'DP_Instruction Forfaitaires'!$E298*Listes!$D$65,(('DP_Instruction Forfaitaires'!$E298*Listes!$B$65)+Listes!$C$65)))))))</f>
        <v/>
      </c>
      <c r="P298" s="144" t="str">
        <f>IF('Dépenses forfaitaire'!P298="","",'Dépenses forfaitaire'!P298)</f>
        <v/>
      </c>
      <c r="Q298" s="343"/>
      <c r="R298" s="295" t="str">
        <f t="shared" si="16"/>
        <v/>
      </c>
      <c r="S298" s="295" t="str">
        <f t="shared" si="17"/>
        <v/>
      </c>
      <c r="T298" s="193" t="str">
        <f t="shared" si="18"/>
        <v/>
      </c>
      <c r="U298" s="191"/>
      <c r="V298" s="209"/>
      <c r="W298" s="195" t="str">
        <f>IF(AND(OR(Q298="KO",T298&lt;&gt;""),OR(R298="",S298="",T298="")),Listes!$A$74,IF(AND(T298="",Q298&lt;&gt;""),Listes!$A$75,IF(AND(P298&lt;T298,V298=""),Listes!$A$76,IF(AND(R298&gt;S298),Listes!$A$77,IF(AND(P298&lt;&gt;"",P298&gt;T298,U298=""),Listes!$A$78,IF(AND(X298="",OR(Q298&lt;&gt;"",R298&lt;&gt;"",S298&lt;&gt;"")),Listes!$A$79,""))))))</f>
        <v/>
      </c>
      <c r="X298" s="196"/>
      <c r="Y298" s="31">
        <f t="shared" si="19"/>
        <v>0</v>
      </c>
    </row>
    <row r="299" spans="1:25" ht="20.100000000000001" customHeight="1" x14ac:dyDescent="0.25">
      <c r="A299" s="134">
        <v>293</v>
      </c>
      <c r="B299" s="131" t="str">
        <f>IF('Dépenses forfaitaire'!B299="","",'Dépenses forfaitaire'!B299)</f>
        <v/>
      </c>
      <c r="C299" s="131" t="str">
        <f>IF('Dépenses forfaitaire'!C299="","",'Dépenses forfaitaire'!C299)</f>
        <v/>
      </c>
      <c r="D299" s="131" t="str">
        <f>IF('Dépenses forfaitaire'!D299="","",'Dépenses forfaitaire'!D299)</f>
        <v/>
      </c>
      <c r="E299" s="131" t="str">
        <f>IF('Dépenses forfaitaire'!E299="","",'Dépenses forfaitaire'!E299)</f>
        <v/>
      </c>
      <c r="F299" s="131" t="str">
        <f>IF('Dépenses forfaitaire'!F299="","",'Dépenses forfaitaire'!F299)</f>
        <v/>
      </c>
      <c r="G299" s="131"/>
      <c r="H299" s="131" t="str">
        <f>IF('Dépenses forfaitaire'!H299="","",'Dépenses forfaitaire'!H299)</f>
        <v/>
      </c>
      <c r="I299" s="131" t="str">
        <f>IF('Dépenses forfaitaire'!I299="","",'Dépenses forfaitaire'!I299)</f>
        <v/>
      </c>
      <c r="J299" s="293" t="str">
        <f>IF('Dépenses forfaitaire'!K299="","",'Dépenses forfaitaire'!K299)</f>
        <v/>
      </c>
      <c r="K299" s="293" t="str">
        <f>IF('Dépenses forfaitaire'!L299="","",'Dépenses forfaitaire'!L299)</f>
        <v/>
      </c>
      <c r="L299" s="293" t="str">
        <f>IF('Dépenses forfaitaire'!J299="","",'Dépenses forfaitaire'!J299)</f>
        <v/>
      </c>
      <c r="M299" s="131" t="str">
        <f>IF($H299="","",IF($C299=Listes!$B$32,IF('DP_Instruction Forfaitaires'!$E299&lt;Listes!$B$53,('DP_Instruction Forfaitaires'!$E299*(VLOOKUP('DP_Instruction Forfaitaires'!$D299,Listes!$A$54:$E$60,2,FALSE))),IF('DP_Instruction Forfaitaires'!$E299&gt;Listes!$E$53,('DP_Instruction Forfaitaires'!$E299*(VLOOKUP('DP_Instruction Forfaitaires'!$D299,Listes!$A$54:$E$60,5,FALSE))),('DP_Instruction Forfaitaires'!$E299*(VLOOKUP('DP_Instruction Forfaitaires'!$D299,Listes!$A$54:$E$60,3,FALSE))+(VLOOKUP('DP_Instruction Forfaitaires'!$D299,Listes!$A$54:$E$60,4,FALSE)))))))</f>
        <v/>
      </c>
      <c r="N299" s="131" t="str">
        <f>IF($H299="","",IF($C299=Listes!$B$31,IF('DP_Instruction Forfaitaires'!$E299&lt;Listes!$B$42,('DP_Instruction Forfaitaires'!$E299*(VLOOKUP('DP_Instruction Forfaitaires'!$D299,Listes!$A$43:$E$49,2,FALSE))),IF('DP_Instruction Forfaitaires'!$E299&gt;Listes!$D$42,('DP_Instruction Forfaitaires'!$E299*(VLOOKUP('DP_Instruction Forfaitaires'!$D299,Listes!$A$43:$E$49,5,FALSE))),('DP_Instruction Forfaitaires'!$E299*(VLOOKUP('DP_Instruction Forfaitaires'!$D299,Listes!$A$43:$E$49,3,FALSE))+(VLOOKUP('DP_Instruction Forfaitaires'!$D299,Listes!$A$43:$E$49,4,FALSE)))))))</f>
        <v/>
      </c>
      <c r="O299" s="183" t="str">
        <f>IF($H299="","",IF($C299=Listes!$B$34,Listes!$I$31,IF($C299=Listes!$B$35,(VLOOKUP('DP_Instruction Forfaitaires'!$F299,Listes!$E$31:$F$36,2,FALSE)),IF($C299=Listes!$B$33,IF('DP_Instruction Forfaitaires'!$E299&lt;Listes!$A$64,'DP_Instruction Forfaitaires'!$E299*Listes!$A$65,IF('DP_Instruction Forfaitaires'!$E299&gt;Listes!$D$64,'DP_Instruction Forfaitaires'!$E299*Listes!$D$65,(('DP_Instruction Forfaitaires'!$E299*Listes!$B$65)+Listes!$C$65)))))))</f>
        <v/>
      </c>
      <c r="P299" s="144" t="str">
        <f>IF('Dépenses forfaitaire'!P299="","",'Dépenses forfaitaire'!P299)</f>
        <v/>
      </c>
      <c r="Q299" s="343"/>
      <c r="R299" s="295" t="str">
        <f t="shared" si="16"/>
        <v/>
      </c>
      <c r="S299" s="295" t="str">
        <f t="shared" si="17"/>
        <v/>
      </c>
      <c r="T299" s="193" t="str">
        <f t="shared" si="18"/>
        <v/>
      </c>
      <c r="U299" s="191"/>
      <c r="V299" s="209"/>
      <c r="W299" s="195" t="str">
        <f>IF(AND(OR(Q299="KO",T299&lt;&gt;""),OR(R299="",S299="",T299="")),Listes!$A$74,IF(AND(T299="",Q299&lt;&gt;""),Listes!$A$75,IF(AND(P299&lt;T299,V299=""),Listes!$A$76,IF(AND(R299&gt;S299),Listes!$A$77,IF(AND(P299&lt;&gt;"",P299&gt;T299,U299=""),Listes!$A$78,IF(AND(X299="",OR(Q299&lt;&gt;"",R299&lt;&gt;"",S299&lt;&gt;"")),Listes!$A$79,""))))))</f>
        <v/>
      </c>
      <c r="X299" s="196"/>
      <c r="Y299" s="31">
        <f t="shared" si="19"/>
        <v>0</v>
      </c>
    </row>
    <row r="300" spans="1:25" ht="20.100000000000001" customHeight="1" x14ac:dyDescent="0.25">
      <c r="A300" s="134">
        <v>294</v>
      </c>
      <c r="B300" s="131" t="str">
        <f>IF('Dépenses forfaitaire'!B300="","",'Dépenses forfaitaire'!B300)</f>
        <v/>
      </c>
      <c r="C300" s="131" t="str">
        <f>IF('Dépenses forfaitaire'!C300="","",'Dépenses forfaitaire'!C300)</f>
        <v/>
      </c>
      <c r="D300" s="131" t="str">
        <f>IF('Dépenses forfaitaire'!D300="","",'Dépenses forfaitaire'!D300)</f>
        <v/>
      </c>
      <c r="E300" s="131" t="str">
        <f>IF('Dépenses forfaitaire'!E300="","",'Dépenses forfaitaire'!E300)</f>
        <v/>
      </c>
      <c r="F300" s="131" t="str">
        <f>IF('Dépenses forfaitaire'!F300="","",'Dépenses forfaitaire'!F300)</f>
        <v/>
      </c>
      <c r="G300" s="131"/>
      <c r="H300" s="131" t="str">
        <f>IF('Dépenses forfaitaire'!H300="","",'Dépenses forfaitaire'!H300)</f>
        <v/>
      </c>
      <c r="I300" s="131" t="str">
        <f>IF('Dépenses forfaitaire'!I300="","",'Dépenses forfaitaire'!I300)</f>
        <v/>
      </c>
      <c r="J300" s="293" t="str">
        <f>IF('Dépenses forfaitaire'!K300="","",'Dépenses forfaitaire'!K300)</f>
        <v/>
      </c>
      <c r="K300" s="293" t="str">
        <f>IF('Dépenses forfaitaire'!L300="","",'Dépenses forfaitaire'!L300)</f>
        <v/>
      </c>
      <c r="L300" s="293" t="str">
        <f>IF('Dépenses forfaitaire'!J300="","",'Dépenses forfaitaire'!J300)</f>
        <v/>
      </c>
      <c r="M300" s="131" t="str">
        <f>IF($H300="","",IF($C300=Listes!$B$32,IF('DP_Instruction Forfaitaires'!$E300&lt;Listes!$B$53,('DP_Instruction Forfaitaires'!$E300*(VLOOKUP('DP_Instruction Forfaitaires'!$D300,Listes!$A$54:$E$60,2,FALSE))),IF('DP_Instruction Forfaitaires'!$E300&gt;Listes!$E$53,('DP_Instruction Forfaitaires'!$E300*(VLOOKUP('DP_Instruction Forfaitaires'!$D300,Listes!$A$54:$E$60,5,FALSE))),('DP_Instruction Forfaitaires'!$E300*(VLOOKUP('DP_Instruction Forfaitaires'!$D300,Listes!$A$54:$E$60,3,FALSE))+(VLOOKUP('DP_Instruction Forfaitaires'!$D300,Listes!$A$54:$E$60,4,FALSE)))))))</f>
        <v/>
      </c>
      <c r="N300" s="131" t="str">
        <f>IF($H300="","",IF($C300=Listes!$B$31,IF('DP_Instruction Forfaitaires'!$E300&lt;Listes!$B$42,('DP_Instruction Forfaitaires'!$E300*(VLOOKUP('DP_Instruction Forfaitaires'!$D300,Listes!$A$43:$E$49,2,FALSE))),IF('DP_Instruction Forfaitaires'!$E300&gt;Listes!$D$42,('DP_Instruction Forfaitaires'!$E300*(VLOOKUP('DP_Instruction Forfaitaires'!$D300,Listes!$A$43:$E$49,5,FALSE))),('DP_Instruction Forfaitaires'!$E300*(VLOOKUP('DP_Instruction Forfaitaires'!$D300,Listes!$A$43:$E$49,3,FALSE))+(VLOOKUP('DP_Instruction Forfaitaires'!$D300,Listes!$A$43:$E$49,4,FALSE)))))))</f>
        <v/>
      </c>
      <c r="O300" s="183" t="str">
        <f>IF($H300="","",IF($C300=Listes!$B$34,Listes!$I$31,IF($C300=Listes!$B$35,(VLOOKUP('DP_Instruction Forfaitaires'!$F300,Listes!$E$31:$F$36,2,FALSE)),IF($C300=Listes!$B$33,IF('DP_Instruction Forfaitaires'!$E300&lt;Listes!$A$64,'DP_Instruction Forfaitaires'!$E300*Listes!$A$65,IF('DP_Instruction Forfaitaires'!$E300&gt;Listes!$D$64,'DP_Instruction Forfaitaires'!$E300*Listes!$D$65,(('DP_Instruction Forfaitaires'!$E300*Listes!$B$65)+Listes!$C$65)))))))</f>
        <v/>
      </c>
      <c r="P300" s="144" t="str">
        <f>IF('Dépenses forfaitaire'!P300="","",'Dépenses forfaitaire'!P300)</f>
        <v/>
      </c>
      <c r="Q300" s="343"/>
      <c r="R300" s="295" t="str">
        <f t="shared" si="16"/>
        <v/>
      </c>
      <c r="S300" s="295" t="str">
        <f t="shared" si="17"/>
        <v/>
      </c>
      <c r="T300" s="193" t="str">
        <f t="shared" si="18"/>
        <v/>
      </c>
      <c r="U300" s="191"/>
      <c r="V300" s="209"/>
      <c r="W300" s="195" t="str">
        <f>IF(AND(OR(Q300="KO",T300&lt;&gt;""),OR(R300="",S300="",T300="")),Listes!$A$74,IF(AND(T300="",Q300&lt;&gt;""),Listes!$A$75,IF(AND(P300&lt;T300,V300=""),Listes!$A$76,IF(AND(R300&gt;S300),Listes!$A$77,IF(AND(P300&lt;&gt;"",P300&gt;T300,U300=""),Listes!$A$78,IF(AND(X300="",OR(Q300&lt;&gt;"",R300&lt;&gt;"",S300&lt;&gt;"")),Listes!$A$79,""))))))</f>
        <v/>
      </c>
      <c r="X300" s="196"/>
      <c r="Y300" s="31">
        <f t="shared" si="19"/>
        <v>0</v>
      </c>
    </row>
    <row r="301" spans="1:25" ht="20.100000000000001" customHeight="1" x14ac:dyDescent="0.25">
      <c r="A301" s="134">
        <v>295</v>
      </c>
      <c r="B301" s="131" t="str">
        <f>IF('Dépenses forfaitaire'!B301="","",'Dépenses forfaitaire'!B301)</f>
        <v/>
      </c>
      <c r="C301" s="131" t="str">
        <f>IF('Dépenses forfaitaire'!C301="","",'Dépenses forfaitaire'!C301)</f>
        <v/>
      </c>
      <c r="D301" s="131" t="str">
        <f>IF('Dépenses forfaitaire'!D301="","",'Dépenses forfaitaire'!D301)</f>
        <v/>
      </c>
      <c r="E301" s="131" t="str">
        <f>IF('Dépenses forfaitaire'!E301="","",'Dépenses forfaitaire'!E301)</f>
        <v/>
      </c>
      <c r="F301" s="131" t="str">
        <f>IF('Dépenses forfaitaire'!F301="","",'Dépenses forfaitaire'!F301)</f>
        <v/>
      </c>
      <c r="G301" s="131"/>
      <c r="H301" s="131" t="str">
        <f>IF('Dépenses forfaitaire'!H301="","",'Dépenses forfaitaire'!H301)</f>
        <v/>
      </c>
      <c r="I301" s="131" t="str">
        <f>IF('Dépenses forfaitaire'!I301="","",'Dépenses forfaitaire'!I301)</f>
        <v/>
      </c>
      <c r="J301" s="293" t="str">
        <f>IF('Dépenses forfaitaire'!K301="","",'Dépenses forfaitaire'!K301)</f>
        <v/>
      </c>
      <c r="K301" s="293" t="str">
        <f>IF('Dépenses forfaitaire'!L301="","",'Dépenses forfaitaire'!L301)</f>
        <v/>
      </c>
      <c r="L301" s="293" t="str">
        <f>IF('Dépenses forfaitaire'!J301="","",'Dépenses forfaitaire'!J301)</f>
        <v/>
      </c>
      <c r="M301" s="131" t="str">
        <f>IF($H301="","",IF($C301=Listes!$B$32,IF('DP_Instruction Forfaitaires'!$E301&lt;Listes!$B$53,('DP_Instruction Forfaitaires'!$E301*(VLOOKUP('DP_Instruction Forfaitaires'!$D301,Listes!$A$54:$E$60,2,FALSE))),IF('DP_Instruction Forfaitaires'!$E301&gt;Listes!$E$53,('DP_Instruction Forfaitaires'!$E301*(VLOOKUP('DP_Instruction Forfaitaires'!$D301,Listes!$A$54:$E$60,5,FALSE))),('DP_Instruction Forfaitaires'!$E301*(VLOOKUP('DP_Instruction Forfaitaires'!$D301,Listes!$A$54:$E$60,3,FALSE))+(VLOOKUP('DP_Instruction Forfaitaires'!$D301,Listes!$A$54:$E$60,4,FALSE)))))))</f>
        <v/>
      </c>
      <c r="N301" s="131" t="str">
        <f>IF($H301="","",IF($C301=Listes!$B$31,IF('DP_Instruction Forfaitaires'!$E301&lt;Listes!$B$42,('DP_Instruction Forfaitaires'!$E301*(VLOOKUP('DP_Instruction Forfaitaires'!$D301,Listes!$A$43:$E$49,2,FALSE))),IF('DP_Instruction Forfaitaires'!$E301&gt;Listes!$D$42,('DP_Instruction Forfaitaires'!$E301*(VLOOKUP('DP_Instruction Forfaitaires'!$D301,Listes!$A$43:$E$49,5,FALSE))),('DP_Instruction Forfaitaires'!$E301*(VLOOKUP('DP_Instruction Forfaitaires'!$D301,Listes!$A$43:$E$49,3,FALSE))+(VLOOKUP('DP_Instruction Forfaitaires'!$D301,Listes!$A$43:$E$49,4,FALSE)))))))</f>
        <v/>
      </c>
      <c r="O301" s="183" t="str">
        <f>IF($H301="","",IF($C301=Listes!$B$34,Listes!$I$31,IF($C301=Listes!$B$35,(VLOOKUP('DP_Instruction Forfaitaires'!$F301,Listes!$E$31:$F$36,2,FALSE)),IF($C301=Listes!$B$33,IF('DP_Instruction Forfaitaires'!$E301&lt;Listes!$A$64,'DP_Instruction Forfaitaires'!$E301*Listes!$A$65,IF('DP_Instruction Forfaitaires'!$E301&gt;Listes!$D$64,'DP_Instruction Forfaitaires'!$E301*Listes!$D$65,(('DP_Instruction Forfaitaires'!$E301*Listes!$B$65)+Listes!$C$65)))))))</f>
        <v/>
      </c>
      <c r="P301" s="144" t="str">
        <f>IF('Dépenses forfaitaire'!P301="","",'Dépenses forfaitaire'!P301)</f>
        <v/>
      </c>
      <c r="Q301" s="343"/>
      <c r="R301" s="295" t="str">
        <f t="shared" si="16"/>
        <v/>
      </c>
      <c r="S301" s="295" t="str">
        <f t="shared" si="17"/>
        <v/>
      </c>
      <c r="T301" s="193" t="str">
        <f t="shared" si="18"/>
        <v/>
      </c>
      <c r="U301" s="191"/>
      <c r="V301" s="209"/>
      <c r="W301" s="195" t="str">
        <f>IF(AND(OR(Q301="KO",T301&lt;&gt;""),OR(R301="",S301="",T301="")),Listes!$A$74,IF(AND(T301="",Q301&lt;&gt;""),Listes!$A$75,IF(AND(P301&lt;T301,V301=""),Listes!$A$76,IF(AND(R301&gt;S301),Listes!$A$77,IF(AND(P301&lt;&gt;"",P301&gt;T301,U301=""),Listes!$A$78,IF(AND(X301="",OR(Q301&lt;&gt;"",R301&lt;&gt;"",S301&lt;&gt;"")),Listes!$A$79,""))))))</f>
        <v/>
      </c>
      <c r="X301" s="196"/>
      <c r="Y301" s="31">
        <f t="shared" si="19"/>
        <v>0</v>
      </c>
    </row>
    <row r="302" spans="1:25" ht="20.100000000000001" customHeight="1" x14ac:dyDescent="0.25">
      <c r="A302" s="134">
        <v>296</v>
      </c>
      <c r="B302" s="131" t="str">
        <f>IF('Dépenses forfaitaire'!B302="","",'Dépenses forfaitaire'!B302)</f>
        <v/>
      </c>
      <c r="C302" s="131" t="str">
        <f>IF('Dépenses forfaitaire'!C302="","",'Dépenses forfaitaire'!C302)</f>
        <v/>
      </c>
      <c r="D302" s="131" t="str">
        <f>IF('Dépenses forfaitaire'!D302="","",'Dépenses forfaitaire'!D302)</f>
        <v/>
      </c>
      <c r="E302" s="131" t="str">
        <f>IF('Dépenses forfaitaire'!E302="","",'Dépenses forfaitaire'!E302)</f>
        <v/>
      </c>
      <c r="F302" s="131" t="str">
        <f>IF('Dépenses forfaitaire'!F302="","",'Dépenses forfaitaire'!F302)</f>
        <v/>
      </c>
      <c r="G302" s="131"/>
      <c r="H302" s="131" t="str">
        <f>IF('Dépenses forfaitaire'!H302="","",'Dépenses forfaitaire'!H302)</f>
        <v/>
      </c>
      <c r="I302" s="131" t="str">
        <f>IF('Dépenses forfaitaire'!I302="","",'Dépenses forfaitaire'!I302)</f>
        <v/>
      </c>
      <c r="J302" s="293" t="str">
        <f>IF('Dépenses forfaitaire'!K302="","",'Dépenses forfaitaire'!K302)</f>
        <v/>
      </c>
      <c r="K302" s="293" t="str">
        <f>IF('Dépenses forfaitaire'!L302="","",'Dépenses forfaitaire'!L302)</f>
        <v/>
      </c>
      <c r="L302" s="293" t="str">
        <f>IF('Dépenses forfaitaire'!J302="","",'Dépenses forfaitaire'!J302)</f>
        <v/>
      </c>
      <c r="M302" s="131" t="str">
        <f>IF($H302="","",IF($C302=Listes!$B$32,IF('DP_Instruction Forfaitaires'!$E302&lt;Listes!$B$53,('DP_Instruction Forfaitaires'!$E302*(VLOOKUP('DP_Instruction Forfaitaires'!$D302,Listes!$A$54:$E$60,2,FALSE))),IF('DP_Instruction Forfaitaires'!$E302&gt;Listes!$E$53,('DP_Instruction Forfaitaires'!$E302*(VLOOKUP('DP_Instruction Forfaitaires'!$D302,Listes!$A$54:$E$60,5,FALSE))),('DP_Instruction Forfaitaires'!$E302*(VLOOKUP('DP_Instruction Forfaitaires'!$D302,Listes!$A$54:$E$60,3,FALSE))+(VLOOKUP('DP_Instruction Forfaitaires'!$D302,Listes!$A$54:$E$60,4,FALSE)))))))</f>
        <v/>
      </c>
      <c r="N302" s="131" t="str">
        <f>IF($H302="","",IF($C302=Listes!$B$31,IF('DP_Instruction Forfaitaires'!$E302&lt;Listes!$B$42,('DP_Instruction Forfaitaires'!$E302*(VLOOKUP('DP_Instruction Forfaitaires'!$D302,Listes!$A$43:$E$49,2,FALSE))),IF('DP_Instruction Forfaitaires'!$E302&gt;Listes!$D$42,('DP_Instruction Forfaitaires'!$E302*(VLOOKUP('DP_Instruction Forfaitaires'!$D302,Listes!$A$43:$E$49,5,FALSE))),('DP_Instruction Forfaitaires'!$E302*(VLOOKUP('DP_Instruction Forfaitaires'!$D302,Listes!$A$43:$E$49,3,FALSE))+(VLOOKUP('DP_Instruction Forfaitaires'!$D302,Listes!$A$43:$E$49,4,FALSE)))))))</f>
        <v/>
      </c>
      <c r="O302" s="183" t="str">
        <f>IF($H302="","",IF($C302=Listes!$B$34,Listes!$I$31,IF($C302=Listes!$B$35,(VLOOKUP('DP_Instruction Forfaitaires'!$F302,Listes!$E$31:$F$36,2,FALSE)),IF($C302=Listes!$B$33,IF('DP_Instruction Forfaitaires'!$E302&lt;Listes!$A$64,'DP_Instruction Forfaitaires'!$E302*Listes!$A$65,IF('DP_Instruction Forfaitaires'!$E302&gt;Listes!$D$64,'DP_Instruction Forfaitaires'!$E302*Listes!$D$65,(('DP_Instruction Forfaitaires'!$E302*Listes!$B$65)+Listes!$C$65)))))))</f>
        <v/>
      </c>
      <c r="P302" s="144" t="str">
        <f>IF('Dépenses forfaitaire'!P302="","",'Dépenses forfaitaire'!P302)</f>
        <v/>
      </c>
      <c r="Q302" s="343"/>
      <c r="R302" s="295" t="str">
        <f t="shared" si="16"/>
        <v/>
      </c>
      <c r="S302" s="295" t="str">
        <f t="shared" si="17"/>
        <v/>
      </c>
      <c r="T302" s="193" t="str">
        <f t="shared" si="18"/>
        <v/>
      </c>
      <c r="U302" s="191"/>
      <c r="V302" s="209"/>
      <c r="W302" s="195" t="str">
        <f>IF(AND(OR(Q302="KO",T302&lt;&gt;""),OR(R302="",S302="",T302="")),Listes!$A$74,IF(AND(T302="",Q302&lt;&gt;""),Listes!$A$75,IF(AND(P302&lt;T302,V302=""),Listes!$A$76,IF(AND(R302&gt;S302),Listes!$A$77,IF(AND(P302&lt;&gt;"",P302&gt;T302,U302=""),Listes!$A$78,IF(AND(X302="",OR(Q302&lt;&gt;"",R302&lt;&gt;"",S302&lt;&gt;"")),Listes!$A$79,""))))))</f>
        <v/>
      </c>
      <c r="X302" s="196"/>
      <c r="Y302" s="31">
        <f t="shared" si="19"/>
        <v>0</v>
      </c>
    </row>
    <row r="303" spans="1:25" ht="20.100000000000001" customHeight="1" x14ac:dyDescent="0.25">
      <c r="A303" s="134">
        <v>297</v>
      </c>
      <c r="B303" s="131" t="str">
        <f>IF('Dépenses forfaitaire'!B303="","",'Dépenses forfaitaire'!B303)</f>
        <v/>
      </c>
      <c r="C303" s="131" t="str">
        <f>IF('Dépenses forfaitaire'!C303="","",'Dépenses forfaitaire'!C303)</f>
        <v/>
      </c>
      <c r="D303" s="131" t="str">
        <f>IF('Dépenses forfaitaire'!D303="","",'Dépenses forfaitaire'!D303)</f>
        <v/>
      </c>
      <c r="E303" s="131" t="str">
        <f>IF('Dépenses forfaitaire'!E303="","",'Dépenses forfaitaire'!E303)</f>
        <v/>
      </c>
      <c r="F303" s="131" t="str">
        <f>IF('Dépenses forfaitaire'!F303="","",'Dépenses forfaitaire'!F303)</f>
        <v/>
      </c>
      <c r="G303" s="131"/>
      <c r="H303" s="131" t="str">
        <f>IF('Dépenses forfaitaire'!H303="","",'Dépenses forfaitaire'!H303)</f>
        <v/>
      </c>
      <c r="I303" s="131" t="str">
        <f>IF('Dépenses forfaitaire'!I303="","",'Dépenses forfaitaire'!I303)</f>
        <v/>
      </c>
      <c r="J303" s="293" t="str">
        <f>IF('Dépenses forfaitaire'!K303="","",'Dépenses forfaitaire'!K303)</f>
        <v/>
      </c>
      <c r="K303" s="293" t="str">
        <f>IF('Dépenses forfaitaire'!L303="","",'Dépenses forfaitaire'!L303)</f>
        <v/>
      </c>
      <c r="L303" s="293" t="str">
        <f>IF('Dépenses forfaitaire'!J303="","",'Dépenses forfaitaire'!J303)</f>
        <v/>
      </c>
      <c r="M303" s="131" t="str">
        <f>IF($H303="","",IF($C303=Listes!$B$32,IF('DP_Instruction Forfaitaires'!$E303&lt;Listes!$B$53,('DP_Instruction Forfaitaires'!$E303*(VLOOKUP('DP_Instruction Forfaitaires'!$D303,Listes!$A$54:$E$60,2,FALSE))),IF('DP_Instruction Forfaitaires'!$E303&gt;Listes!$E$53,('DP_Instruction Forfaitaires'!$E303*(VLOOKUP('DP_Instruction Forfaitaires'!$D303,Listes!$A$54:$E$60,5,FALSE))),('DP_Instruction Forfaitaires'!$E303*(VLOOKUP('DP_Instruction Forfaitaires'!$D303,Listes!$A$54:$E$60,3,FALSE))+(VLOOKUP('DP_Instruction Forfaitaires'!$D303,Listes!$A$54:$E$60,4,FALSE)))))))</f>
        <v/>
      </c>
      <c r="N303" s="131" t="str">
        <f>IF($H303="","",IF($C303=Listes!$B$31,IF('DP_Instruction Forfaitaires'!$E303&lt;Listes!$B$42,('DP_Instruction Forfaitaires'!$E303*(VLOOKUP('DP_Instruction Forfaitaires'!$D303,Listes!$A$43:$E$49,2,FALSE))),IF('DP_Instruction Forfaitaires'!$E303&gt;Listes!$D$42,('DP_Instruction Forfaitaires'!$E303*(VLOOKUP('DP_Instruction Forfaitaires'!$D303,Listes!$A$43:$E$49,5,FALSE))),('DP_Instruction Forfaitaires'!$E303*(VLOOKUP('DP_Instruction Forfaitaires'!$D303,Listes!$A$43:$E$49,3,FALSE))+(VLOOKUP('DP_Instruction Forfaitaires'!$D303,Listes!$A$43:$E$49,4,FALSE)))))))</f>
        <v/>
      </c>
      <c r="O303" s="183" t="str">
        <f>IF($H303="","",IF($C303=Listes!$B$34,Listes!$I$31,IF($C303=Listes!$B$35,(VLOOKUP('DP_Instruction Forfaitaires'!$F303,Listes!$E$31:$F$36,2,FALSE)),IF($C303=Listes!$B$33,IF('DP_Instruction Forfaitaires'!$E303&lt;Listes!$A$64,'DP_Instruction Forfaitaires'!$E303*Listes!$A$65,IF('DP_Instruction Forfaitaires'!$E303&gt;Listes!$D$64,'DP_Instruction Forfaitaires'!$E303*Listes!$D$65,(('DP_Instruction Forfaitaires'!$E303*Listes!$B$65)+Listes!$C$65)))))))</f>
        <v/>
      </c>
      <c r="P303" s="144" t="str">
        <f>IF('Dépenses forfaitaire'!P303="","",'Dépenses forfaitaire'!P303)</f>
        <v/>
      </c>
      <c r="Q303" s="343"/>
      <c r="R303" s="295" t="str">
        <f t="shared" si="16"/>
        <v/>
      </c>
      <c r="S303" s="295" t="str">
        <f t="shared" si="17"/>
        <v/>
      </c>
      <c r="T303" s="193" t="str">
        <f t="shared" si="18"/>
        <v/>
      </c>
      <c r="U303" s="191"/>
      <c r="V303" s="209"/>
      <c r="W303" s="195" t="str">
        <f>IF(AND(OR(Q303="KO",T303&lt;&gt;""),OR(R303="",S303="",T303="")),Listes!$A$74,IF(AND(T303="",Q303&lt;&gt;""),Listes!$A$75,IF(AND(P303&lt;T303,V303=""),Listes!$A$76,IF(AND(R303&gt;S303),Listes!$A$77,IF(AND(P303&lt;&gt;"",P303&gt;T303,U303=""),Listes!$A$78,IF(AND(X303="",OR(Q303&lt;&gt;"",R303&lt;&gt;"",S303&lt;&gt;"")),Listes!$A$79,""))))))</f>
        <v/>
      </c>
      <c r="X303" s="196"/>
      <c r="Y303" s="31">
        <f t="shared" si="19"/>
        <v>0</v>
      </c>
    </row>
    <row r="304" spans="1:25" ht="20.100000000000001" customHeight="1" x14ac:dyDescent="0.25">
      <c r="A304" s="134">
        <v>298</v>
      </c>
      <c r="B304" s="131" t="str">
        <f>IF('Dépenses forfaitaire'!B304="","",'Dépenses forfaitaire'!B304)</f>
        <v/>
      </c>
      <c r="C304" s="131" t="str">
        <f>IF('Dépenses forfaitaire'!C304="","",'Dépenses forfaitaire'!C304)</f>
        <v/>
      </c>
      <c r="D304" s="131" t="str">
        <f>IF('Dépenses forfaitaire'!D304="","",'Dépenses forfaitaire'!D304)</f>
        <v/>
      </c>
      <c r="E304" s="131" t="str">
        <f>IF('Dépenses forfaitaire'!E304="","",'Dépenses forfaitaire'!E304)</f>
        <v/>
      </c>
      <c r="F304" s="131" t="str">
        <f>IF('Dépenses forfaitaire'!F304="","",'Dépenses forfaitaire'!F304)</f>
        <v/>
      </c>
      <c r="G304" s="131"/>
      <c r="H304" s="131" t="str">
        <f>IF('Dépenses forfaitaire'!H304="","",'Dépenses forfaitaire'!H304)</f>
        <v/>
      </c>
      <c r="I304" s="131" t="str">
        <f>IF('Dépenses forfaitaire'!I304="","",'Dépenses forfaitaire'!I304)</f>
        <v/>
      </c>
      <c r="J304" s="293" t="str">
        <f>IF('Dépenses forfaitaire'!K304="","",'Dépenses forfaitaire'!K304)</f>
        <v/>
      </c>
      <c r="K304" s="293" t="str">
        <f>IF('Dépenses forfaitaire'!L304="","",'Dépenses forfaitaire'!L304)</f>
        <v/>
      </c>
      <c r="L304" s="293" t="str">
        <f>IF('Dépenses forfaitaire'!J304="","",'Dépenses forfaitaire'!J304)</f>
        <v/>
      </c>
      <c r="M304" s="131" t="str">
        <f>IF($H304="","",IF($C304=Listes!$B$32,IF('DP_Instruction Forfaitaires'!$E304&lt;Listes!$B$53,('DP_Instruction Forfaitaires'!$E304*(VLOOKUP('DP_Instruction Forfaitaires'!$D304,Listes!$A$54:$E$60,2,FALSE))),IF('DP_Instruction Forfaitaires'!$E304&gt;Listes!$E$53,('DP_Instruction Forfaitaires'!$E304*(VLOOKUP('DP_Instruction Forfaitaires'!$D304,Listes!$A$54:$E$60,5,FALSE))),('DP_Instruction Forfaitaires'!$E304*(VLOOKUP('DP_Instruction Forfaitaires'!$D304,Listes!$A$54:$E$60,3,FALSE))+(VLOOKUP('DP_Instruction Forfaitaires'!$D304,Listes!$A$54:$E$60,4,FALSE)))))))</f>
        <v/>
      </c>
      <c r="N304" s="131" t="str">
        <f>IF($H304="","",IF($C304=Listes!$B$31,IF('DP_Instruction Forfaitaires'!$E304&lt;Listes!$B$42,('DP_Instruction Forfaitaires'!$E304*(VLOOKUP('DP_Instruction Forfaitaires'!$D304,Listes!$A$43:$E$49,2,FALSE))),IF('DP_Instruction Forfaitaires'!$E304&gt;Listes!$D$42,('DP_Instruction Forfaitaires'!$E304*(VLOOKUP('DP_Instruction Forfaitaires'!$D304,Listes!$A$43:$E$49,5,FALSE))),('DP_Instruction Forfaitaires'!$E304*(VLOOKUP('DP_Instruction Forfaitaires'!$D304,Listes!$A$43:$E$49,3,FALSE))+(VLOOKUP('DP_Instruction Forfaitaires'!$D304,Listes!$A$43:$E$49,4,FALSE)))))))</f>
        <v/>
      </c>
      <c r="O304" s="183" t="str">
        <f>IF($H304="","",IF($C304=Listes!$B$34,Listes!$I$31,IF($C304=Listes!$B$35,(VLOOKUP('DP_Instruction Forfaitaires'!$F304,Listes!$E$31:$F$36,2,FALSE)),IF($C304=Listes!$B$33,IF('DP_Instruction Forfaitaires'!$E304&lt;Listes!$A$64,'DP_Instruction Forfaitaires'!$E304*Listes!$A$65,IF('DP_Instruction Forfaitaires'!$E304&gt;Listes!$D$64,'DP_Instruction Forfaitaires'!$E304*Listes!$D$65,(('DP_Instruction Forfaitaires'!$E304*Listes!$B$65)+Listes!$C$65)))))))</f>
        <v/>
      </c>
      <c r="P304" s="144" t="str">
        <f>IF('Dépenses forfaitaire'!P304="","",'Dépenses forfaitaire'!P304)</f>
        <v/>
      </c>
      <c r="Q304" s="343"/>
      <c r="R304" s="295" t="str">
        <f t="shared" si="16"/>
        <v/>
      </c>
      <c r="S304" s="295" t="str">
        <f t="shared" si="17"/>
        <v/>
      </c>
      <c r="T304" s="193" t="str">
        <f t="shared" si="18"/>
        <v/>
      </c>
      <c r="U304" s="191"/>
      <c r="V304" s="209"/>
      <c r="W304" s="195" t="str">
        <f>IF(AND(OR(Q304="KO",T304&lt;&gt;""),OR(R304="",S304="",T304="")),Listes!$A$74,IF(AND(T304="",Q304&lt;&gt;""),Listes!$A$75,IF(AND(P304&lt;T304,V304=""),Listes!$A$76,IF(AND(R304&gt;S304),Listes!$A$77,IF(AND(P304&lt;&gt;"",P304&gt;T304,U304=""),Listes!$A$78,IF(AND(X304="",OR(Q304&lt;&gt;"",R304&lt;&gt;"",S304&lt;&gt;"")),Listes!$A$79,""))))))</f>
        <v/>
      </c>
      <c r="X304" s="196"/>
      <c r="Y304" s="31">
        <f t="shared" si="19"/>
        <v>0</v>
      </c>
    </row>
    <row r="305" spans="1:25" ht="20.100000000000001" customHeight="1" x14ac:dyDescent="0.25">
      <c r="A305" s="134">
        <v>299</v>
      </c>
      <c r="B305" s="131" t="str">
        <f>IF('Dépenses forfaitaire'!B305="","",'Dépenses forfaitaire'!B305)</f>
        <v/>
      </c>
      <c r="C305" s="131" t="str">
        <f>IF('Dépenses forfaitaire'!C305="","",'Dépenses forfaitaire'!C305)</f>
        <v/>
      </c>
      <c r="D305" s="131" t="str">
        <f>IF('Dépenses forfaitaire'!D305="","",'Dépenses forfaitaire'!D305)</f>
        <v/>
      </c>
      <c r="E305" s="131" t="str">
        <f>IF('Dépenses forfaitaire'!E305="","",'Dépenses forfaitaire'!E305)</f>
        <v/>
      </c>
      <c r="F305" s="131" t="str">
        <f>IF('Dépenses forfaitaire'!F305="","",'Dépenses forfaitaire'!F305)</f>
        <v/>
      </c>
      <c r="G305" s="131"/>
      <c r="H305" s="131" t="str">
        <f>IF('Dépenses forfaitaire'!H305="","",'Dépenses forfaitaire'!H305)</f>
        <v/>
      </c>
      <c r="I305" s="131" t="str">
        <f>IF('Dépenses forfaitaire'!I305="","",'Dépenses forfaitaire'!I305)</f>
        <v/>
      </c>
      <c r="J305" s="293" t="str">
        <f>IF('Dépenses forfaitaire'!K305="","",'Dépenses forfaitaire'!K305)</f>
        <v/>
      </c>
      <c r="K305" s="293" t="str">
        <f>IF('Dépenses forfaitaire'!L305="","",'Dépenses forfaitaire'!L305)</f>
        <v/>
      </c>
      <c r="L305" s="293" t="str">
        <f>IF('Dépenses forfaitaire'!J305="","",'Dépenses forfaitaire'!J305)</f>
        <v/>
      </c>
      <c r="M305" s="131" t="str">
        <f>IF($H305="","",IF($C305=Listes!$B$32,IF('DP_Instruction Forfaitaires'!$E305&lt;Listes!$B$53,('DP_Instruction Forfaitaires'!$E305*(VLOOKUP('DP_Instruction Forfaitaires'!$D305,Listes!$A$54:$E$60,2,FALSE))),IF('DP_Instruction Forfaitaires'!$E305&gt;Listes!$E$53,('DP_Instruction Forfaitaires'!$E305*(VLOOKUP('DP_Instruction Forfaitaires'!$D305,Listes!$A$54:$E$60,5,FALSE))),('DP_Instruction Forfaitaires'!$E305*(VLOOKUP('DP_Instruction Forfaitaires'!$D305,Listes!$A$54:$E$60,3,FALSE))+(VLOOKUP('DP_Instruction Forfaitaires'!$D305,Listes!$A$54:$E$60,4,FALSE)))))))</f>
        <v/>
      </c>
      <c r="N305" s="131" t="str">
        <f>IF($H305="","",IF($C305=Listes!$B$31,IF('DP_Instruction Forfaitaires'!$E305&lt;Listes!$B$42,('DP_Instruction Forfaitaires'!$E305*(VLOOKUP('DP_Instruction Forfaitaires'!$D305,Listes!$A$43:$E$49,2,FALSE))),IF('DP_Instruction Forfaitaires'!$E305&gt;Listes!$D$42,('DP_Instruction Forfaitaires'!$E305*(VLOOKUP('DP_Instruction Forfaitaires'!$D305,Listes!$A$43:$E$49,5,FALSE))),('DP_Instruction Forfaitaires'!$E305*(VLOOKUP('DP_Instruction Forfaitaires'!$D305,Listes!$A$43:$E$49,3,FALSE))+(VLOOKUP('DP_Instruction Forfaitaires'!$D305,Listes!$A$43:$E$49,4,FALSE)))))))</f>
        <v/>
      </c>
      <c r="O305" s="183" t="str">
        <f>IF($H305="","",IF($C305=Listes!$B$34,Listes!$I$31,IF($C305=Listes!$B$35,(VLOOKUP('DP_Instruction Forfaitaires'!$F305,Listes!$E$31:$F$36,2,FALSE)),IF($C305=Listes!$B$33,IF('DP_Instruction Forfaitaires'!$E305&lt;Listes!$A$64,'DP_Instruction Forfaitaires'!$E305*Listes!$A$65,IF('DP_Instruction Forfaitaires'!$E305&gt;Listes!$D$64,'DP_Instruction Forfaitaires'!$E305*Listes!$D$65,(('DP_Instruction Forfaitaires'!$E305*Listes!$B$65)+Listes!$C$65)))))))</f>
        <v/>
      </c>
      <c r="P305" s="144" t="str">
        <f>IF('Dépenses forfaitaire'!P305="","",'Dépenses forfaitaire'!P305)</f>
        <v/>
      </c>
      <c r="Q305" s="343"/>
      <c r="R305" s="295" t="str">
        <f t="shared" si="16"/>
        <v/>
      </c>
      <c r="S305" s="295" t="str">
        <f t="shared" si="17"/>
        <v/>
      </c>
      <c r="T305" s="193" t="str">
        <f t="shared" si="18"/>
        <v/>
      </c>
      <c r="U305" s="191"/>
      <c r="V305" s="209"/>
      <c r="W305" s="195" t="str">
        <f>IF(AND(OR(Q305="KO",T305&lt;&gt;""),OR(R305="",S305="",T305="")),Listes!$A$74,IF(AND(T305="",Q305&lt;&gt;""),Listes!$A$75,IF(AND(P305&lt;T305,V305=""),Listes!$A$76,IF(AND(R305&gt;S305),Listes!$A$77,IF(AND(P305&lt;&gt;"",P305&gt;T305,U305=""),Listes!$A$78,IF(AND(X305="",OR(Q305&lt;&gt;"",R305&lt;&gt;"",S305&lt;&gt;"")),Listes!$A$79,""))))))</f>
        <v/>
      </c>
      <c r="X305" s="196"/>
      <c r="Y305" s="31">
        <f t="shared" si="19"/>
        <v>0</v>
      </c>
    </row>
    <row r="306" spans="1:25" ht="20.100000000000001" customHeight="1" x14ac:dyDescent="0.25">
      <c r="A306" s="134">
        <v>300</v>
      </c>
      <c r="B306" s="131" t="str">
        <f>IF('Dépenses forfaitaire'!B306="","",'Dépenses forfaitaire'!B306)</f>
        <v/>
      </c>
      <c r="C306" s="131" t="str">
        <f>IF('Dépenses forfaitaire'!C306="","",'Dépenses forfaitaire'!C306)</f>
        <v/>
      </c>
      <c r="D306" s="131" t="str">
        <f>IF('Dépenses forfaitaire'!D306="","",'Dépenses forfaitaire'!D306)</f>
        <v/>
      </c>
      <c r="E306" s="131" t="str">
        <f>IF('Dépenses forfaitaire'!E306="","",'Dépenses forfaitaire'!E306)</f>
        <v/>
      </c>
      <c r="F306" s="131" t="str">
        <f>IF('Dépenses forfaitaire'!F306="","",'Dépenses forfaitaire'!F306)</f>
        <v/>
      </c>
      <c r="G306" s="131"/>
      <c r="H306" s="131" t="str">
        <f>IF('Dépenses forfaitaire'!H306="","",'Dépenses forfaitaire'!H306)</f>
        <v/>
      </c>
      <c r="I306" s="131" t="str">
        <f>IF('Dépenses forfaitaire'!I306="","",'Dépenses forfaitaire'!I306)</f>
        <v/>
      </c>
      <c r="J306" s="293" t="str">
        <f>IF('Dépenses forfaitaire'!K306="","",'Dépenses forfaitaire'!K306)</f>
        <v/>
      </c>
      <c r="K306" s="293" t="str">
        <f>IF('Dépenses forfaitaire'!L306="","",'Dépenses forfaitaire'!L306)</f>
        <v/>
      </c>
      <c r="L306" s="293" t="str">
        <f>IF('Dépenses forfaitaire'!J306="","",'Dépenses forfaitaire'!J306)</f>
        <v/>
      </c>
      <c r="M306" s="131" t="str">
        <f>IF($H306="","",IF($C306=Listes!$B$32,IF('DP_Instruction Forfaitaires'!$E306&lt;Listes!$B$53,('DP_Instruction Forfaitaires'!$E306*(VLOOKUP('DP_Instruction Forfaitaires'!$D306,Listes!$A$54:$E$60,2,FALSE))),IF('DP_Instruction Forfaitaires'!$E306&gt;Listes!$E$53,('DP_Instruction Forfaitaires'!$E306*(VLOOKUP('DP_Instruction Forfaitaires'!$D306,Listes!$A$54:$E$60,5,FALSE))),('DP_Instruction Forfaitaires'!$E306*(VLOOKUP('DP_Instruction Forfaitaires'!$D306,Listes!$A$54:$E$60,3,FALSE))+(VLOOKUP('DP_Instruction Forfaitaires'!$D306,Listes!$A$54:$E$60,4,FALSE)))))))</f>
        <v/>
      </c>
      <c r="N306" s="131" t="str">
        <f>IF($H306="","",IF($C306=Listes!$B$31,IF('DP_Instruction Forfaitaires'!$E306&lt;Listes!$B$42,('DP_Instruction Forfaitaires'!$E306*(VLOOKUP('DP_Instruction Forfaitaires'!$D306,Listes!$A$43:$E$49,2,FALSE))),IF('DP_Instruction Forfaitaires'!$E306&gt;Listes!$D$42,('DP_Instruction Forfaitaires'!$E306*(VLOOKUP('DP_Instruction Forfaitaires'!$D306,Listes!$A$43:$E$49,5,FALSE))),('DP_Instruction Forfaitaires'!$E306*(VLOOKUP('DP_Instruction Forfaitaires'!$D306,Listes!$A$43:$E$49,3,FALSE))+(VLOOKUP('DP_Instruction Forfaitaires'!$D306,Listes!$A$43:$E$49,4,FALSE)))))))</f>
        <v/>
      </c>
      <c r="O306" s="183" t="str">
        <f>IF($H306="","",IF($C306=Listes!$B$34,Listes!$I$31,IF($C306=Listes!$B$35,(VLOOKUP('DP_Instruction Forfaitaires'!$F306,Listes!$E$31:$F$36,2,FALSE)),IF($C306=Listes!$B$33,IF('DP_Instruction Forfaitaires'!$E306&lt;Listes!$A$64,'DP_Instruction Forfaitaires'!$E306*Listes!$A$65,IF('DP_Instruction Forfaitaires'!$E306&gt;Listes!$D$64,'DP_Instruction Forfaitaires'!$E306*Listes!$D$65,(('DP_Instruction Forfaitaires'!$E306*Listes!$B$65)+Listes!$C$65)))))))</f>
        <v/>
      </c>
      <c r="P306" s="144" t="str">
        <f>IF('Dépenses forfaitaire'!P306="","",'Dépenses forfaitaire'!P306)</f>
        <v/>
      </c>
      <c r="Q306" s="343"/>
      <c r="R306" s="295" t="str">
        <f t="shared" si="16"/>
        <v/>
      </c>
      <c r="S306" s="295" t="str">
        <f t="shared" si="17"/>
        <v/>
      </c>
      <c r="T306" s="193" t="str">
        <f t="shared" si="18"/>
        <v/>
      </c>
      <c r="U306" s="191"/>
      <c r="V306" s="209"/>
      <c r="W306" s="195" t="str">
        <f>IF(AND(OR(Q306="KO",T306&lt;&gt;""),OR(R306="",S306="",T306="")),Listes!$A$74,IF(AND(T306="",Q306&lt;&gt;""),Listes!$A$75,IF(AND(P306&lt;T306,V306=""),Listes!$A$76,IF(AND(R306&gt;S306),Listes!$A$77,IF(AND(P306&lt;&gt;"",P306&gt;T306,U306=""),Listes!$A$78,IF(AND(X306="",OR(Q306&lt;&gt;"",R306&lt;&gt;"",S306&lt;&gt;"")),Listes!$A$79,""))))))</f>
        <v/>
      </c>
      <c r="X306" s="196"/>
      <c r="Y306" s="31">
        <f t="shared" si="19"/>
        <v>0</v>
      </c>
    </row>
    <row r="307" spans="1:25" ht="20.100000000000001" customHeight="1" x14ac:dyDescent="0.25">
      <c r="A307" s="134">
        <v>301</v>
      </c>
      <c r="B307" s="131" t="str">
        <f>IF('Dépenses forfaitaire'!B307="","",'Dépenses forfaitaire'!B307)</f>
        <v/>
      </c>
      <c r="C307" s="131" t="str">
        <f>IF('Dépenses forfaitaire'!C307="","",'Dépenses forfaitaire'!C307)</f>
        <v/>
      </c>
      <c r="D307" s="131" t="str">
        <f>IF('Dépenses forfaitaire'!D307="","",'Dépenses forfaitaire'!D307)</f>
        <v/>
      </c>
      <c r="E307" s="131" t="str">
        <f>IF('Dépenses forfaitaire'!E307="","",'Dépenses forfaitaire'!E307)</f>
        <v/>
      </c>
      <c r="F307" s="131" t="str">
        <f>IF('Dépenses forfaitaire'!F307="","",'Dépenses forfaitaire'!F307)</f>
        <v/>
      </c>
      <c r="G307" s="131"/>
      <c r="H307" s="131" t="str">
        <f>IF('Dépenses forfaitaire'!H307="","",'Dépenses forfaitaire'!H307)</f>
        <v/>
      </c>
      <c r="I307" s="131" t="str">
        <f>IF('Dépenses forfaitaire'!I307="","",'Dépenses forfaitaire'!I307)</f>
        <v/>
      </c>
      <c r="J307" s="293" t="str">
        <f>IF('Dépenses forfaitaire'!K307="","",'Dépenses forfaitaire'!K307)</f>
        <v/>
      </c>
      <c r="K307" s="293" t="str">
        <f>IF('Dépenses forfaitaire'!L307="","",'Dépenses forfaitaire'!L307)</f>
        <v/>
      </c>
      <c r="L307" s="293" t="str">
        <f>IF('Dépenses forfaitaire'!J307="","",'Dépenses forfaitaire'!J307)</f>
        <v/>
      </c>
      <c r="M307" s="131" t="str">
        <f>IF($H307="","",IF($C307=Listes!$B$32,IF('DP_Instruction Forfaitaires'!$E307&lt;Listes!$B$53,('DP_Instruction Forfaitaires'!$E307*(VLOOKUP('DP_Instruction Forfaitaires'!$D307,Listes!$A$54:$E$60,2,FALSE))),IF('DP_Instruction Forfaitaires'!$E307&gt;Listes!$E$53,('DP_Instruction Forfaitaires'!$E307*(VLOOKUP('DP_Instruction Forfaitaires'!$D307,Listes!$A$54:$E$60,5,FALSE))),('DP_Instruction Forfaitaires'!$E307*(VLOOKUP('DP_Instruction Forfaitaires'!$D307,Listes!$A$54:$E$60,3,FALSE))+(VLOOKUP('DP_Instruction Forfaitaires'!$D307,Listes!$A$54:$E$60,4,FALSE)))))))</f>
        <v/>
      </c>
      <c r="N307" s="131" t="str">
        <f>IF($H307="","",IF($C307=Listes!$B$31,IF('DP_Instruction Forfaitaires'!$E307&lt;Listes!$B$42,('DP_Instruction Forfaitaires'!$E307*(VLOOKUP('DP_Instruction Forfaitaires'!$D307,Listes!$A$43:$E$49,2,FALSE))),IF('DP_Instruction Forfaitaires'!$E307&gt;Listes!$D$42,('DP_Instruction Forfaitaires'!$E307*(VLOOKUP('DP_Instruction Forfaitaires'!$D307,Listes!$A$43:$E$49,5,FALSE))),('DP_Instruction Forfaitaires'!$E307*(VLOOKUP('DP_Instruction Forfaitaires'!$D307,Listes!$A$43:$E$49,3,FALSE))+(VLOOKUP('DP_Instruction Forfaitaires'!$D307,Listes!$A$43:$E$49,4,FALSE)))))))</f>
        <v/>
      </c>
      <c r="O307" s="183" t="str">
        <f>IF($H307="","",IF($C307=Listes!$B$34,Listes!$I$31,IF($C307=Listes!$B$35,(VLOOKUP('DP_Instruction Forfaitaires'!$F307,Listes!$E$31:$F$36,2,FALSE)),IF($C307=Listes!$B$33,IF('DP_Instruction Forfaitaires'!$E307&lt;Listes!$A$64,'DP_Instruction Forfaitaires'!$E307*Listes!$A$65,IF('DP_Instruction Forfaitaires'!$E307&gt;Listes!$D$64,'DP_Instruction Forfaitaires'!$E307*Listes!$D$65,(('DP_Instruction Forfaitaires'!$E307*Listes!$B$65)+Listes!$C$65)))))))</f>
        <v/>
      </c>
      <c r="P307" s="144" t="str">
        <f>IF('Dépenses forfaitaire'!P307="","",'Dépenses forfaitaire'!P307)</f>
        <v/>
      </c>
      <c r="Q307" s="343"/>
      <c r="R307" s="295" t="str">
        <f t="shared" si="16"/>
        <v/>
      </c>
      <c r="S307" s="295" t="str">
        <f t="shared" si="17"/>
        <v/>
      </c>
      <c r="T307" s="193" t="str">
        <f t="shared" si="18"/>
        <v/>
      </c>
      <c r="U307" s="191"/>
      <c r="V307" s="209"/>
      <c r="W307" s="195" t="str">
        <f>IF(AND(OR(Q307="KO",T307&lt;&gt;""),OR(R307="",S307="",T307="")),Listes!$A$74,IF(AND(T307="",Q307&lt;&gt;""),Listes!$A$75,IF(AND(P307&lt;T307,V307=""),Listes!$A$76,IF(AND(R307&gt;S307),Listes!$A$77,IF(AND(P307&lt;&gt;"",P307&gt;T307,U307=""),Listes!$A$78,IF(AND(X307="",OR(Q307&lt;&gt;"",R307&lt;&gt;"",S307&lt;&gt;"")),Listes!$A$79,""))))))</f>
        <v/>
      </c>
      <c r="X307" s="196"/>
      <c r="Y307" s="31">
        <f t="shared" si="19"/>
        <v>0</v>
      </c>
    </row>
    <row r="308" spans="1:25" ht="20.100000000000001" customHeight="1" x14ac:dyDescent="0.25">
      <c r="A308" s="134">
        <v>302</v>
      </c>
      <c r="B308" s="131" t="str">
        <f>IF('Dépenses forfaitaire'!B308="","",'Dépenses forfaitaire'!B308)</f>
        <v/>
      </c>
      <c r="C308" s="131" t="str">
        <f>IF('Dépenses forfaitaire'!C308="","",'Dépenses forfaitaire'!C308)</f>
        <v/>
      </c>
      <c r="D308" s="131" t="str">
        <f>IF('Dépenses forfaitaire'!D308="","",'Dépenses forfaitaire'!D308)</f>
        <v/>
      </c>
      <c r="E308" s="131" t="str">
        <f>IF('Dépenses forfaitaire'!E308="","",'Dépenses forfaitaire'!E308)</f>
        <v/>
      </c>
      <c r="F308" s="131" t="str">
        <f>IF('Dépenses forfaitaire'!F308="","",'Dépenses forfaitaire'!F308)</f>
        <v/>
      </c>
      <c r="G308" s="131"/>
      <c r="H308" s="131" t="str">
        <f>IF('Dépenses forfaitaire'!H308="","",'Dépenses forfaitaire'!H308)</f>
        <v/>
      </c>
      <c r="I308" s="131" t="str">
        <f>IF('Dépenses forfaitaire'!I308="","",'Dépenses forfaitaire'!I308)</f>
        <v/>
      </c>
      <c r="J308" s="293" t="str">
        <f>IF('Dépenses forfaitaire'!K308="","",'Dépenses forfaitaire'!K308)</f>
        <v/>
      </c>
      <c r="K308" s="293" t="str">
        <f>IF('Dépenses forfaitaire'!L308="","",'Dépenses forfaitaire'!L308)</f>
        <v/>
      </c>
      <c r="L308" s="293" t="str">
        <f>IF('Dépenses forfaitaire'!J308="","",'Dépenses forfaitaire'!J308)</f>
        <v/>
      </c>
      <c r="M308" s="131" t="str">
        <f>IF($H308="","",IF($C308=Listes!$B$32,IF('DP_Instruction Forfaitaires'!$E308&lt;Listes!$B$53,('DP_Instruction Forfaitaires'!$E308*(VLOOKUP('DP_Instruction Forfaitaires'!$D308,Listes!$A$54:$E$60,2,FALSE))),IF('DP_Instruction Forfaitaires'!$E308&gt;Listes!$E$53,('DP_Instruction Forfaitaires'!$E308*(VLOOKUP('DP_Instruction Forfaitaires'!$D308,Listes!$A$54:$E$60,5,FALSE))),('DP_Instruction Forfaitaires'!$E308*(VLOOKUP('DP_Instruction Forfaitaires'!$D308,Listes!$A$54:$E$60,3,FALSE))+(VLOOKUP('DP_Instruction Forfaitaires'!$D308,Listes!$A$54:$E$60,4,FALSE)))))))</f>
        <v/>
      </c>
      <c r="N308" s="131" t="str">
        <f>IF($H308="","",IF($C308=Listes!$B$31,IF('DP_Instruction Forfaitaires'!$E308&lt;Listes!$B$42,('DP_Instruction Forfaitaires'!$E308*(VLOOKUP('DP_Instruction Forfaitaires'!$D308,Listes!$A$43:$E$49,2,FALSE))),IF('DP_Instruction Forfaitaires'!$E308&gt;Listes!$D$42,('DP_Instruction Forfaitaires'!$E308*(VLOOKUP('DP_Instruction Forfaitaires'!$D308,Listes!$A$43:$E$49,5,FALSE))),('DP_Instruction Forfaitaires'!$E308*(VLOOKUP('DP_Instruction Forfaitaires'!$D308,Listes!$A$43:$E$49,3,FALSE))+(VLOOKUP('DP_Instruction Forfaitaires'!$D308,Listes!$A$43:$E$49,4,FALSE)))))))</f>
        <v/>
      </c>
      <c r="O308" s="183" t="str">
        <f>IF($H308="","",IF($C308=Listes!$B$34,Listes!$I$31,IF($C308=Listes!$B$35,(VLOOKUP('DP_Instruction Forfaitaires'!$F308,Listes!$E$31:$F$36,2,FALSE)),IF($C308=Listes!$B$33,IF('DP_Instruction Forfaitaires'!$E308&lt;Listes!$A$64,'DP_Instruction Forfaitaires'!$E308*Listes!$A$65,IF('DP_Instruction Forfaitaires'!$E308&gt;Listes!$D$64,'DP_Instruction Forfaitaires'!$E308*Listes!$D$65,(('DP_Instruction Forfaitaires'!$E308*Listes!$B$65)+Listes!$C$65)))))))</f>
        <v/>
      </c>
      <c r="P308" s="144" t="str">
        <f>IF('Dépenses forfaitaire'!P308="","",'Dépenses forfaitaire'!P308)</f>
        <v/>
      </c>
      <c r="Q308" s="343"/>
      <c r="R308" s="295" t="str">
        <f t="shared" si="16"/>
        <v/>
      </c>
      <c r="S308" s="295" t="str">
        <f t="shared" si="17"/>
        <v/>
      </c>
      <c r="T308" s="193" t="str">
        <f t="shared" si="18"/>
        <v/>
      </c>
      <c r="U308" s="191"/>
      <c r="V308" s="209"/>
      <c r="W308" s="195" t="str">
        <f>IF(AND(OR(Q308="KO",T308&lt;&gt;""),OR(R308="",S308="",T308="")),Listes!$A$74,IF(AND(T308="",Q308&lt;&gt;""),Listes!$A$75,IF(AND(P308&lt;T308,V308=""),Listes!$A$76,IF(AND(R308&gt;S308),Listes!$A$77,IF(AND(P308&lt;&gt;"",P308&gt;T308,U308=""),Listes!$A$78,IF(AND(X308="",OR(Q308&lt;&gt;"",R308&lt;&gt;"",S308&lt;&gt;"")),Listes!$A$79,""))))))</f>
        <v/>
      </c>
      <c r="X308" s="196"/>
      <c r="Y308" s="31">
        <f t="shared" si="19"/>
        <v>0</v>
      </c>
    </row>
    <row r="309" spans="1:25" ht="20.100000000000001" customHeight="1" x14ac:dyDescent="0.25">
      <c r="A309" s="134">
        <v>303</v>
      </c>
      <c r="B309" s="131" t="str">
        <f>IF('Dépenses forfaitaire'!B309="","",'Dépenses forfaitaire'!B309)</f>
        <v/>
      </c>
      <c r="C309" s="131" t="str">
        <f>IF('Dépenses forfaitaire'!C309="","",'Dépenses forfaitaire'!C309)</f>
        <v/>
      </c>
      <c r="D309" s="131" t="str">
        <f>IF('Dépenses forfaitaire'!D309="","",'Dépenses forfaitaire'!D309)</f>
        <v/>
      </c>
      <c r="E309" s="131" t="str">
        <f>IF('Dépenses forfaitaire'!E309="","",'Dépenses forfaitaire'!E309)</f>
        <v/>
      </c>
      <c r="F309" s="131" t="str">
        <f>IF('Dépenses forfaitaire'!F309="","",'Dépenses forfaitaire'!F309)</f>
        <v/>
      </c>
      <c r="G309" s="131"/>
      <c r="H309" s="131" t="str">
        <f>IF('Dépenses forfaitaire'!H309="","",'Dépenses forfaitaire'!H309)</f>
        <v/>
      </c>
      <c r="I309" s="131" t="str">
        <f>IF('Dépenses forfaitaire'!I309="","",'Dépenses forfaitaire'!I309)</f>
        <v/>
      </c>
      <c r="J309" s="293" t="str">
        <f>IF('Dépenses forfaitaire'!K309="","",'Dépenses forfaitaire'!K309)</f>
        <v/>
      </c>
      <c r="K309" s="293" t="str">
        <f>IF('Dépenses forfaitaire'!L309="","",'Dépenses forfaitaire'!L309)</f>
        <v/>
      </c>
      <c r="L309" s="293" t="str">
        <f>IF('Dépenses forfaitaire'!J309="","",'Dépenses forfaitaire'!J309)</f>
        <v/>
      </c>
      <c r="M309" s="131" t="str">
        <f>IF($H309="","",IF($C309=Listes!$B$32,IF('DP_Instruction Forfaitaires'!$E309&lt;Listes!$B$53,('DP_Instruction Forfaitaires'!$E309*(VLOOKUP('DP_Instruction Forfaitaires'!$D309,Listes!$A$54:$E$60,2,FALSE))),IF('DP_Instruction Forfaitaires'!$E309&gt;Listes!$E$53,('DP_Instruction Forfaitaires'!$E309*(VLOOKUP('DP_Instruction Forfaitaires'!$D309,Listes!$A$54:$E$60,5,FALSE))),('DP_Instruction Forfaitaires'!$E309*(VLOOKUP('DP_Instruction Forfaitaires'!$D309,Listes!$A$54:$E$60,3,FALSE))+(VLOOKUP('DP_Instruction Forfaitaires'!$D309,Listes!$A$54:$E$60,4,FALSE)))))))</f>
        <v/>
      </c>
      <c r="N309" s="131" t="str">
        <f>IF($H309="","",IF($C309=Listes!$B$31,IF('DP_Instruction Forfaitaires'!$E309&lt;Listes!$B$42,('DP_Instruction Forfaitaires'!$E309*(VLOOKUP('DP_Instruction Forfaitaires'!$D309,Listes!$A$43:$E$49,2,FALSE))),IF('DP_Instruction Forfaitaires'!$E309&gt;Listes!$D$42,('DP_Instruction Forfaitaires'!$E309*(VLOOKUP('DP_Instruction Forfaitaires'!$D309,Listes!$A$43:$E$49,5,FALSE))),('DP_Instruction Forfaitaires'!$E309*(VLOOKUP('DP_Instruction Forfaitaires'!$D309,Listes!$A$43:$E$49,3,FALSE))+(VLOOKUP('DP_Instruction Forfaitaires'!$D309,Listes!$A$43:$E$49,4,FALSE)))))))</f>
        <v/>
      </c>
      <c r="O309" s="183" t="str">
        <f>IF($H309="","",IF($C309=Listes!$B$34,Listes!$I$31,IF($C309=Listes!$B$35,(VLOOKUP('DP_Instruction Forfaitaires'!$F309,Listes!$E$31:$F$36,2,FALSE)),IF($C309=Listes!$B$33,IF('DP_Instruction Forfaitaires'!$E309&lt;Listes!$A$64,'DP_Instruction Forfaitaires'!$E309*Listes!$A$65,IF('DP_Instruction Forfaitaires'!$E309&gt;Listes!$D$64,'DP_Instruction Forfaitaires'!$E309*Listes!$D$65,(('DP_Instruction Forfaitaires'!$E309*Listes!$B$65)+Listes!$C$65)))))))</f>
        <v/>
      </c>
      <c r="P309" s="144" t="str">
        <f>IF('Dépenses forfaitaire'!P309="","",'Dépenses forfaitaire'!P309)</f>
        <v/>
      </c>
      <c r="Q309" s="343"/>
      <c r="R309" s="295" t="str">
        <f t="shared" si="16"/>
        <v/>
      </c>
      <c r="S309" s="295" t="str">
        <f t="shared" si="17"/>
        <v/>
      </c>
      <c r="T309" s="193" t="str">
        <f t="shared" si="18"/>
        <v/>
      </c>
      <c r="U309" s="191"/>
      <c r="V309" s="209"/>
      <c r="W309" s="195" t="str">
        <f>IF(AND(OR(Q309="KO",T309&lt;&gt;""),OR(R309="",S309="",T309="")),Listes!$A$74,IF(AND(T309="",Q309&lt;&gt;""),Listes!$A$75,IF(AND(P309&lt;T309,V309=""),Listes!$A$76,IF(AND(R309&gt;S309),Listes!$A$77,IF(AND(P309&lt;&gt;"",P309&gt;T309,U309=""),Listes!$A$78,IF(AND(X309="",OR(Q309&lt;&gt;"",R309&lt;&gt;"",S309&lt;&gt;"")),Listes!$A$79,""))))))</f>
        <v/>
      </c>
      <c r="X309" s="196"/>
      <c r="Y309" s="31">
        <f t="shared" si="19"/>
        <v>0</v>
      </c>
    </row>
    <row r="310" spans="1:25" ht="20.100000000000001" customHeight="1" x14ac:dyDescent="0.25">
      <c r="A310" s="134">
        <v>304</v>
      </c>
      <c r="B310" s="131" t="str">
        <f>IF('Dépenses forfaitaire'!B310="","",'Dépenses forfaitaire'!B310)</f>
        <v/>
      </c>
      <c r="C310" s="131" t="str">
        <f>IF('Dépenses forfaitaire'!C310="","",'Dépenses forfaitaire'!C310)</f>
        <v/>
      </c>
      <c r="D310" s="131" t="str">
        <f>IF('Dépenses forfaitaire'!D310="","",'Dépenses forfaitaire'!D310)</f>
        <v/>
      </c>
      <c r="E310" s="131" t="str">
        <f>IF('Dépenses forfaitaire'!E310="","",'Dépenses forfaitaire'!E310)</f>
        <v/>
      </c>
      <c r="F310" s="131" t="str">
        <f>IF('Dépenses forfaitaire'!F310="","",'Dépenses forfaitaire'!F310)</f>
        <v/>
      </c>
      <c r="G310" s="131"/>
      <c r="H310" s="131" t="str">
        <f>IF('Dépenses forfaitaire'!H310="","",'Dépenses forfaitaire'!H310)</f>
        <v/>
      </c>
      <c r="I310" s="131" t="str">
        <f>IF('Dépenses forfaitaire'!I310="","",'Dépenses forfaitaire'!I310)</f>
        <v/>
      </c>
      <c r="J310" s="293" t="str">
        <f>IF('Dépenses forfaitaire'!K310="","",'Dépenses forfaitaire'!K310)</f>
        <v/>
      </c>
      <c r="K310" s="293" t="str">
        <f>IF('Dépenses forfaitaire'!L310="","",'Dépenses forfaitaire'!L310)</f>
        <v/>
      </c>
      <c r="L310" s="293" t="str">
        <f>IF('Dépenses forfaitaire'!J310="","",'Dépenses forfaitaire'!J310)</f>
        <v/>
      </c>
      <c r="M310" s="131" t="str">
        <f>IF($H310="","",IF($C310=Listes!$B$32,IF('DP_Instruction Forfaitaires'!$E310&lt;Listes!$B$53,('DP_Instruction Forfaitaires'!$E310*(VLOOKUP('DP_Instruction Forfaitaires'!$D310,Listes!$A$54:$E$60,2,FALSE))),IF('DP_Instruction Forfaitaires'!$E310&gt;Listes!$E$53,('DP_Instruction Forfaitaires'!$E310*(VLOOKUP('DP_Instruction Forfaitaires'!$D310,Listes!$A$54:$E$60,5,FALSE))),('DP_Instruction Forfaitaires'!$E310*(VLOOKUP('DP_Instruction Forfaitaires'!$D310,Listes!$A$54:$E$60,3,FALSE))+(VLOOKUP('DP_Instruction Forfaitaires'!$D310,Listes!$A$54:$E$60,4,FALSE)))))))</f>
        <v/>
      </c>
      <c r="N310" s="131" t="str">
        <f>IF($H310="","",IF($C310=Listes!$B$31,IF('DP_Instruction Forfaitaires'!$E310&lt;Listes!$B$42,('DP_Instruction Forfaitaires'!$E310*(VLOOKUP('DP_Instruction Forfaitaires'!$D310,Listes!$A$43:$E$49,2,FALSE))),IF('DP_Instruction Forfaitaires'!$E310&gt;Listes!$D$42,('DP_Instruction Forfaitaires'!$E310*(VLOOKUP('DP_Instruction Forfaitaires'!$D310,Listes!$A$43:$E$49,5,FALSE))),('DP_Instruction Forfaitaires'!$E310*(VLOOKUP('DP_Instruction Forfaitaires'!$D310,Listes!$A$43:$E$49,3,FALSE))+(VLOOKUP('DP_Instruction Forfaitaires'!$D310,Listes!$A$43:$E$49,4,FALSE)))))))</f>
        <v/>
      </c>
      <c r="O310" s="183" t="str">
        <f>IF($H310="","",IF($C310=Listes!$B$34,Listes!$I$31,IF($C310=Listes!$B$35,(VLOOKUP('DP_Instruction Forfaitaires'!$F310,Listes!$E$31:$F$36,2,FALSE)),IF($C310=Listes!$B$33,IF('DP_Instruction Forfaitaires'!$E310&lt;Listes!$A$64,'DP_Instruction Forfaitaires'!$E310*Listes!$A$65,IF('DP_Instruction Forfaitaires'!$E310&gt;Listes!$D$64,'DP_Instruction Forfaitaires'!$E310*Listes!$D$65,(('DP_Instruction Forfaitaires'!$E310*Listes!$B$65)+Listes!$C$65)))))))</f>
        <v/>
      </c>
      <c r="P310" s="144" t="str">
        <f>IF('Dépenses forfaitaire'!P310="","",'Dépenses forfaitaire'!P310)</f>
        <v/>
      </c>
      <c r="Q310" s="343"/>
      <c r="R310" s="295" t="str">
        <f t="shared" si="16"/>
        <v/>
      </c>
      <c r="S310" s="295" t="str">
        <f t="shared" si="17"/>
        <v/>
      </c>
      <c r="T310" s="193" t="str">
        <f t="shared" si="18"/>
        <v/>
      </c>
      <c r="U310" s="191"/>
      <c r="V310" s="209"/>
      <c r="W310" s="195" t="str">
        <f>IF(AND(OR(Q310="KO",T310&lt;&gt;""),OR(R310="",S310="",T310="")),Listes!$A$74,IF(AND(T310="",Q310&lt;&gt;""),Listes!$A$75,IF(AND(P310&lt;T310,V310=""),Listes!$A$76,IF(AND(R310&gt;S310),Listes!$A$77,IF(AND(P310&lt;&gt;"",P310&gt;T310,U310=""),Listes!$A$78,IF(AND(X310="",OR(Q310&lt;&gt;"",R310&lt;&gt;"",S310&lt;&gt;"")),Listes!$A$79,""))))))</f>
        <v/>
      </c>
      <c r="X310" s="196"/>
      <c r="Y310" s="31">
        <f t="shared" si="19"/>
        <v>0</v>
      </c>
    </row>
    <row r="311" spans="1:25" ht="20.100000000000001" customHeight="1" x14ac:dyDescent="0.25">
      <c r="A311" s="134">
        <v>305</v>
      </c>
      <c r="B311" s="131" t="str">
        <f>IF('Dépenses forfaitaire'!B311="","",'Dépenses forfaitaire'!B311)</f>
        <v/>
      </c>
      <c r="C311" s="131" t="str">
        <f>IF('Dépenses forfaitaire'!C311="","",'Dépenses forfaitaire'!C311)</f>
        <v/>
      </c>
      <c r="D311" s="131" t="str">
        <f>IF('Dépenses forfaitaire'!D311="","",'Dépenses forfaitaire'!D311)</f>
        <v/>
      </c>
      <c r="E311" s="131" t="str">
        <f>IF('Dépenses forfaitaire'!E311="","",'Dépenses forfaitaire'!E311)</f>
        <v/>
      </c>
      <c r="F311" s="131" t="str">
        <f>IF('Dépenses forfaitaire'!F311="","",'Dépenses forfaitaire'!F311)</f>
        <v/>
      </c>
      <c r="G311" s="131"/>
      <c r="H311" s="131" t="str">
        <f>IF('Dépenses forfaitaire'!H311="","",'Dépenses forfaitaire'!H311)</f>
        <v/>
      </c>
      <c r="I311" s="131" t="str">
        <f>IF('Dépenses forfaitaire'!I311="","",'Dépenses forfaitaire'!I311)</f>
        <v/>
      </c>
      <c r="J311" s="293" t="str">
        <f>IF('Dépenses forfaitaire'!K311="","",'Dépenses forfaitaire'!K311)</f>
        <v/>
      </c>
      <c r="K311" s="293" t="str">
        <f>IF('Dépenses forfaitaire'!L311="","",'Dépenses forfaitaire'!L311)</f>
        <v/>
      </c>
      <c r="L311" s="293" t="str">
        <f>IF('Dépenses forfaitaire'!J311="","",'Dépenses forfaitaire'!J311)</f>
        <v/>
      </c>
      <c r="M311" s="131" t="str">
        <f>IF($H311="","",IF($C311=Listes!$B$32,IF('DP_Instruction Forfaitaires'!$E311&lt;Listes!$B$53,('DP_Instruction Forfaitaires'!$E311*(VLOOKUP('DP_Instruction Forfaitaires'!$D311,Listes!$A$54:$E$60,2,FALSE))),IF('DP_Instruction Forfaitaires'!$E311&gt;Listes!$E$53,('DP_Instruction Forfaitaires'!$E311*(VLOOKUP('DP_Instruction Forfaitaires'!$D311,Listes!$A$54:$E$60,5,FALSE))),('DP_Instruction Forfaitaires'!$E311*(VLOOKUP('DP_Instruction Forfaitaires'!$D311,Listes!$A$54:$E$60,3,FALSE))+(VLOOKUP('DP_Instruction Forfaitaires'!$D311,Listes!$A$54:$E$60,4,FALSE)))))))</f>
        <v/>
      </c>
      <c r="N311" s="131" t="str">
        <f>IF($H311="","",IF($C311=Listes!$B$31,IF('DP_Instruction Forfaitaires'!$E311&lt;Listes!$B$42,('DP_Instruction Forfaitaires'!$E311*(VLOOKUP('DP_Instruction Forfaitaires'!$D311,Listes!$A$43:$E$49,2,FALSE))),IF('DP_Instruction Forfaitaires'!$E311&gt;Listes!$D$42,('DP_Instruction Forfaitaires'!$E311*(VLOOKUP('DP_Instruction Forfaitaires'!$D311,Listes!$A$43:$E$49,5,FALSE))),('DP_Instruction Forfaitaires'!$E311*(VLOOKUP('DP_Instruction Forfaitaires'!$D311,Listes!$A$43:$E$49,3,FALSE))+(VLOOKUP('DP_Instruction Forfaitaires'!$D311,Listes!$A$43:$E$49,4,FALSE)))))))</f>
        <v/>
      </c>
      <c r="O311" s="183" t="str">
        <f>IF($H311="","",IF($C311=Listes!$B$34,Listes!$I$31,IF($C311=Listes!$B$35,(VLOOKUP('DP_Instruction Forfaitaires'!$F311,Listes!$E$31:$F$36,2,FALSE)),IF($C311=Listes!$B$33,IF('DP_Instruction Forfaitaires'!$E311&lt;Listes!$A$64,'DP_Instruction Forfaitaires'!$E311*Listes!$A$65,IF('DP_Instruction Forfaitaires'!$E311&gt;Listes!$D$64,'DP_Instruction Forfaitaires'!$E311*Listes!$D$65,(('DP_Instruction Forfaitaires'!$E311*Listes!$B$65)+Listes!$C$65)))))))</f>
        <v/>
      </c>
      <c r="P311" s="144" t="str">
        <f>IF('Dépenses forfaitaire'!P311="","",'Dépenses forfaitaire'!P311)</f>
        <v/>
      </c>
      <c r="Q311" s="343"/>
      <c r="R311" s="295" t="str">
        <f t="shared" si="16"/>
        <v/>
      </c>
      <c r="S311" s="295" t="str">
        <f t="shared" si="17"/>
        <v/>
      </c>
      <c r="T311" s="193" t="str">
        <f t="shared" si="18"/>
        <v/>
      </c>
      <c r="U311" s="191"/>
      <c r="V311" s="209"/>
      <c r="W311" s="195" t="str">
        <f>IF(AND(OR(Q311="KO",T311&lt;&gt;""),OR(R311="",S311="",T311="")),Listes!$A$74,IF(AND(T311="",Q311&lt;&gt;""),Listes!$A$75,IF(AND(P311&lt;T311,V311=""),Listes!$A$76,IF(AND(R311&gt;S311),Listes!$A$77,IF(AND(P311&lt;&gt;"",P311&gt;T311,U311=""),Listes!$A$78,IF(AND(X311="",OR(Q311&lt;&gt;"",R311&lt;&gt;"",S311&lt;&gt;"")),Listes!$A$79,""))))))</f>
        <v/>
      </c>
      <c r="X311" s="196"/>
      <c r="Y311" s="31">
        <f t="shared" si="19"/>
        <v>0</v>
      </c>
    </row>
    <row r="312" spans="1:25" ht="20.100000000000001" customHeight="1" x14ac:dyDescent="0.25">
      <c r="A312" s="134">
        <v>306</v>
      </c>
      <c r="B312" s="131" t="str">
        <f>IF('Dépenses forfaitaire'!B312="","",'Dépenses forfaitaire'!B312)</f>
        <v/>
      </c>
      <c r="C312" s="131" t="str">
        <f>IF('Dépenses forfaitaire'!C312="","",'Dépenses forfaitaire'!C312)</f>
        <v/>
      </c>
      <c r="D312" s="131" t="str">
        <f>IF('Dépenses forfaitaire'!D312="","",'Dépenses forfaitaire'!D312)</f>
        <v/>
      </c>
      <c r="E312" s="131" t="str">
        <f>IF('Dépenses forfaitaire'!E312="","",'Dépenses forfaitaire'!E312)</f>
        <v/>
      </c>
      <c r="F312" s="131" t="str">
        <f>IF('Dépenses forfaitaire'!F312="","",'Dépenses forfaitaire'!F312)</f>
        <v/>
      </c>
      <c r="G312" s="131"/>
      <c r="H312" s="131" t="str">
        <f>IF('Dépenses forfaitaire'!H312="","",'Dépenses forfaitaire'!H312)</f>
        <v/>
      </c>
      <c r="I312" s="131" t="str">
        <f>IF('Dépenses forfaitaire'!I312="","",'Dépenses forfaitaire'!I312)</f>
        <v/>
      </c>
      <c r="J312" s="293" t="str">
        <f>IF('Dépenses forfaitaire'!K312="","",'Dépenses forfaitaire'!K312)</f>
        <v/>
      </c>
      <c r="K312" s="293" t="str">
        <f>IF('Dépenses forfaitaire'!L312="","",'Dépenses forfaitaire'!L312)</f>
        <v/>
      </c>
      <c r="L312" s="293" t="str">
        <f>IF('Dépenses forfaitaire'!J312="","",'Dépenses forfaitaire'!J312)</f>
        <v/>
      </c>
      <c r="M312" s="131" t="str">
        <f>IF($H312="","",IF($C312=Listes!$B$32,IF('DP_Instruction Forfaitaires'!$E312&lt;Listes!$B$53,('DP_Instruction Forfaitaires'!$E312*(VLOOKUP('DP_Instruction Forfaitaires'!$D312,Listes!$A$54:$E$60,2,FALSE))),IF('DP_Instruction Forfaitaires'!$E312&gt;Listes!$E$53,('DP_Instruction Forfaitaires'!$E312*(VLOOKUP('DP_Instruction Forfaitaires'!$D312,Listes!$A$54:$E$60,5,FALSE))),('DP_Instruction Forfaitaires'!$E312*(VLOOKUP('DP_Instruction Forfaitaires'!$D312,Listes!$A$54:$E$60,3,FALSE))+(VLOOKUP('DP_Instruction Forfaitaires'!$D312,Listes!$A$54:$E$60,4,FALSE)))))))</f>
        <v/>
      </c>
      <c r="N312" s="131" t="str">
        <f>IF($H312="","",IF($C312=Listes!$B$31,IF('DP_Instruction Forfaitaires'!$E312&lt;Listes!$B$42,('DP_Instruction Forfaitaires'!$E312*(VLOOKUP('DP_Instruction Forfaitaires'!$D312,Listes!$A$43:$E$49,2,FALSE))),IF('DP_Instruction Forfaitaires'!$E312&gt;Listes!$D$42,('DP_Instruction Forfaitaires'!$E312*(VLOOKUP('DP_Instruction Forfaitaires'!$D312,Listes!$A$43:$E$49,5,FALSE))),('DP_Instruction Forfaitaires'!$E312*(VLOOKUP('DP_Instruction Forfaitaires'!$D312,Listes!$A$43:$E$49,3,FALSE))+(VLOOKUP('DP_Instruction Forfaitaires'!$D312,Listes!$A$43:$E$49,4,FALSE)))))))</f>
        <v/>
      </c>
      <c r="O312" s="183" t="str">
        <f>IF($H312="","",IF($C312=Listes!$B$34,Listes!$I$31,IF($C312=Listes!$B$35,(VLOOKUP('DP_Instruction Forfaitaires'!$F312,Listes!$E$31:$F$36,2,FALSE)),IF($C312=Listes!$B$33,IF('DP_Instruction Forfaitaires'!$E312&lt;Listes!$A$64,'DP_Instruction Forfaitaires'!$E312*Listes!$A$65,IF('DP_Instruction Forfaitaires'!$E312&gt;Listes!$D$64,'DP_Instruction Forfaitaires'!$E312*Listes!$D$65,(('DP_Instruction Forfaitaires'!$E312*Listes!$B$65)+Listes!$C$65)))))))</f>
        <v/>
      </c>
      <c r="P312" s="144" t="str">
        <f>IF('Dépenses forfaitaire'!P312="","",'Dépenses forfaitaire'!P312)</f>
        <v/>
      </c>
      <c r="Q312" s="343"/>
      <c r="R312" s="295" t="str">
        <f t="shared" si="16"/>
        <v/>
      </c>
      <c r="S312" s="295" t="str">
        <f t="shared" si="17"/>
        <v/>
      </c>
      <c r="T312" s="193" t="str">
        <f t="shared" si="18"/>
        <v/>
      </c>
      <c r="U312" s="191"/>
      <c r="V312" s="209"/>
      <c r="W312" s="195" t="str">
        <f>IF(AND(OR(Q312="KO",T312&lt;&gt;""),OR(R312="",S312="",T312="")),Listes!$A$74,IF(AND(T312="",Q312&lt;&gt;""),Listes!$A$75,IF(AND(P312&lt;T312,V312=""),Listes!$A$76,IF(AND(R312&gt;S312),Listes!$A$77,IF(AND(P312&lt;&gt;"",P312&gt;T312,U312=""),Listes!$A$78,IF(AND(X312="",OR(Q312&lt;&gt;"",R312&lt;&gt;"",S312&lt;&gt;"")),Listes!$A$79,""))))))</f>
        <v/>
      </c>
      <c r="X312" s="196"/>
      <c r="Y312" s="31">
        <f t="shared" si="19"/>
        <v>0</v>
      </c>
    </row>
    <row r="313" spans="1:25" ht="20.100000000000001" customHeight="1" x14ac:dyDescent="0.25">
      <c r="A313" s="134">
        <v>307</v>
      </c>
      <c r="B313" s="131" t="str">
        <f>IF('Dépenses forfaitaire'!B313="","",'Dépenses forfaitaire'!B313)</f>
        <v/>
      </c>
      <c r="C313" s="131" t="str">
        <f>IF('Dépenses forfaitaire'!C313="","",'Dépenses forfaitaire'!C313)</f>
        <v/>
      </c>
      <c r="D313" s="131" t="str">
        <f>IF('Dépenses forfaitaire'!D313="","",'Dépenses forfaitaire'!D313)</f>
        <v/>
      </c>
      <c r="E313" s="131" t="str">
        <f>IF('Dépenses forfaitaire'!E313="","",'Dépenses forfaitaire'!E313)</f>
        <v/>
      </c>
      <c r="F313" s="131" t="str">
        <f>IF('Dépenses forfaitaire'!F313="","",'Dépenses forfaitaire'!F313)</f>
        <v/>
      </c>
      <c r="G313" s="131"/>
      <c r="H313" s="131" t="str">
        <f>IF('Dépenses forfaitaire'!H313="","",'Dépenses forfaitaire'!H313)</f>
        <v/>
      </c>
      <c r="I313" s="131" t="str">
        <f>IF('Dépenses forfaitaire'!I313="","",'Dépenses forfaitaire'!I313)</f>
        <v/>
      </c>
      <c r="J313" s="293" t="str">
        <f>IF('Dépenses forfaitaire'!K313="","",'Dépenses forfaitaire'!K313)</f>
        <v/>
      </c>
      <c r="K313" s="293" t="str">
        <f>IF('Dépenses forfaitaire'!L313="","",'Dépenses forfaitaire'!L313)</f>
        <v/>
      </c>
      <c r="L313" s="293" t="str">
        <f>IF('Dépenses forfaitaire'!J313="","",'Dépenses forfaitaire'!J313)</f>
        <v/>
      </c>
      <c r="M313" s="131" t="str">
        <f>IF($H313="","",IF($C313=Listes!$B$32,IF('DP_Instruction Forfaitaires'!$E313&lt;Listes!$B$53,('DP_Instruction Forfaitaires'!$E313*(VLOOKUP('DP_Instruction Forfaitaires'!$D313,Listes!$A$54:$E$60,2,FALSE))),IF('DP_Instruction Forfaitaires'!$E313&gt;Listes!$E$53,('DP_Instruction Forfaitaires'!$E313*(VLOOKUP('DP_Instruction Forfaitaires'!$D313,Listes!$A$54:$E$60,5,FALSE))),('DP_Instruction Forfaitaires'!$E313*(VLOOKUP('DP_Instruction Forfaitaires'!$D313,Listes!$A$54:$E$60,3,FALSE))+(VLOOKUP('DP_Instruction Forfaitaires'!$D313,Listes!$A$54:$E$60,4,FALSE)))))))</f>
        <v/>
      </c>
      <c r="N313" s="131" t="str">
        <f>IF($H313="","",IF($C313=Listes!$B$31,IF('DP_Instruction Forfaitaires'!$E313&lt;Listes!$B$42,('DP_Instruction Forfaitaires'!$E313*(VLOOKUP('DP_Instruction Forfaitaires'!$D313,Listes!$A$43:$E$49,2,FALSE))),IF('DP_Instruction Forfaitaires'!$E313&gt;Listes!$D$42,('DP_Instruction Forfaitaires'!$E313*(VLOOKUP('DP_Instruction Forfaitaires'!$D313,Listes!$A$43:$E$49,5,FALSE))),('DP_Instruction Forfaitaires'!$E313*(VLOOKUP('DP_Instruction Forfaitaires'!$D313,Listes!$A$43:$E$49,3,FALSE))+(VLOOKUP('DP_Instruction Forfaitaires'!$D313,Listes!$A$43:$E$49,4,FALSE)))))))</f>
        <v/>
      </c>
      <c r="O313" s="183" t="str">
        <f>IF($H313="","",IF($C313=Listes!$B$34,Listes!$I$31,IF($C313=Listes!$B$35,(VLOOKUP('DP_Instruction Forfaitaires'!$F313,Listes!$E$31:$F$36,2,FALSE)),IF($C313=Listes!$B$33,IF('DP_Instruction Forfaitaires'!$E313&lt;Listes!$A$64,'DP_Instruction Forfaitaires'!$E313*Listes!$A$65,IF('DP_Instruction Forfaitaires'!$E313&gt;Listes!$D$64,'DP_Instruction Forfaitaires'!$E313*Listes!$D$65,(('DP_Instruction Forfaitaires'!$E313*Listes!$B$65)+Listes!$C$65)))))))</f>
        <v/>
      </c>
      <c r="P313" s="144" t="str">
        <f>IF('Dépenses forfaitaire'!P313="","",'Dépenses forfaitaire'!P313)</f>
        <v/>
      </c>
      <c r="Q313" s="343"/>
      <c r="R313" s="295" t="str">
        <f t="shared" si="16"/>
        <v/>
      </c>
      <c r="S313" s="295" t="str">
        <f t="shared" si="17"/>
        <v/>
      </c>
      <c r="T313" s="193" t="str">
        <f t="shared" si="18"/>
        <v/>
      </c>
      <c r="U313" s="191"/>
      <c r="V313" s="209"/>
      <c r="W313" s="195" t="str">
        <f>IF(AND(OR(Q313="KO",T313&lt;&gt;""),OR(R313="",S313="",T313="")),Listes!$A$74,IF(AND(T313="",Q313&lt;&gt;""),Listes!$A$75,IF(AND(P313&lt;T313,V313=""),Listes!$A$76,IF(AND(R313&gt;S313),Listes!$A$77,IF(AND(P313&lt;&gt;"",P313&gt;T313,U313=""),Listes!$A$78,IF(AND(X313="",OR(Q313&lt;&gt;"",R313&lt;&gt;"",S313&lt;&gt;"")),Listes!$A$79,""))))))</f>
        <v/>
      </c>
      <c r="X313" s="196"/>
      <c r="Y313" s="31">
        <f t="shared" si="19"/>
        <v>0</v>
      </c>
    </row>
    <row r="314" spans="1:25" ht="20.100000000000001" customHeight="1" x14ac:dyDescent="0.25">
      <c r="A314" s="134">
        <v>308</v>
      </c>
      <c r="B314" s="131" t="str">
        <f>IF('Dépenses forfaitaire'!B314="","",'Dépenses forfaitaire'!B314)</f>
        <v/>
      </c>
      <c r="C314" s="131" t="str">
        <f>IF('Dépenses forfaitaire'!C314="","",'Dépenses forfaitaire'!C314)</f>
        <v/>
      </c>
      <c r="D314" s="131" t="str">
        <f>IF('Dépenses forfaitaire'!D314="","",'Dépenses forfaitaire'!D314)</f>
        <v/>
      </c>
      <c r="E314" s="131" t="str">
        <f>IF('Dépenses forfaitaire'!E314="","",'Dépenses forfaitaire'!E314)</f>
        <v/>
      </c>
      <c r="F314" s="131" t="str">
        <f>IF('Dépenses forfaitaire'!F314="","",'Dépenses forfaitaire'!F314)</f>
        <v/>
      </c>
      <c r="G314" s="131"/>
      <c r="H314" s="131" t="str">
        <f>IF('Dépenses forfaitaire'!H314="","",'Dépenses forfaitaire'!H314)</f>
        <v/>
      </c>
      <c r="I314" s="131" t="str">
        <f>IF('Dépenses forfaitaire'!I314="","",'Dépenses forfaitaire'!I314)</f>
        <v/>
      </c>
      <c r="J314" s="293" t="str">
        <f>IF('Dépenses forfaitaire'!K314="","",'Dépenses forfaitaire'!K314)</f>
        <v/>
      </c>
      <c r="K314" s="293" t="str">
        <f>IF('Dépenses forfaitaire'!L314="","",'Dépenses forfaitaire'!L314)</f>
        <v/>
      </c>
      <c r="L314" s="293" t="str">
        <f>IF('Dépenses forfaitaire'!J314="","",'Dépenses forfaitaire'!J314)</f>
        <v/>
      </c>
      <c r="M314" s="131" t="str">
        <f>IF($H314="","",IF($C314=Listes!$B$32,IF('DP_Instruction Forfaitaires'!$E314&lt;Listes!$B$53,('DP_Instruction Forfaitaires'!$E314*(VLOOKUP('DP_Instruction Forfaitaires'!$D314,Listes!$A$54:$E$60,2,FALSE))),IF('DP_Instruction Forfaitaires'!$E314&gt;Listes!$E$53,('DP_Instruction Forfaitaires'!$E314*(VLOOKUP('DP_Instruction Forfaitaires'!$D314,Listes!$A$54:$E$60,5,FALSE))),('DP_Instruction Forfaitaires'!$E314*(VLOOKUP('DP_Instruction Forfaitaires'!$D314,Listes!$A$54:$E$60,3,FALSE))+(VLOOKUP('DP_Instruction Forfaitaires'!$D314,Listes!$A$54:$E$60,4,FALSE)))))))</f>
        <v/>
      </c>
      <c r="N314" s="131" t="str">
        <f>IF($H314="","",IF($C314=Listes!$B$31,IF('DP_Instruction Forfaitaires'!$E314&lt;Listes!$B$42,('DP_Instruction Forfaitaires'!$E314*(VLOOKUP('DP_Instruction Forfaitaires'!$D314,Listes!$A$43:$E$49,2,FALSE))),IF('DP_Instruction Forfaitaires'!$E314&gt;Listes!$D$42,('DP_Instruction Forfaitaires'!$E314*(VLOOKUP('DP_Instruction Forfaitaires'!$D314,Listes!$A$43:$E$49,5,FALSE))),('DP_Instruction Forfaitaires'!$E314*(VLOOKUP('DP_Instruction Forfaitaires'!$D314,Listes!$A$43:$E$49,3,FALSE))+(VLOOKUP('DP_Instruction Forfaitaires'!$D314,Listes!$A$43:$E$49,4,FALSE)))))))</f>
        <v/>
      </c>
      <c r="O314" s="183" t="str">
        <f>IF($H314="","",IF($C314=Listes!$B$34,Listes!$I$31,IF($C314=Listes!$B$35,(VLOOKUP('DP_Instruction Forfaitaires'!$F314,Listes!$E$31:$F$36,2,FALSE)),IF($C314=Listes!$B$33,IF('DP_Instruction Forfaitaires'!$E314&lt;Listes!$A$64,'DP_Instruction Forfaitaires'!$E314*Listes!$A$65,IF('DP_Instruction Forfaitaires'!$E314&gt;Listes!$D$64,'DP_Instruction Forfaitaires'!$E314*Listes!$D$65,(('DP_Instruction Forfaitaires'!$E314*Listes!$B$65)+Listes!$C$65)))))))</f>
        <v/>
      </c>
      <c r="P314" s="144" t="str">
        <f>IF('Dépenses forfaitaire'!P314="","",'Dépenses forfaitaire'!P314)</f>
        <v/>
      </c>
      <c r="Q314" s="343"/>
      <c r="R314" s="295" t="str">
        <f t="shared" si="16"/>
        <v/>
      </c>
      <c r="S314" s="295" t="str">
        <f t="shared" si="17"/>
        <v/>
      </c>
      <c r="T314" s="193" t="str">
        <f t="shared" si="18"/>
        <v/>
      </c>
      <c r="U314" s="191"/>
      <c r="V314" s="209"/>
      <c r="W314" s="195" t="str">
        <f>IF(AND(OR(Q314="KO",T314&lt;&gt;""),OR(R314="",S314="",T314="")),Listes!$A$74,IF(AND(T314="",Q314&lt;&gt;""),Listes!$A$75,IF(AND(P314&lt;T314,V314=""),Listes!$A$76,IF(AND(R314&gt;S314),Listes!$A$77,IF(AND(P314&lt;&gt;"",P314&gt;T314,U314=""),Listes!$A$78,IF(AND(X314="",OR(Q314&lt;&gt;"",R314&lt;&gt;"",S314&lt;&gt;"")),Listes!$A$79,""))))))</f>
        <v/>
      </c>
      <c r="X314" s="196"/>
      <c r="Y314" s="31">
        <f t="shared" si="19"/>
        <v>0</v>
      </c>
    </row>
    <row r="315" spans="1:25" ht="20.100000000000001" customHeight="1" x14ac:dyDescent="0.25">
      <c r="A315" s="134">
        <v>309</v>
      </c>
      <c r="B315" s="131" t="str">
        <f>IF('Dépenses forfaitaire'!B315="","",'Dépenses forfaitaire'!B315)</f>
        <v/>
      </c>
      <c r="C315" s="131" t="str">
        <f>IF('Dépenses forfaitaire'!C315="","",'Dépenses forfaitaire'!C315)</f>
        <v/>
      </c>
      <c r="D315" s="131" t="str">
        <f>IF('Dépenses forfaitaire'!D315="","",'Dépenses forfaitaire'!D315)</f>
        <v/>
      </c>
      <c r="E315" s="131" t="str">
        <f>IF('Dépenses forfaitaire'!E315="","",'Dépenses forfaitaire'!E315)</f>
        <v/>
      </c>
      <c r="F315" s="131" t="str">
        <f>IF('Dépenses forfaitaire'!F315="","",'Dépenses forfaitaire'!F315)</f>
        <v/>
      </c>
      <c r="G315" s="131"/>
      <c r="H315" s="131" t="str">
        <f>IF('Dépenses forfaitaire'!H315="","",'Dépenses forfaitaire'!H315)</f>
        <v/>
      </c>
      <c r="I315" s="131" t="str">
        <f>IF('Dépenses forfaitaire'!I315="","",'Dépenses forfaitaire'!I315)</f>
        <v/>
      </c>
      <c r="J315" s="293" t="str">
        <f>IF('Dépenses forfaitaire'!K315="","",'Dépenses forfaitaire'!K315)</f>
        <v/>
      </c>
      <c r="K315" s="293" t="str">
        <f>IF('Dépenses forfaitaire'!L315="","",'Dépenses forfaitaire'!L315)</f>
        <v/>
      </c>
      <c r="L315" s="293" t="str">
        <f>IF('Dépenses forfaitaire'!J315="","",'Dépenses forfaitaire'!J315)</f>
        <v/>
      </c>
      <c r="M315" s="131" t="str">
        <f>IF($H315="","",IF($C315=Listes!$B$32,IF('DP_Instruction Forfaitaires'!$E315&lt;Listes!$B$53,('DP_Instruction Forfaitaires'!$E315*(VLOOKUP('DP_Instruction Forfaitaires'!$D315,Listes!$A$54:$E$60,2,FALSE))),IF('DP_Instruction Forfaitaires'!$E315&gt;Listes!$E$53,('DP_Instruction Forfaitaires'!$E315*(VLOOKUP('DP_Instruction Forfaitaires'!$D315,Listes!$A$54:$E$60,5,FALSE))),('DP_Instruction Forfaitaires'!$E315*(VLOOKUP('DP_Instruction Forfaitaires'!$D315,Listes!$A$54:$E$60,3,FALSE))+(VLOOKUP('DP_Instruction Forfaitaires'!$D315,Listes!$A$54:$E$60,4,FALSE)))))))</f>
        <v/>
      </c>
      <c r="N315" s="131" t="str">
        <f>IF($H315="","",IF($C315=Listes!$B$31,IF('DP_Instruction Forfaitaires'!$E315&lt;Listes!$B$42,('DP_Instruction Forfaitaires'!$E315*(VLOOKUP('DP_Instruction Forfaitaires'!$D315,Listes!$A$43:$E$49,2,FALSE))),IF('DP_Instruction Forfaitaires'!$E315&gt;Listes!$D$42,('DP_Instruction Forfaitaires'!$E315*(VLOOKUP('DP_Instruction Forfaitaires'!$D315,Listes!$A$43:$E$49,5,FALSE))),('DP_Instruction Forfaitaires'!$E315*(VLOOKUP('DP_Instruction Forfaitaires'!$D315,Listes!$A$43:$E$49,3,FALSE))+(VLOOKUP('DP_Instruction Forfaitaires'!$D315,Listes!$A$43:$E$49,4,FALSE)))))))</f>
        <v/>
      </c>
      <c r="O315" s="183" t="str">
        <f>IF($H315="","",IF($C315=Listes!$B$34,Listes!$I$31,IF($C315=Listes!$B$35,(VLOOKUP('DP_Instruction Forfaitaires'!$F315,Listes!$E$31:$F$36,2,FALSE)),IF($C315=Listes!$B$33,IF('DP_Instruction Forfaitaires'!$E315&lt;Listes!$A$64,'DP_Instruction Forfaitaires'!$E315*Listes!$A$65,IF('DP_Instruction Forfaitaires'!$E315&gt;Listes!$D$64,'DP_Instruction Forfaitaires'!$E315*Listes!$D$65,(('DP_Instruction Forfaitaires'!$E315*Listes!$B$65)+Listes!$C$65)))))))</f>
        <v/>
      </c>
      <c r="P315" s="144" t="str">
        <f>IF('Dépenses forfaitaire'!P315="","",'Dépenses forfaitaire'!P315)</f>
        <v/>
      </c>
      <c r="Q315" s="343"/>
      <c r="R315" s="295" t="str">
        <f t="shared" si="16"/>
        <v/>
      </c>
      <c r="S315" s="295" t="str">
        <f t="shared" si="17"/>
        <v/>
      </c>
      <c r="T315" s="193" t="str">
        <f t="shared" si="18"/>
        <v/>
      </c>
      <c r="U315" s="191"/>
      <c r="V315" s="209"/>
      <c r="W315" s="195" t="str">
        <f>IF(AND(OR(Q315="KO",T315&lt;&gt;""),OR(R315="",S315="",T315="")),Listes!$A$74,IF(AND(T315="",Q315&lt;&gt;""),Listes!$A$75,IF(AND(P315&lt;T315,V315=""),Listes!$A$76,IF(AND(R315&gt;S315),Listes!$A$77,IF(AND(P315&lt;&gt;"",P315&gt;T315,U315=""),Listes!$A$78,IF(AND(X315="",OR(Q315&lt;&gt;"",R315&lt;&gt;"",S315&lt;&gt;"")),Listes!$A$79,""))))))</f>
        <v/>
      </c>
      <c r="X315" s="196"/>
      <c r="Y315" s="31">
        <f t="shared" si="19"/>
        <v>0</v>
      </c>
    </row>
    <row r="316" spans="1:25" ht="20.100000000000001" customHeight="1" x14ac:dyDescent="0.25">
      <c r="A316" s="134">
        <v>310</v>
      </c>
      <c r="B316" s="131" t="str">
        <f>IF('Dépenses forfaitaire'!B316="","",'Dépenses forfaitaire'!B316)</f>
        <v/>
      </c>
      <c r="C316" s="131" t="str">
        <f>IF('Dépenses forfaitaire'!C316="","",'Dépenses forfaitaire'!C316)</f>
        <v/>
      </c>
      <c r="D316" s="131" t="str">
        <f>IF('Dépenses forfaitaire'!D316="","",'Dépenses forfaitaire'!D316)</f>
        <v/>
      </c>
      <c r="E316" s="131" t="str">
        <f>IF('Dépenses forfaitaire'!E316="","",'Dépenses forfaitaire'!E316)</f>
        <v/>
      </c>
      <c r="F316" s="131" t="str">
        <f>IF('Dépenses forfaitaire'!F316="","",'Dépenses forfaitaire'!F316)</f>
        <v/>
      </c>
      <c r="G316" s="131"/>
      <c r="H316" s="131" t="str">
        <f>IF('Dépenses forfaitaire'!H316="","",'Dépenses forfaitaire'!H316)</f>
        <v/>
      </c>
      <c r="I316" s="131" t="str">
        <f>IF('Dépenses forfaitaire'!I316="","",'Dépenses forfaitaire'!I316)</f>
        <v/>
      </c>
      <c r="J316" s="293" t="str">
        <f>IF('Dépenses forfaitaire'!K316="","",'Dépenses forfaitaire'!K316)</f>
        <v/>
      </c>
      <c r="K316" s="293" t="str">
        <f>IF('Dépenses forfaitaire'!L316="","",'Dépenses forfaitaire'!L316)</f>
        <v/>
      </c>
      <c r="L316" s="293" t="str">
        <f>IF('Dépenses forfaitaire'!J316="","",'Dépenses forfaitaire'!J316)</f>
        <v/>
      </c>
      <c r="M316" s="131" t="str">
        <f>IF($H316="","",IF($C316=Listes!$B$32,IF('DP_Instruction Forfaitaires'!$E316&lt;Listes!$B$53,('DP_Instruction Forfaitaires'!$E316*(VLOOKUP('DP_Instruction Forfaitaires'!$D316,Listes!$A$54:$E$60,2,FALSE))),IF('DP_Instruction Forfaitaires'!$E316&gt;Listes!$E$53,('DP_Instruction Forfaitaires'!$E316*(VLOOKUP('DP_Instruction Forfaitaires'!$D316,Listes!$A$54:$E$60,5,FALSE))),('DP_Instruction Forfaitaires'!$E316*(VLOOKUP('DP_Instruction Forfaitaires'!$D316,Listes!$A$54:$E$60,3,FALSE))+(VLOOKUP('DP_Instruction Forfaitaires'!$D316,Listes!$A$54:$E$60,4,FALSE)))))))</f>
        <v/>
      </c>
      <c r="N316" s="131" t="str">
        <f>IF($H316="","",IF($C316=Listes!$B$31,IF('DP_Instruction Forfaitaires'!$E316&lt;Listes!$B$42,('DP_Instruction Forfaitaires'!$E316*(VLOOKUP('DP_Instruction Forfaitaires'!$D316,Listes!$A$43:$E$49,2,FALSE))),IF('DP_Instruction Forfaitaires'!$E316&gt;Listes!$D$42,('DP_Instruction Forfaitaires'!$E316*(VLOOKUP('DP_Instruction Forfaitaires'!$D316,Listes!$A$43:$E$49,5,FALSE))),('DP_Instruction Forfaitaires'!$E316*(VLOOKUP('DP_Instruction Forfaitaires'!$D316,Listes!$A$43:$E$49,3,FALSE))+(VLOOKUP('DP_Instruction Forfaitaires'!$D316,Listes!$A$43:$E$49,4,FALSE)))))))</f>
        <v/>
      </c>
      <c r="O316" s="183" t="str">
        <f>IF($H316="","",IF($C316=Listes!$B$34,Listes!$I$31,IF($C316=Listes!$B$35,(VLOOKUP('DP_Instruction Forfaitaires'!$F316,Listes!$E$31:$F$36,2,FALSE)),IF($C316=Listes!$B$33,IF('DP_Instruction Forfaitaires'!$E316&lt;Listes!$A$64,'DP_Instruction Forfaitaires'!$E316*Listes!$A$65,IF('DP_Instruction Forfaitaires'!$E316&gt;Listes!$D$64,'DP_Instruction Forfaitaires'!$E316*Listes!$D$65,(('DP_Instruction Forfaitaires'!$E316*Listes!$B$65)+Listes!$C$65)))))))</f>
        <v/>
      </c>
      <c r="P316" s="144" t="str">
        <f>IF('Dépenses forfaitaire'!P316="","",'Dépenses forfaitaire'!P316)</f>
        <v/>
      </c>
      <c r="Q316" s="343"/>
      <c r="R316" s="295" t="str">
        <f t="shared" si="16"/>
        <v/>
      </c>
      <c r="S316" s="295" t="str">
        <f t="shared" si="17"/>
        <v/>
      </c>
      <c r="T316" s="193" t="str">
        <f t="shared" si="18"/>
        <v/>
      </c>
      <c r="U316" s="191"/>
      <c r="V316" s="209"/>
      <c r="W316" s="195" t="str">
        <f>IF(AND(OR(Q316="KO",T316&lt;&gt;""),OR(R316="",S316="",T316="")),Listes!$A$74,IF(AND(T316="",Q316&lt;&gt;""),Listes!$A$75,IF(AND(P316&lt;T316,V316=""),Listes!$A$76,IF(AND(R316&gt;S316),Listes!$A$77,IF(AND(P316&lt;&gt;"",P316&gt;T316,U316=""),Listes!$A$78,IF(AND(X316="",OR(Q316&lt;&gt;"",R316&lt;&gt;"",S316&lt;&gt;"")),Listes!$A$79,""))))))</f>
        <v/>
      </c>
      <c r="X316" s="196"/>
      <c r="Y316" s="31">
        <f t="shared" si="19"/>
        <v>0</v>
      </c>
    </row>
    <row r="317" spans="1:25" ht="20.100000000000001" customHeight="1" x14ac:dyDescent="0.25">
      <c r="A317" s="134">
        <v>311</v>
      </c>
      <c r="B317" s="131" t="str">
        <f>IF('Dépenses forfaitaire'!B317="","",'Dépenses forfaitaire'!B317)</f>
        <v/>
      </c>
      <c r="C317" s="131" t="str">
        <f>IF('Dépenses forfaitaire'!C317="","",'Dépenses forfaitaire'!C317)</f>
        <v/>
      </c>
      <c r="D317" s="131" t="str">
        <f>IF('Dépenses forfaitaire'!D317="","",'Dépenses forfaitaire'!D317)</f>
        <v/>
      </c>
      <c r="E317" s="131" t="str">
        <f>IF('Dépenses forfaitaire'!E317="","",'Dépenses forfaitaire'!E317)</f>
        <v/>
      </c>
      <c r="F317" s="131" t="str">
        <f>IF('Dépenses forfaitaire'!F317="","",'Dépenses forfaitaire'!F317)</f>
        <v/>
      </c>
      <c r="G317" s="131"/>
      <c r="H317" s="131" t="str">
        <f>IF('Dépenses forfaitaire'!H317="","",'Dépenses forfaitaire'!H317)</f>
        <v/>
      </c>
      <c r="I317" s="131" t="str">
        <f>IF('Dépenses forfaitaire'!I317="","",'Dépenses forfaitaire'!I317)</f>
        <v/>
      </c>
      <c r="J317" s="293" t="str">
        <f>IF('Dépenses forfaitaire'!K317="","",'Dépenses forfaitaire'!K317)</f>
        <v/>
      </c>
      <c r="K317" s="293" t="str">
        <f>IF('Dépenses forfaitaire'!L317="","",'Dépenses forfaitaire'!L317)</f>
        <v/>
      </c>
      <c r="L317" s="293" t="str">
        <f>IF('Dépenses forfaitaire'!J317="","",'Dépenses forfaitaire'!J317)</f>
        <v/>
      </c>
      <c r="M317" s="131" t="str">
        <f>IF($H317="","",IF($C317=Listes!$B$32,IF('DP_Instruction Forfaitaires'!$E317&lt;Listes!$B$53,('DP_Instruction Forfaitaires'!$E317*(VLOOKUP('DP_Instruction Forfaitaires'!$D317,Listes!$A$54:$E$60,2,FALSE))),IF('DP_Instruction Forfaitaires'!$E317&gt;Listes!$E$53,('DP_Instruction Forfaitaires'!$E317*(VLOOKUP('DP_Instruction Forfaitaires'!$D317,Listes!$A$54:$E$60,5,FALSE))),('DP_Instruction Forfaitaires'!$E317*(VLOOKUP('DP_Instruction Forfaitaires'!$D317,Listes!$A$54:$E$60,3,FALSE))+(VLOOKUP('DP_Instruction Forfaitaires'!$D317,Listes!$A$54:$E$60,4,FALSE)))))))</f>
        <v/>
      </c>
      <c r="N317" s="131" t="str">
        <f>IF($H317="","",IF($C317=Listes!$B$31,IF('DP_Instruction Forfaitaires'!$E317&lt;Listes!$B$42,('DP_Instruction Forfaitaires'!$E317*(VLOOKUP('DP_Instruction Forfaitaires'!$D317,Listes!$A$43:$E$49,2,FALSE))),IF('DP_Instruction Forfaitaires'!$E317&gt;Listes!$D$42,('DP_Instruction Forfaitaires'!$E317*(VLOOKUP('DP_Instruction Forfaitaires'!$D317,Listes!$A$43:$E$49,5,FALSE))),('DP_Instruction Forfaitaires'!$E317*(VLOOKUP('DP_Instruction Forfaitaires'!$D317,Listes!$A$43:$E$49,3,FALSE))+(VLOOKUP('DP_Instruction Forfaitaires'!$D317,Listes!$A$43:$E$49,4,FALSE)))))))</f>
        <v/>
      </c>
      <c r="O317" s="183" t="str">
        <f>IF($H317="","",IF($C317=Listes!$B$34,Listes!$I$31,IF($C317=Listes!$B$35,(VLOOKUP('DP_Instruction Forfaitaires'!$F317,Listes!$E$31:$F$36,2,FALSE)),IF($C317=Listes!$B$33,IF('DP_Instruction Forfaitaires'!$E317&lt;Listes!$A$64,'DP_Instruction Forfaitaires'!$E317*Listes!$A$65,IF('DP_Instruction Forfaitaires'!$E317&gt;Listes!$D$64,'DP_Instruction Forfaitaires'!$E317*Listes!$D$65,(('DP_Instruction Forfaitaires'!$E317*Listes!$B$65)+Listes!$C$65)))))))</f>
        <v/>
      </c>
      <c r="P317" s="144" t="str">
        <f>IF('Dépenses forfaitaire'!P317="","",'Dépenses forfaitaire'!P317)</f>
        <v/>
      </c>
      <c r="Q317" s="343"/>
      <c r="R317" s="295" t="str">
        <f t="shared" si="16"/>
        <v/>
      </c>
      <c r="S317" s="295" t="str">
        <f t="shared" si="17"/>
        <v/>
      </c>
      <c r="T317" s="193" t="str">
        <f t="shared" si="18"/>
        <v/>
      </c>
      <c r="U317" s="191"/>
      <c r="V317" s="209"/>
      <c r="W317" s="195" t="str">
        <f>IF(AND(OR(Q317="KO",T317&lt;&gt;""),OR(R317="",S317="",T317="")),Listes!$A$74,IF(AND(T317="",Q317&lt;&gt;""),Listes!$A$75,IF(AND(P317&lt;T317,V317=""),Listes!$A$76,IF(AND(R317&gt;S317),Listes!$A$77,IF(AND(P317&lt;&gt;"",P317&gt;T317,U317=""),Listes!$A$78,IF(AND(X317="",OR(Q317&lt;&gt;"",R317&lt;&gt;"",S317&lt;&gt;"")),Listes!$A$79,""))))))</f>
        <v/>
      </c>
      <c r="X317" s="196"/>
      <c r="Y317" s="31">
        <f t="shared" si="19"/>
        <v>0</v>
      </c>
    </row>
    <row r="318" spans="1:25" ht="20.100000000000001" customHeight="1" x14ac:dyDescent="0.25">
      <c r="A318" s="134">
        <v>312</v>
      </c>
      <c r="B318" s="131" t="str">
        <f>IF('Dépenses forfaitaire'!B318="","",'Dépenses forfaitaire'!B318)</f>
        <v/>
      </c>
      <c r="C318" s="131" t="str">
        <f>IF('Dépenses forfaitaire'!C318="","",'Dépenses forfaitaire'!C318)</f>
        <v/>
      </c>
      <c r="D318" s="131" t="str">
        <f>IF('Dépenses forfaitaire'!D318="","",'Dépenses forfaitaire'!D318)</f>
        <v/>
      </c>
      <c r="E318" s="131" t="str">
        <f>IF('Dépenses forfaitaire'!E318="","",'Dépenses forfaitaire'!E318)</f>
        <v/>
      </c>
      <c r="F318" s="131" t="str">
        <f>IF('Dépenses forfaitaire'!F318="","",'Dépenses forfaitaire'!F318)</f>
        <v/>
      </c>
      <c r="G318" s="131"/>
      <c r="H318" s="131" t="str">
        <f>IF('Dépenses forfaitaire'!H318="","",'Dépenses forfaitaire'!H318)</f>
        <v/>
      </c>
      <c r="I318" s="131" t="str">
        <f>IF('Dépenses forfaitaire'!I318="","",'Dépenses forfaitaire'!I318)</f>
        <v/>
      </c>
      <c r="J318" s="293" t="str">
        <f>IF('Dépenses forfaitaire'!K318="","",'Dépenses forfaitaire'!K318)</f>
        <v/>
      </c>
      <c r="K318" s="293" t="str">
        <f>IF('Dépenses forfaitaire'!L318="","",'Dépenses forfaitaire'!L318)</f>
        <v/>
      </c>
      <c r="L318" s="293" t="str">
        <f>IF('Dépenses forfaitaire'!J318="","",'Dépenses forfaitaire'!J318)</f>
        <v/>
      </c>
      <c r="M318" s="131" t="str">
        <f>IF($H318="","",IF($C318=Listes!$B$32,IF('DP_Instruction Forfaitaires'!$E318&lt;Listes!$B$53,('DP_Instruction Forfaitaires'!$E318*(VLOOKUP('DP_Instruction Forfaitaires'!$D318,Listes!$A$54:$E$60,2,FALSE))),IF('DP_Instruction Forfaitaires'!$E318&gt;Listes!$E$53,('DP_Instruction Forfaitaires'!$E318*(VLOOKUP('DP_Instruction Forfaitaires'!$D318,Listes!$A$54:$E$60,5,FALSE))),('DP_Instruction Forfaitaires'!$E318*(VLOOKUP('DP_Instruction Forfaitaires'!$D318,Listes!$A$54:$E$60,3,FALSE))+(VLOOKUP('DP_Instruction Forfaitaires'!$D318,Listes!$A$54:$E$60,4,FALSE)))))))</f>
        <v/>
      </c>
      <c r="N318" s="131" t="str">
        <f>IF($H318="","",IF($C318=Listes!$B$31,IF('DP_Instruction Forfaitaires'!$E318&lt;Listes!$B$42,('DP_Instruction Forfaitaires'!$E318*(VLOOKUP('DP_Instruction Forfaitaires'!$D318,Listes!$A$43:$E$49,2,FALSE))),IF('DP_Instruction Forfaitaires'!$E318&gt;Listes!$D$42,('DP_Instruction Forfaitaires'!$E318*(VLOOKUP('DP_Instruction Forfaitaires'!$D318,Listes!$A$43:$E$49,5,FALSE))),('DP_Instruction Forfaitaires'!$E318*(VLOOKUP('DP_Instruction Forfaitaires'!$D318,Listes!$A$43:$E$49,3,FALSE))+(VLOOKUP('DP_Instruction Forfaitaires'!$D318,Listes!$A$43:$E$49,4,FALSE)))))))</f>
        <v/>
      </c>
      <c r="O318" s="183" t="str">
        <f>IF($H318="","",IF($C318=Listes!$B$34,Listes!$I$31,IF($C318=Listes!$B$35,(VLOOKUP('DP_Instruction Forfaitaires'!$F318,Listes!$E$31:$F$36,2,FALSE)),IF($C318=Listes!$B$33,IF('DP_Instruction Forfaitaires'!$E318&lt;Listes!$A$64,'DP_Instruction Forfaitaires'!$E318*Listes!$A$65,IF('DP_Instruction Forfaitaires'!$E318&gt;Listes!$D$64,'DP_Instruction Forfaitaires'!$E318*Listes!$D$65,(('DP_Instruction Forfaitaires'!$E318*Listes!$B$65)+Listes!$C$65)))))))</f>
        <v/>
      </c>
      <c r="P318" s="144" t="str">
        <f>IF('Dépenses forfaitaire'!P318="","",'Dépenses forfaitaire'!P318)</f>
        <v/>
      </c>
      <c r="Q318" s="343"/>
      <c r="R318" s="295" t="str">
        <f t="shared" si="16"/>
        <v/>
      </c>
      <c r="S318" s="295" t="str">
        <f t="shared" si="17"/>
        <v/>
      </c>
      <c r="T318" s="193" t="str">
        <f t="shared" si="18"/>
        <v/>
      </c>
      <c r="U318" s="191"/>
      <c r="V318" s="209"/>
      <c r="W318" s="195" t="str">
        <f>IF(AND(OR(Q318="KO",T318&lt;&gt;""),OR(R318="",S318="",T318="")),Listes!$A$74,IF(AND(T318="",Q318&lt;&gt;""),Listes!$A$75,IF(AND(P318&lt;T318,V318=""),Listes!$A$76,IF(AND(R318&gt;S318),Listes!$A$77,IF(AND(P318&lt;&gt;"",P318&gt;T318,U318=""),Listes!$A$78,IF(AND(X318="",OR(Q318&lt;&gt;"",R318&lt;&gt;"",S318&lt;&gt;"")),Listes!$A$79,""))))))</f>
        <v/>
      </c>
      <c r="X318" s="196"/>
      <c r="Y318" s="31">
        <f t="shared" si="19"/>
        <v>0</v>
      </c>
    </row>
    <row r="319" spans="1:25" ht="20.100000000000001" customHeight="1" x14ac:dyDescent="0.25">
      <c r="A319" s="134">
        <v>313</v>
      </c>
      <c r="B319" s="131" t="str">
        <f>IF('Dépenses forfaitaire'!B319="","",'Dépenses forfaitaire'!B319)</f>
        <v/>
      </c>
      <c r="C319" s="131" t="str">
        <f>IF('Dépenses forfaitaire'!C319="","",'Dépenses forfaitaire'!C319)</f>
        <v/>
      </c>
      <c r="D319" s="131" t="str">
        <f>IF('Dépenses forfaitaire'!D319="","",'Dépenses forfaitaire'!D319)</f>
        <v/>
      </c>
      <c r="E319" s="131" t="str">
        <f>IF('Dépenses forfaitaire'!E319="","",'Dépenses forfaitaire'!E319)</f>
        <v/>
      </c>
      <c r="F319" s="131" t="str">
        <f>IF('Dépenses forfaitaire'!F319="","",'Dépenses forfaitaire'!F319)</f>
        <v/>
      </c>
      <c r="G319" s="131"/>
      <c r="H319" s="131" t="str">
        <f>IF('Dépenses forfaitaire'!H319="","",'Dépenses forfaitaire'!H319)</f>
        <v/>
      </c>
      <c r="I319" s="131" t="str">
        <f>IF('Dépenses forfaitaire'!I319="","",'Dépenses forfaitaire'!I319)</f>
        <v/>
      </c>
      <c r="J319" s="293" t="str">
        <f>IF('Dépenses forfaitaire'!K319="","",'Dépenses forfaitaire'!K319)</f>
        <v/>
      </c>
      <c r="K319" s="293" t="str">
        <f>IF('Dépenses forfaitaire'!L319="","",'Dépenses forfaitaire'!L319)</f>
        <v/>
      </c>
      <c r="L319" s="293" t="str">
        <f>IF('Dépenses forfaitaire'!J319="","",'Dépenses forfaitaire'!J319)</f>
        <v/>
      </c>
      <c r="M319" s="131" t="str">
        <f>IF($H319="","",IF($C319=Listes!$B$32,IF('DP_Instruction Forfaitaires'!$E319&lt;Listes!$B$53,('DP_Instruction Forfaitaires'!$E319*(VLOOKUP('DP_Instruction Forfaitaires'!$D319,Listes!$A$54:$E$60,2,FALSE))),IF('DP_Instruction Forfaitaires'!$E319&gt;Listes!$E$53,('DP_Instruction Forfaitaires'!$E319*(VLOOKUP('DP_Instruction Forfaitaires'!$D319,Listes!$A$54:$E$60,5,FALSE))),('DP_Instruction Forfaitaires'!$E319*(VLOOKUP('DP_Instruction Forfaitaires'!$D319,Listes!$A$54:$E$60,3,FALSE))+(VLOOKUP('DP_Instruction Forfaitaires'!$D319,Listes!$A$54:$E$60,4,FALSE)))))))</f>
        <v/>
      </c>
      <c r="N319" s="131" t="str">
        <f>IF($H319="","",IF($C319=Listes!$B$31,IF('DP_Instruction Forfaitaires'!$E319&lt;Listes!$B$42,('DP_Instruction Forfaitaires'!$E319*(VLOOKUP('DP_Instruction Forfaitaires'!$D319,Listes!$A$43:$E$49,2,FALSE))),IF('DP_Instruction Forfaitaires'!$E319&gt;Listes!$D$42,('DP_Instruction Forfaitaires'!$E319*(VLOOKUP('DP_Instruction Forfaitaires'!$D319,Listes!$A$43:$E$49,5,FALSE))),('DP_Instruction Forfaitaires'!$E319*(VLOOKUP('DP_Instruction Forfaitaires'!$D319,Listes!$A$43:$E$49,3,FALSE))+(VLOOKUP('DP_Instruction Forfaitaires'!$D319,Listes!$A$43:$E$49,4,FALSE)))))))</f>
        <v/>
      </c>
      <c r="O319" s="183" t="str">
        <f>IF($H319="","",IF($C319=Listes!$B$34,Listes!$I$31,IF($C319=Listes!$B$35,(VLOOKUP('DP_Instruction Forfaitaires'!$F319,Listes!$E$31:$F$36,2,FALSE)),IF($C319=Listes!$B$33,IF('DP_Instruction Forfaitaires'!$E319&lt;Listes!$A$64,'DP_Instruction Forfaitaires'!$E319*Listes!$A$65,IF('DP_Instruction Forfaitaires'!$E319&gt;Listes!$D$64,'DP_Instruction Forfaitaires'!$E319*Listes!$D$65,(('DP_Instruction Forfaitaires'!$E319*Listes!$B$65)+Listes!$C$65)))))))</f>
        <v/>
      </c>
      <c r="P319" s="144" t="str">
        <f>IF('Dépenses forfaitaire'!P319="","",'Dépenses forfaitaire'!P319)</f>
        <v/>
      </c>
      <c r="Q319" s="343"/>
      <c r="R319" s="295" t="str">
        <f t="shared" si="16"/>
        <v/>
      </c>
      <c r="S319" s="295" t="str">
        <f t="shared" si="17"/>
        <v/>
      </c>
      <c r="T319" s="193" t="str">
        <f t="shared" si="18"/>
        <v/>
      </c>
      <c r="U319" s="191"/>
      <c r="V319" s="209"/>
      <c r="W319" s="195" t="str">
        <f>IF(AND(OR(Q319="KO",T319&lt;&gt;""),OR(R319="",S319="",T319="")),Listes!$A$74,IF(AND(T319="",Q319&lt;&gt;""),Listes!$A$75,IF(AND(P319&lt;T319,V319=""),Listes!$A$76,IF(AND(R319&gt;S319),Listes!$A$77,IF(AND(P319&lt;&gt;"",P319&gt;T319,U319=""),Listes!$A$78,IF(AND(X319="",OR(Q319&lt;&gt;"",R319&lt;&gt;"",S319&lt;&gt;"")),Listes!$A$79,""))))))</f>
        <v/>
      </c>
      <c r="X319" s="196"/>
      <c r="Y319" s="31">
        <f t="shared" si="19"/>
        <v>0</v>
      </c>
    </row>
    <row r="320" spans="1:25" ht="20.100000000000001" customHeight="1" x14ac:dyDescent="0.25">
      <c r="A320" s="134">
        <v>314</v>
      </c>
      <c r="B320" s="131" t="str">
        <f>IF('Dépenses forfaitaire'!B320="","",'Dépenses forfaitaire'!B320)</f>
        <v/>
      </c>
      <c r="C320" s="131" t="str">
        <f>IF('Dépenses forfaitaire'!C320="","",'Dépenses forfaitaire'!C320)</f>
        <v/>
      </c>
      <c r="D320" s="131" t="str">
        <f>IF('Dépenses forfaitaire'!D320="","",'Dépenses forfaitaire'!D320)</f>
        <v/>
      </c>
      <c r="E320" s="131" t="str">
        <f>IF('Dépenses forfaitaire'!E320="","",'Dépenses forfaitaire'!E320)</f>
        <v/>
      </c>
      <c r="F320" s="131" t="str">
        <f>IF('Dépenses forfaitaire'!F320="","",'Dépenses forfaitaire'!F320)</f>
        <v/>
      </c>
      <c r="G320" s="131"/>
      <c r="H320" s="131" t="str">
        <f>IF('Dépenses forfaitaire'!H320="","",'Dépenses forfaitaire'!H320)</f>
        <v/>
      </c>
      <c r="I320" s="131" t="str">
        <f>IF('Dépenses forfaitaire'!I320="","",'Dépenses forfaitaire'!I320)</f>
        <v/>
      </c>
      <c r="J320" s="293" t="str">
        <f>IF('Dépenses forfaitaire'!K320="","",'Dépenses forfaitaire'!K320)</f>
        <v/>
      </c>
      <c r="K320" s="293" t="str">
        <f>IF('Dépenses forfaitaire'!L320="","",'Dépenses forfaitaire'!L320)</f>
        <v/>
      </c>
      <c r="L320" s="293" t="str">
        <f>IF('Dépenses forfaitaire'!J320="","",'Dépenses forfaitaire'!J320)</f>
        <v/>
      </c>
      <c r="M320" s="131" t="str">
        <f>IF($H320="","",IF($C320=Listes!$B$32,IF('DP_Instruction Forfaitaires'!$E320&lt;Listes!$B$53,('DP_Instruction Forfaitaires'!$E320*(VLOOKUP('DP_Instruction Forfaitaires'!$D320,Listes!$A$54:$E$60,2,FALSE))),IF('DP_Instruction Forfaitaires'!$E320&gt;Listes!$E$53,('DP_Instruction Forfaitaires'!$E320*(VLOOKUP('DP_Instruction Forfaitaires'!$D320,Listes!$A$54:$E$60,5,FALSE))),('DP_Instruction Forfaitaires'!$E320*(VLOOKUP('DP_Instruction Forfaitaires'!$D320,Listes!$A$54:$E$60,3,FALSE))+(VLOOKUP('DP_Instruction Forfaitaires'!$D320,Listes!$A$54:$E$60,4,FALSE)))))))</f>
        <v/>
      </c>
      <c r="N320" s="131" t="str">
        <f>IF($H320="","",IF($C320=Listes!$B$31,IF('DP_Instruction Forfaitaires'!$E320&lt;Listes!$B$42,('DP_Instruction Forfaitaires'!$E320*(VLOOKUP('DP_Instruction Forfaitaires'!$D320,Listes!$A$43:$E$49,2,FALSE))),IF('DP_Instruction Forfaitaires'!$E320&gt;Listes!$D$42,('DP_Instruction Forfaitaires'!$E320*(VLOOKUP('DP_Instruction Forfaitaires'!$D320,Listes!$A$43:$E$49,5,FALSE))),('DP_Instruction Forfaitaires'!$E320*(VLOOKUP('DP_Instruction Forfaitaires'!$D320,Listes!$A$43:$E$49,3,FALSE))+(VLOOKUP('DP_Instruction Forfaitaires'!$D320,Listes!$A$43:$E$49,4,FALSE)))))))</f>
        <v/>
      </c>
      <c r="O320" s="183" t="str">
        <f>IF($H320="","",IF($C320=Listes!$B$34,Listes!$I$31,IF($C320=Listes!$B$35,(VLOOKUP('DP_Instruction Forfaitaires'!$F320,Listes!$E$31:$F$36,2,FALSE)),IF($C320=Listes!$B$33,IF('DP_Instruction Forfaitaires'!$E320&lt;Listes!$A$64,'DP_Instruction Forfaitaires'!$E320*Listes!$A$65,IF('DP_Instruction Forfaitaires'!$E320&gt;Listes!$D$64,'DP_Instruction Forfaitaires'!$E320*Listes!$D$65,(('DP_Instruction Forfaitaires'!$E320*Listes!$B$65)+Listes!$C$65)))))))</f>
        <v/>
      </c>
      <c r="P320" s="144" t="str">
        <f>IF('Dépenses forfaitaire'!P320="","",'Dépenses forfaitaire'!P320)</f>
        <v/>
      </c>
      <c r="Q320" s="343"/>
      <c r="R320" s="295" t="str">
        <f t="shared" si="16"/>
        <v/>
      </c>
      <c r="S320" s="295" t="str">
        <f t="shared" si="17"/>
        <v/>
      </c>
      <c r="T320" s="193" t="str">
        <f t="shared" si="18"/>
        <v/>
      </c>
      <c r="U320" s="191"/>
      <c r="V320" s="209"/>
      <c r="W320" s="195" t="str">
        <f>IF(AND(OR(Q320="KO",T320&lt;&gt;""),OR(R320="",S320="",T320="")),Listes!$A$74,IF(AND(T320="",Q320&lt;&gt;""),Listes!$A$75,IF(AND(P320&lt;T320,V320=""),Listes!$A$76,IF(AND(R320&gt;S320),Listes!$A$77,IF(AND(P320&lt;&gt;"",P320&gt;T320,U320=""),Listes!$A$78,IF(AND(X320="",OR(Q320&lt;&gt;"",R320&lt;&gt;"",S320&lt;&gt;"")),Listes!$A$79,""))))))</f>
        <v/>
      </c>
      <c r="X320" s="196"/>
      <c r="Y320" s="31">
        <f t="shared" si="19"/>
        <v>0</v>
      </c>
    </row>
    <row r="321" spans="1:25" ht="20.100000000000001" customHeight="1" x14ac:dyDescent="0.25">
      <c r="A321" s="134">
        <v>315</v>
      </c>
      <c r="B321" s="131" t="str">
        <f>IF('Dépenses forfaitaire'!B321="","",'Dépenses forfaitaire'!B321)</f>
        <v/>
      </c>
      <c r="C321" s="131" t="str">
        <f>IF('Dépenses forfaitaire'!C321="","",'Dépenses forfaitaire'!C321)</f>
        <v/>
      </c>
      <c r="D321" s="131" t="str">
        <f>IF('Dépenses forfaitaire'!D321="","",'Dépenses forfaitaire'!D321)</f>
        <v/>
      </c>
      <c r="E321" s="131" t="str">
        <f>IF('Dépenses forfaitaire'!E321="","",'Dépenses forfaitaire'!E321)</f>
        <v/>
      </c>
      <c r="F321" s="131" t="str">
        <f>IF('Dépenses forfaitaire'!F321="","",'Dépenses forfaitaire'!F321)</f>
        <v/>
      </c>
      <c r="G321" s="131"/>
      <c r="H321" s="131" t="str">
        <f>IF('Dépenses forfaitaire'!H321="","",'Dépenses forfaitaire'!H321)</f>
        <v/>
      </c>
      <c r="I321" s="131" t="str">
        <f>IF('Dépenses forfaitaire'!I321="","",'Dépenses forfaitaire'!I321)</f>
        <v/>
      </c>
      <c r="J321" s="293" t="str">
        <f>IF('Dépenses forfaitaire'!K321="","",'Dépenses forfaitaire'!K321)</f>
        <v/>
      </c>
      <c r="K321" s="293" t="str">
        <f>IF('Dépenses forfaitaire'!L321="","",'Dépenses forfaitaire'!L321)</f>
        <v/>
      </c>
      <c r="L321" s="293" t="str">
        <f>IF('Dépenses forfaitaire'!J321="","",'Dépenses forfaitaire'!J321)</f>
        <v/>
      </c>
      <c r="M321" s="131" t="str">
        <f>IF($H321="","",IF($C321=Listes!$B$32,IF('DP_Instruction Forfaitaires'!$E321&lt;Listes!$B$53,('DP_Instruction Forfaitaires'!$E321*(VLOOKUP('DP_Instruction Forfaitaires'!$D321,Listes!$A$54:$E$60,2,FALSE))),IF('DP_Instruction Forfaitaires'!$E321&gt;Listes!$E$53,('DP_Instruction Forfaitaires'!$E321*(VLOOKUP('DP_Instruction Forfaitaires'!$D321,Listes!$A$54:$E$60,5,FALSE))),('DP_Instruction Forfaitaires'!$E321*(VLOOKUP('DP_Instruction Forfaitaires'!$D321,Listes!$A$54:$E$60,3,FALSE))+(VLOOKUP('DP_Instruction Forfaitaires'!$D321,Listes!$A$54:$E$60,4,FALSE)))))))</f>
        <v/>
      </c>
      <c r="N321" s="131" t="str">
        <f>IF($H321="","",IF($C321=Listes!$B$31,IF('DP_Instruction Forfaitaires'!$E321&lt;Listes!$B$42,('DP_Instruction Forfaitaires'!$E321*(VLOOKUP('DP_Instruction Forfaitaires'!$D321,Listes!$A$43:$E$49,2,FALSE))),IF('DP_Instruction Forfaitaires'!$E321&gt;Listes!$D$42,('DP_Instruction Forfaitaires'!$E321*(VLOOKUP('DP_Instruction Forfaitaires'!$D321,Listes!$A$43:$E$49,5,FALSE))),('DP_Instruction Forfaitaires'!$E321*(VLOOKUP('DP_Instruction Forfaitaires'!$D321,Listes!$A$43:$E$49,3,FALSE))+(VLOOKUP('DP_Instruction Forfaitaires'!$D321,Listes!$A$43:$E$49,4,FALSE)))))))</f>
        <v/>
      </c>
      <c r="O321" s="183" t="str">
        <f>IF($H321="","",IF($C321=Listes!$B$34,Listes!$I$31,IF($C321=Listes!$B$35,(VLOOKUP('DP_Instruction Forfaitaires'!$F321,Listes!$E$31:$F$36,2,FALSE)),IF($C321=Listes!$B$33,IF('DP_Instruction Forfaitaires'!$E321&lt;Listes!$A$64,'DP_Instruction Forfaitaires'!$E321*Listes!$A$65,IF('DP_Instruction Forfaitaires'!$E321&gt;Listes!$D$64,'DP_Instruction Forfaitaires'!$E321*Listes!$D$65,(('DP_Instruction Forfaitaires'!$E321*Listes!$B$65)+Listes!$C$65)))))))</f>
        <v/>
      </c>
      <c r="P321" s="144" t="str">
        <f>IF('Dépenses forfaitaire'!P321="","",'Dépenses forfaitaire'!P321)</f>
        <v/>
      </c>
      <c r="Q321" s="343"/>
      <c r="R321" s="295" t="str">
        <f t="shared" si="16"/>
        <v/>
      </c>
      <c r="S321" s="295" t="str">
        <f t="shared" si="17"/>
        <v/>
      </c>
      <c r="T321" s="193" t="str">
        <f t="shared" si="18"/>
        <v/>
      </c>
      <c r="U321" s="191"/>
      <c r="V321" s="209"/>
      <c r="W321" s="195" t="str">
        <f>IF(AND(OR(Q321="KO",T321&lt;&gt;""),OR(R321="",S321="",T321="")),Listes!$A$74,IF(AND(T321="",Q321&lt;&gt;""),Listes!$A$75,IF(AND(P321&lt;T321,V321=""),Listes!$A$76,IF(AND(R321&gt;S321),Listes!$A$77,IF(AND(P321&lt;&gt;"",P321&gt;T321,U321=""),Listes!$A$78,IF(AND(X321="",OR(Q321&lt;&gt;"",R321&lt;&gt;"",S321&lt;&gt;"")),Listes!$A$79,""))))))</f>
        <v/>
      </c>
      <c r="X321" s="196"/>
      <c r="Y321" s="31">
        <f t="shared" si="19"/>
        <v>0</v>
      </c>
    </row>
    <row r="322" spans="1:25" ht="20.100000000000001" customHeight="1" x14ac:dyDescent="0.25">
      <c r="A322" s="134">
        <v>316</v>
      </c>
      <c r="B322" s="131" t="str">
        <f>IF('Dépenses forfaitaire'!B322="","",'Dépenses forfaitaire'!B322)</f>
        <v/>
      </c>
      <c r="C322" s="131" t="str">
        <f>IF('Dépenses forfaitaire'!C322="","",'Dépenses forfaitaire'!C322)</f>
        <v/>
      </c>
      <c r="D322" s="131" t="str">
        <f>IF('Dépenses forfaitaire'!D322="","",'Dépenses forfaitaire'!D322)</f>
        <v/>
      </c>
      <c r="E322" s="131" t="str">
        <f>IF('Dépenses forfaitaire'!E322="","",'Dépenses forfaitaire'!E322)</f>
        <v/>
      </c>
      <c r="F322" s="131" t="str">
        <f>IF('Dépenses forfaitaire'!F322="","",'Dépenses forfaitaire'!F322)</f>
        <v/>
      </c>
      <c r="G322" s="131"/>
      <c r="H322" s="131" t="str">
        <f>IF('Dépenses forfaitaire'!H322="","",'Dépenses forfaitaire'!H322)</f>
        <v/>
      </c>
      <c r="I322" s="131" t="str">
        <f>IF('Dépenses forfaitaire'!I322="","",'Dépenses forfaitaire'!I322)</f>
        <v/>
      </c>
      <c r="J322" s="293" t="str">
        <f>IF('Dépenses forfaitaire'!K322="","",'Dépenses forfaitaire'!K322)</f>
        <v/>
      </c>
      <c r="K322" s="293" t="str">
        <f>IF('Dépenses forfaitaire'!L322="","",'Dépenses forfaitaire'!L322)</f>
        <v/>
      </c>
      <c r="L322" s="293" t="str">
        <f>IF('Dépenses forfaitaire'!J322="","",'Dépenses forfaitaire'!J322)</f>
        <v/>
      </c>
      <c r="M322" s="131" t="str">
        <f>IF($H322="","",IF($C322=Listes!$B$32,IF('DP_Instruction Forfaitaires'!$E322&lt;Listes!$B$53,('DP_Instruction Forfaitaires'!$E322*(VLOOKUP('DP_Instruction Forfaitaires'!$D322,Listes!$A$54:$E$60,2,FALSE))),IF('DP_Instruction Forfaitaires'!$E322&gt;Listes!$E$53,('DP_Instruction Forfaitaires'!$E322*(VLOOKUP('DP_Instruction Forfaitaires'!$D322,Listes!$A$54:$E$60,5,FALSE))),('DP_Instruction Forfaitaires'!$E322*(VLOOKUP('DP_Instruction Forfaitaires'!$D322,Listes!$A$54:$E$60,3,FALSE))+(VLOOKUP('DP_Instruction Forfaitaires'!$D322,Listes!$A$54:$E$60,4,FALSE)))))))</f>
        <v/>
      </c>
      <c r="N322" s="131" t="str">
        <f>IF($H322="","",IF($C322=Listes!$B$31,IF('DP_Instruction Forfaitaires'!$E322&lt;Listes!$B$42,('DP_Instruction Forfaitaires'!$E322*(VLOOKUP('DP_Instruction Forfaitaires'!$D322,Listes!$A$43:$E$49,2,FALSE))),IF('DP_Instruction Forfaitaires'!$E322&gt;Listes!$D$42,('DP_Instruction Forfaitaires'!$E322*(VLOOKUP('DP_Instruction Forfaitaires'!$D322,Listes!$A$43:$E$49,5,FALSE))),('DP_Instruction Forfaitaires'!$E322*(VLOOKUP('DP_Instruction Forfaitaires'!$D322,Listes!$A$43:$E$49,3,FALSE))+(VLOOKUP('DP_Instruction Forfaitaires'!$D322,Listes!$A$43:$E$49,4,FALSE)))))))</f>
        <v/>
      </c>
      <c r="O322" s="183" t="str">
        <f>IF($H322="","",IF($C322=Listes!$B$34,Listes!$I$31,IF($C322=Listes!$B$35,(VLOOKUP('DP_Instruction Forfaitaires'!$F322,Listes!$E$31:$F$36,2,FALSE)),IF($C322=Listes!$B$33,IF('DP_Instruction Forfaitaires'!$E322&lt;Listes!$A$64,'DP_Instruction Forfaitaires'!$E322*Listes!$A$65,IF('DP_Instruction Forfaitaires'!$E322&gt;Listes!$D$64,'DP_Instruction Forfaitaires'!$E322*Listes!$D$65,(('DP_Instruction Forfaitaires'!$E322*Listes!$B$65)+Listes!$C$65)))))))</f>
        <v/>
      </c>
      <c r="P322" s="144" t="str">
        <f>IF('Dépenses forfaitaire'!P322="","",'Dépenses forfaitaire'!P322)</f>
        <v/>
      </c>
      <c r="Q322" s="343"/>
      <c r="R322" s="295" t="str">
        <f t="shared" si="16"/>
        <v/>
      </c>
      <c r="S322" s="295" t="str">
        <f t="shared" si="17"/>
        <v/>
      </c>
      <c r="T322" s="193" t="str">
        <f t="shared" si="18"/>
        <v/>
      </c>
      <c r="U322" s="191"/>
      <c r="V322" s="209"/>
      <c r="W322" s="195" t="str">
        <f>IF(AND(OR(Q322="KO",T322&lt;&gt;""),OR(R322="",S322="",T322="")),Listes!$A$74,IF(AND(T322="",Q322&lt;&gt;""),Listes!$A$75,IF(AND(P322&lt;T322,V322=""),Listes!$A$76,IF(AND(R322&gt;S322),Listes!$A$77,IF(AND(P322&lt;&gt;"",P322&gt;T322,U322=""),Listes!$A$78,IF(AND(X322="",OR(Q322&lt;&gt;"",R322&lt;&gt;"",S322&lt;&gt;"")),Listes!$A$79,""))))))</f>
        <v/>
      </c>
      <c r="X322" s="196"/>
      <c r="Y322" s="31">
        <f t="shared" si="19"/>
        <v>0</v>
      </c>
    </row>
    <row r="323" spans="1:25" ht="20.100000000000001" customHeight="1" x14ac:dyDescent="0.25">
      <c r="A323" s="134">
        <v>317</v>
      </c>
      <c r="B323" s="131" t="str">
        <f>IF('Dépenses forfaitaire'!B323="","",'Dépenses forfaitaire'!B323)</f>
        <v/>
      </c>
      <c r="C323" s="131" t="str">
        <f>IF('Dépenses forfaitaire'!C323="","",'Dépenses forfaitaire'!C323)</f>
        <v/>
      </c>
      <c r="D323" s="131" t="str">
        <f>IF('Dépenses forfaitaire'!D323="","",'Dépenses forfaitaire'!D323)</f>
        <v/>
      </c>
      <c r="E323" s="131" t="str">
        <f>IF('Dépenses forfaitaire'!E323="","",'Dépenses forfaitaire'!E323)</f>
        <v/>
      </c>
      <c r="F323" s="131" t="str">
        <f>IF('Dépenses forfaitaire'!F323="","",'Dépenses forfaitaire'!F323)</f>
        <v/>
      </c>
      <c r="G323" s="131"/>
      <c r="H323" s="131" t="str">
        <f>IF('Dépenses forfaitaire'!H323="","",'Dépenses forfaitaire'!H323)</f>
        <v/>
      </c>
      <c r="I323" s="131" t="str">
        <f>IF('Dépenses forfaitaire'!I323="","",'Dépenses forfaitaire'!I323)</f>
        <v/>
      </c>
      <c r="J323" s="293" t="str">
        <f>IF('Dépenses forfaitaire'!K323="","",'Dépenses forfaitaire'!K323)</f>
        <v/>
      </c>
      <c r="K323" s="293" t="str">
        <f>IF('Dépenses forfaitaire'!L323="","",'Dépenses forfaitaire'!L323)</f>
        <v/>
      </c>
      <c r="L323" s="293" t="str">
        <f>IF('Dépenses forfaitaire'!J323="","",'Dépenses forfaitaire'!J323)</f>
        <v/>
      </c>
      <c r="M323" s="131" t="str">
        <f>IF($H323="","",IF($C323=Listes!$B$32,IF('DP_Instruction Forfaitaires'!$E323&lt;Listes!$B$53,('DP_Instruction Forfaitaires'!$E323*(VLOOKUP('DP_Instruction Forfaitaires'!$D323,Listes!$A$54:$E$60,2,FALSE))),IF('DP_Instruction Forfaitaires'!$E323&gt;Listes!$E$53,('DP_Instruction Forfaitaires'!$E323*(VLOOKUP('DP_Instruction Forfaitaires'!$D323,Listes!$A$54:$E$60,5,FALSE))),('DP_Instruction Forfaitaires'!$E323*(VLOOKUP('DP_Instruction Forfaitaires'!$D323,Listes!$A$54:$E$60,3,FALSE))+(VLOOKUP('DP_Instruction Forfaitaires'!$D323,Listes!$A$54:$E$60,4,FALSE)))))))</f>
        <v/>
      </c>
      <c r="N323" s="131" t="str">
        <f>IF($H323="","",IF($C323=Listes!$B$31,IF('DP_Instruction Forfaitaires'!$E323&lt;Listes!$B$42,('DP_Instruction Forfaitaires'!$E323*(VLOOKUP('DP_Instruction Forfaitaires'!$D323,Listes!$A$43:$E$49,2,FALSE))),IF('DP_Instruction Forfaitaires'!$E323&gt;Listes!$D$42,('DP_Instruction Forfaitaires'!$E323*(VLOOKUP('DP_Instruction Forfaitaires'!$D323,Listes!$A$43:$E$49,5,FALSE))),('DP_Instruction Forfaitaires'!$E323*(VLOOKUP('DP_Instruction Forfaitaires'!$D323,Listes!$A$43:$E$49,3,FALSE))+(VLOOKUP('DP_Instruction Forfaitaires'!$D323,Listes!$A$43:$E$49,4,FALSE)))))))</f>
        <v/>
      </c>
      <c r="O323" s="183" t="str">
        <f>IF($H323="","",IF($C323=Listes!$B$34,Listes!$I$31,IF($C323=Listes!$B$35,(VLOOKUP('DP_Instruction Forfaitaires'!$F323,Listes!$E$31:$F$36,2,FALSE)),IF($C323=Listes!$B$33,IF('DP_Instruction Forfaitaires'!$E323&lt;Listes!$A$64,'DP_Instruction Forfaitaires'!$E323*Listes!$A$65,IF('DP_Instruction Forfaitaires'!$E323&gt;Listes!$D$64,'DP_Instruction Forfaitaires'!$E323*Listes!$D$65,(('DP_Instruction Forfaitaires'!$E323*Listes!$B$65)+Listes!$C$65)))))))</f>
        <v/>
      </c>
      <c r="P323" s="144" t="str">
        <f>IF('Dépenses forfaitaire'!P323="","",'Dépenses forfaitaire'!P323)</f>
        <v/>
      </c>
      <c r="Q323" s="343"/>
      <c r="R323" s="295" t="str">
        <f t="shared" si="16"/>
        <v/>
      </c>
      <c r="S323" s="295" t="str">
        <f t="shared" si="17"/>
        <v/>
      </c>
      <c r="T323" s="193" t="str">
        <f t="shared" si="18"/>
        <v/>
      </c>
      <c r="U323" s="191"/>
      <c r="V323" s="209"/>
      <c r="W323" s="195" t="str">
        <f>IF(AND(OR(Q323="KO",T323&lt;&gt;""),OR(R323="",S323="",T323="")),Listes!$A$74,IF(AND(T323="",Q323&lt;&gt;""),Listes!$A$75,IF(AND(P323&lt;T323,V323=""),Listes!$A$76,IF(AND(R323&gt;S323),Listes!$A$77,IF(AND(P323&lt;&gt;"",P323&gt;T323,U323=""),Listes!$A$78,IF(AND(X323="",OR(Q323&lt;&gt;"",R323&lt;&gt;"",S323&lt;&gt;"")),Listes!$A$79,""))))))</f>
        <v/>
      </c>
      <c r="X323" s="196"/>
      <c r="Y323" s="31">
        <f t="shared" si="19"/>
        <v>0</v>
      </c>
    </row>
    <row r="324" spans="1:25" ht="20.100000000000001" customHeight="1" x14ac:dyDescent="0.25">
      <c r="A324" s="134">
        <v>318</v>
      </c>
      <c r="B324" s="131" t="str">
        <f>IF('Dépenses forfaitaire'!B324="","",'Dépenses forfaitaire'!B324)</f>
        <v/>
      </c>
      <c r="C324" s="131" t="str">
        <f>IF('Dépenses forfaitaire'!C324="","",'Dépenses forfaitaire'!C324)</f>
        <v/>
      </c>
      <c r="D324" s="131" t="str">
        <f>IF('Dépenses forfaitaire'!D324="","",'Dépenses forfaitaire'!D324)</f>
        <v/>
      </c>
      <c r="E324" s="131" t="str">
        <f>IF('Dépenses forfaitaire'!E324="","",'Dépenses forfaitaire'!E324)</f>
        <v/>
      </c>
      <c r="F324" s="131" t="str">
        <f>IF('Dépenses forfaitaire'!F324="","",'Dépenses forfaitaire'!F324)</f>
        <v/>
      </c>
      <c r="G324" s="131"/>
      <c r="H324" s="131" t="str">
        <f>IF('Dépenses forfaitaire'!H324="","",'Dépenses forfaitaire'!H324)</f>
        <v/>
      </c>
      <c r="I324" s="131" t="str">
        <f>IF('Dépenses forfaitaire'!I324="","",'Dépenses forfaitaire'!I324)</f>
        <v/>
      </c>
      <c r="J324" s="293" t="str">
        <f>IF('Dépenses forfaitaire'!K324="","",'Dépenses forfaitaire'!K324)</f>
        <v/>
      </c>
      <c r="K324" s="293" t="str">
        <f>IF('Dépenses forfaitaire'!L324="","",'Dépenses forfaitaire'!L324)</f>
        <v/>
      </c>
      <c r="L324" s="293" t="str">
        <f>IF('Dépenses forfaitaire'!J324="","",'Dépenses forfaitaire'!J324)</f>
        <v/>
      </c>
      <c r="M324" s="131" t="str">
        <f>IF($H324="","",IF($C324=Listes!$B$32,IF('DP_Instruction Forfaitaires'!$E324&lt;Listes!$B$53,('DP_Instruction Forfaitaires'!$E324*(VLOOKUP('DP_Instruction Forfaitaires'!$D324,Listes!$A$54:$E$60,2,FALSE))),IF('DP_Instruction Forfaitaires'!$E324&gt;Listes!$E$53,('DP_Instruction Forfaitaires'!$E324*(VLOOKUP('DP_Instruction Forfaitaires'!$D324,Listes!$A$54:$E$60,5,FALSE))),('DP_Instruction Forfaitaires'!$E324*(VLOOKUP('DP_Instruction Forfaitaires'!$D324,Listes!$A$54:$E$60,3,FALSE))+(VLOOKUP('DP_Instruction Forfaitaires'!$D324,Listes!$A$54:$E$60,4,FALSE)))))))</f>
        <v/>
      </c>
      <c r="N324" s="131" t="str">
        <f>IF($H324="","",IF($C324=Listes!$B$31,IF('DP_Instruction Forfaitaires'!$E324&lt;Listes!$B$42,('DP_Instruction Forfaitaires'!$E324*(VLOOKUP('DP_Instruction Forfaitaires'!$D324,Listes!$A$43:$E$49,2,FALSE))),IF('DP_Instruction Forfaitaires'!$E324&gt;Listes!$D$42,('DP_Instruction Forfaitaires'!$E324*(VLOOKUP('DP_Instruction Forfaitaires'!$D324,Listes!$A$43:$E$49,5,FALSE))),('DP_Instruction Forfaitaires'!$E324*(VLOOKUP('DP_Instruction Forfaitaires'!$D324,Listes!$A$43:$E$49,3,FALSE))+(VLOOKUP('DP_Instruction Forfaitaires'!$D324,Listes!$A$43:$E$49,4,FALSE)))))))</f>
        <v/>
      </c>
      <c r="O324" s="183" t="str">
        <f>IF($H324="","",IF($C324=Listes!$B$34,Listes!$I$31,IF($C324=Listes!$B$35,(VLOOKUP('DP_Instruction Forfaitaires'!$F324,Listes!$E$31:$F$36,2,FALSE)),IF($C324=Listes!$B$33,IF('DP_Instruction Forfaitaires'!$E324&lt;Listes!$A$64,'DP_Instruction Forfaitaires'!$E324*Listes!$A$65,IF('DP_Instruction Forfaitaires'!$E324&gt;Listes!$D$64,'DP_Instruction Forfaitaires'!$E324*Listes!$D$65,(('DP_Instruction Forfaitaires'!$E324*Listes!$B$65)+Listes!$C$65)))))))</f>
        <v/>
      </c>
      <c r="P324" s="144" t="str">
        <f>IF('Dépenses forfaitaire'!P324="","",'Dépenses forfaitaire'!P324)</f>
        <v/>
      </c>
      <c r="Q324" s="343"/>
      <c r="R324" s="295" t="str">
        <f t="shared" si="16"/>
        <v/>
      </c>
      <c r="S324" s="295" t="str">
        <f t="shared" si="17"/>
        <v/>
      </c>
      <c r="T324" s="193" t="str">
        <f t="shared" si="18"/>
        <v/>
      </c>
      <c r="U324" s="191"/>
      <c r="V324" s="209"/>
      <c r="W324" s="195" t="str">
        <f>IF(AND(OR(Q324="KO",T324&lt;&gt;""),OR(R324="",S324="",T324="")),Listes!$A$74,IF(AND(T324="",Q324&lt;&gt;""),Listes!$A$75,IF(AND(P324&lt;T324,V324=""),Listes!$A$76,IF(AND(R324&gt;S324),Listes!$A$77,IF(AND(P324&lt;&gt;"",P324&gt;T324,U324=""),Listes!$A$78,IF(AND(X324="",OR(Q324&lt;&gt;"",R324&lt;&gt;"",S324&lt;&gt;"")),Listes!$A$79,""))))))</f>
        <v/>
      </c>
      <c r="X324" s="196"/>
      <c r="Y324" s="31">
        <f t="shared" si="19"/>
        <v>0</v>
      </c>
    </row>
    <row r="325" spans="1:25" ht="20.100000000000001" customHeight="1" x14ac:dyDescent="0.25">
      <c r="A325" s="134">
        <v>319</v>
      </c>
      <c r="B325" s="131" t="str">
        <f>IF('Dépenses forfaitaire'!B325="","",'Dépenses forfaitaire'!B325)</f>
        <v/>
      </c>
      <c r="C325" s="131" t="str">
        <f>IF('Dépenses forfaitaire'!C325="","",'Dépenses forfaitaire'!C325)</f>
        <v/>
      </c>
      <c r="D325" s="131" t="str">
        <f>IF('Dépenses forfaitaire'!D325="","",'Dépenses forfaitaire'!D325)</f>
        <v/>
      </c>
      <c r="E325" s="131" t="str">
        <f>IF('Dépenses forfaitaire'!E325="","",'Dépenses forfaitaire'!E325)</f>
        <v/>
      </c>
      <c r="F325" s="131" t="str">
        <f>IF('Dépenses forfaitaire'!F325="","",'Dépenses forfaitaire'!F325)</f>
        <v/>
      </c>
      <c r="G325" s="131"/>
      <c r="H325" s="131" t="str">
        <f>IF('Dépenses forfaitaire'!H325="","",'Dépenses forfaitaire'!H325)</f>
        <v/>
      </c>
      <c r="I325" s="131" t="str">
        <f>IF('Dépenses forfaitaire'!I325="","",'Dépenses forfaitaire'!I325)</f>
        <v/>
      </c>
      <c r="J325" s="293" t="str">
        <f>IF('Dépenses forfaitaire'!K325="","",'Dépenses forfaitaire'!K325)</f>
        <v/>
      </c>
      <c r="K325" s="293" t="str">
        <f>IF('Dépenses forfaitaire'!L325="","",'Dépenses forfaitaire'!L325)</f>
        <v/>
      </c>
      <c r="L325" s="293" t="str">
        <f>IF('Dépenses forfaitaire'!J325="","",'Dépenses forfaitaire'!J325)</f>
        <v/>
      </c>
      <c r="M325" s="131" t="str">
        <f>IF($H325="","",IF($C325=Listes!$B$32,IF('DP_Instruction Forfaitaires'!$E325&lt;Listes!$B$53,('DP_Instruction Forfaitaires'!$E325*(VLOOKUP('DP_Instruction Forfaitaires'!$D325,Listes!$A$54:$E$60,2,FALSE))),IF('DP_Instruction Forfaitaires'!$E325&gt;Listes!$E$53,('DP_Instruction Forfaitaires'!$E325*(VLOOKUP('DP_Instruction Forfaitaires'!$D325,Listes!$A$54:$E$60,5,FALSE))),('DP_Instruction Forfaitaires'!$E325*(VLOOKUP('DP_Instruction Forfaitaires'!$D325,Listes!$A$54:$E$60,3,FALSE))+(VLOOKUP('DP_Instruction Forfaitaires'!$D325,Listes!$A$54:$E$60,4,FALSE)))))))</f>
        <v/>
      </c>
      <c r="N325" s="131" t="str">
        <f>IF($H325="","",IF($C325=Listes!$B$31,IF('DP_Instruction Forfaitaires'!$E325&lt;Listes!$B$42,('DP_Instruction Forfaitaires'!$E325*(VLOOKUP('DP_Instruction Forfaitaires'!$D325,Listes!$A$43:$E$49,2,FALSE))),IF('DP_Instruction Forfaitaires'!$E325&gt;Listes!$D$42,('DP_Instruction Forfaitaires'!$E325*(VLOOKUP('DP_Instruction Forfaitaires'!$D325,Listes!$A$43:$E$49,5,FALSE))),('DP_Instruction Forfaitaires'!$E325*(VLOOKUP('DP_Instruction Forfaitaires'!$D325,Listes!$A$43:$E$49,3,FALSE))+(VLOOKUP('DP_Instruction Forfaitaires'!$D325,Listes!$A$43:$E$49,4,FALSE)))))))</f>
        <v/>
      </c>
      <c r="O325" s="183" t="str">
        <f>IF($H325="","",IF($C325=Listes!$B$34,Listes!$I$31,IF($C325=Listes!$B$35,(VLOOKUP('DP_Instruction Forfaitaires'!$F325,Listes!$E$31:$F$36,2,FALSE)),IF($C325=Listes!$B$33,IF('DP_Instruction Forfaitaires'!$E325&lt;Listes!$A$64,'DP_Instruction Forfaitaires'!$E325*Listes!$A$65,IF('DP_Instruction Forfaitaires'!$E325&gt;Listes!$D$64,'DP_Instruction Forfaitaires'!$E325*Listes!$D$65,(('DP_Instruction Forfaitaires'!$E325*Listes!$B$65)+Listes!$C$65)))))))</f>
        <v/>
      </c>
      <c r="P325" s="144" t="str">
        <f>IF('Dépenses forfaitaire'!P325="","",'Dépenses forfaitaire'!P325)</f>
        <v/>
      </c>
      <c r="Q325" s="343"/>
      <c r="R325" s="295" t="str">
        <f t="shared" si="16"/>
        <v/>
      </c>
      <c r="S325" s="295" t="str">
        <f t="shared" si="17"/>
        <v/>
      </c>
      <c r="T325" s="193" t="str">
        <f t="shared" si="18"/>
        <v/>
      </c>
      <c r="U325" s="191"/>
      <c r="V325" s="209"/>
      <c r="W325" s="195" t="str">
        <f>IF(AND(OR(Q325="KO",T325&lt;&gt;""),OR(R325="",S325="",T325="")),Listes!$A$74,IF(AND(T325="",Q325&lt;&gt;""),Listes!$A$75,IF(AND(P325&lt;T325,V325=""),Listes!$A$76,IF(AND(R325&gt;S325),Listes!$A$77,IF(AND(P325&lt;&gt;"",P325&gt;T325,U325=""),Listes!$A$78,IF(AND(X325="",OR(Q325&lt;&gt;"",R325&lt;&gt;"",S325&lt;&gt;"")),Listes!$A$79,""))))))</f>
        <v/>
      </c>
      <c r="X325" s="196"/>
      <c r="Y325" s="31">
        <f t="shared" si="19"/>
        <v>0</v>
      </c>
    </row>
    <row r="326" spans="1:25" ht="20.100000000000001" customHeight="1" x14ac:dyDescent="0.25">
      <c r="A326" s="134">
        <v>320</v>
      </c>
      <c r="B326" s="131" t="str">
        <f>IF('Dépenses forfaitaire'!B326="","",'Dépenses forfaitaire'!B326)</f>
        <v/>
      </c>
      <c r="C326" s="131" t="str">
        <f>IF('Dépenses forfaitaire'!C326="","",'Dépenses forfaitaire'!C326)</f>
        <v/>
      </c>
      <c r="D326" s="131" t="str">
        <f>IF('Dépenses forfaitaire'!D326="","",'Dépenses forfaitaire'!D326)</f>
        <v/>
      </c>
      <c r="E326" s="131" t="str">
        <f>IF('Dépenses forfaitaire'!E326="","",'Dépenses forfaitaire'!E326)</f>
        <v/>
      </c>
      <c r="F326" s="131" t="str">
        <f>IF('Dépenses forfaitaire'!F326="","",'Dépenses forfaitaire'!F326)</f>
        <v/>
      </c>
      <c r="G326" s="131"/>
      <c r="H326" s="131" t="str">
        <f>IF('Dépenses forfaitaire'!H326="","",'Dépenses forfaitaire'!H326)</f>
        <v/>
      </c>
      <c r="I326" s="131" t="str">
        <f>IF('Dépenses forfaitaire'!I326="","",'Dépenses forfaitaire'!I326)</f>
        <v/>
      </c>
      <c r="J326" s="293" t="str">
        <f>IF('Dépenses forfaitaire'!K326="","",'Dépenses forfaitaire'!K326)</f>
        <v/>
      </c>
      <c r="K326" s="293" t="str">
        <f>IF('Dépenses forfaitaire'!L326="","",'Dépenses forfaitaire'!L326)</f>
        <v/>
      </c>
      <c r="L326" s="293" t="str">
        <f>IF('Dépenses forfaitaire'!J326="","",'Dépenses forfaitaire'!J326)</f>
        <v/>
      </c>
      <c r="M326" s="131" t="str">
        <f>IF($H326="","",IF($C326=Listes!$B$32,IF('DP_Instruction Forfaitaires'!$E326&lt;Listes!$B$53,('DP_Instruction Forfaitaires'!$E326*(VLOOKUP('DP_Instruction Forfaitaires'!$D326,Listes!$A$54:$E$60,2,FALSE))),IF('DP_Instruction Forfaitaires'!$E326&gt;Listes!$E$53,('DP_Instruction Forfaitaires'!$E326*(VLOOKUP('DP_Instruction Forfaitaires'!$D326,Listes!$A$54:$E$60,5,FALSE))),('DP_Instruction Forfaitaires'!$E326*(VLOOKUP('DP_Instruction Forfaitaires'!$D326,Listes!$A$54:$E$60,3,FALSE))+(VLOOKUP('DP_Instruction Forfaitaires'!$D326,Listes!$A$54:$E$60,4,FALSE)))))))</f>
        <v/>
      </c>
      <c r="N326" s="131" t="str">
        <f>IF($H326="","",IF($C326=Listes!$B$31,IF('DP_Instruction Forfaitaires'!$E326&lt;Listes!$B$42,('DP_Instruction Forfaitaires'!$E326*(VLOOKUP('DP_Instruction Forfaitaires'!$D326,Listes!$A$43:$E$49,2,FALSE))),IF('DP_Instruction Forfaitaires'!$E326&gt;Listes!$D$42,('DP_Instruction Forfaitaires'!$E326*(VLOOKUP('DP_Instruction Forfaitaires'!$D326,Listes!$A$43:$E$49,5,FALSE))),('DP_Instruction Forfaitaires'!$E326*(VLOOKUP('DP_Instruction Forfaitaires'!$D326,Listes!$A$43:$E$49,3,FALSE))+(VLOOKUP('DP_Instruction Forfaitaires'!$D326,Listes!$A$43:$E$49,4,FALSE)))))))</f>
        <v/>
      </c>
      <c r="O326" s="183" t="str">
        <f>IF($H326="","",IF($C326=Listes!$B$34,Listes!$I$31,IF($C326=Listes!$B$35,(VLOOKUP('DP_Instruction Forfaitaires'!$F326,Listes!$E$31:$F$36,2,FALSE)),IF($C326=Listes!$B$33,IF('DP_Instruction Forfaitaires'!$E326&lt;Listes!$A$64,'DP_Instruction Forfaitaires'!$E326*Listes!$A$65,IF('DP_Instruction Forfaitaires'!$E326&gt;Listes!$D$64,'DP_Instruction Forfaitaires'!$E326*Listes!$D$65,(('DP_Instruction Forfaitaires'!$E326*Listes!$B$65)+Listes!$C$65)))))))</f>
        <v/>
      </c>
      <c r="P326" s="144" t="str">
        <f>IF('Dépenses forfaitaire'!P326="","",'Dépenses forfaitaire'!P326)</f>
        <v/>
      </c>
      <c r="Q326" s="343"/>
      <c r="R326" s="295" t="str">
        <f t="shared" si="16"/>
        <v/>
      </c>
      <c r="S326" s="295" t="str">
        <f t="shared" si="17"/>
        <v/>
      </c>
      <c r="T326" s="193" t="str">
        <f t="shared" si="18"/>
        <v/>
      </c>
      <c r="U326" s="191"/>
      <c r="V326" s="209"/>
      <c r="W326" s="195" t="str">
        <f>IF(AND(OR(Q326="KO",T326&lt;&gt;""),OR(R326="",S326="",T326="")),Listes!$A$74,IF(AND(T326="",Q326&lt;&gt;""),Listes!$A$75,IF(AND(P326&lt;T326,V326=""),Listes!$A$76,IF(AND(R326&gt;S326),Listes!$A$77,IF(AND(P326&lt;&gt;"",P326&gt;T326,U326=""),Listes!$A$78,IF(AND(X326="",OR(Q326&lt;&gt;"",R326&lt;&gt;"",S326&lt;&gt;"")),Listes!$A$79,""))))))</f>
        <v/>
      </c>
      <c r="X326" s="196"/>
      <c r="Y326" s="31">
        <f t="shared" si="19"/>
        <v>0</v>
      </c>
    </row>
    <row r="327" spans="1:25" ht="20.100000000000001" customHeight="1" x14ac:dyDescent="0.25">
      <c r="A327" s="134">
        <v>321</v>
      </c>
      <c r="B327" s="131" t="str">
        <f>IF('Dépenses forfaitaire'!B327="","",'Dépenses forfaitaire'!B327)</f>
        <v/>
      </c>
      <c r="C327" s="131" t="str">
        <f>IF('Dépenses forfaitaire'!C327="","",'Dépenses forfaitaire'!C327)</f>
        <v/>
      </c>
      <c r="D327" s="131" t="str">
        <f>IF('Dépenses forfaitaire'!D327="","",'Dépenses forfaitaire'!D327)</f>
        <v/>
      </c>
      <c r="E327" s="131" t="str">
        <f>IF('Dépenses forfaitaire'!E327="","",'Dépenses forfaitaire'!E327)</f>
        <v/>
      </c>
      <c r="F327" s="131" t="str">
        <f>IF('Dépenses forfaitaire'!F327="","",'Dépenses forfaitaire'!F327)</f>
        <v/>
      </c>
      <c r="G327" s="131"/>
      <c r="H327" s="131" t="str">
        <f>IF('Dépenses forfaitaire'!H327="","",'Dépenses forfaitaire'!H327)</f>
        <v/>
      </c>
      <c r="I327" s="131" t="str">
        <f>IF('Dépenses forfaitaire'!I327="","",'Dépenses forfaitaire'!I327)</f>
        <v/>
      </c>
      <c r="J327" s="293" t="str">
        <f>IF('Dépenses forfaitaire'!K327="","",'Dépenses forfaitaire'!K327)</f>
        <v/>
      </c>
      <c r="K327" s="293" t="str">
        <f>IF('Dépenses forfaitaire'!L327="","",'Dépenses forfaitaire'!L327)</f>
        <v/>
      </c>
      <c r="L327" s="293" t="str">
        <f>IF('Dépenses forfaitaire'!J327="","",'Dépenses forfaitaire'!J327)</f>
        <v/>
      </c>
      <c r="M327" s="131" t="str">
        <f>IF($H327="","",IF($C327=Listes!$B$32,IF('DP_Instruction Forfaitaires'!$E327&lt;Listes!$B$53,('DP_Instruction Forfaitaires'!$E327*(VLOOKUP('DP_Instruction Forfaitaires'!$D327,Listes!$A$54:$E$60,2,FALSE))),IF('DP_Instruction Forfaitaires'!$E327&gt;Listes!$E$53,('DP_Instruction Forfaitaires'!$E327*(VLOOKUP('DP_Instruction Forfaitaires'!$D327,Listes!$A$54:$E$60,5,FALSE))),('DP_Instruction Forfaitaires'!$E327*(VLOOKUP('DP_Instruction Forfaitaires'!$D327,Listes!$A$54:$E$60,3,FALSE))+(VLOOKUP('DP_Instruction Forfaitaires'!$D327,Listes!$A$54:$E$60,4,FALSE)))))))</f>
        <v/>
      </c>
      <c r="N327" s="131" t="str">
        <f>IF($H327="","",IF($C327=Listes!$B$31,IF('DP_Instruction Forfaitaires'!$E327&lt;Listes!$B$42,('DP_Instruction Forfaitaires'!$E327*(VLOOKUP('DP_Instruction Forfaitaires'!$D327,Listes!$A$43:$E$49,2,FALSE))),IF('DP_Instruction Forfaitaires'!$E327&gt;Listes!$D$42,('DP_Instruction Forfaitaires'!$E327*(VLOOKUP('DP_Instruction Forfaitaires'!$D327,Listes!$A$43:$E$49,5,FALSE))),('DP_Instruction Forfaitaires'!$E327*(VLOOKUP('DP_Instruction Forfaitaires'!$D327,Listes!$A$43:$E$49,3,FALSE))+(VLOOKUP('DP_Instruction Forfaitaires'!$D327,Listes!$A$43:$E$49,4,FALSE)))))))</f>
        <v/>
      </c>
      <c r="O327" s="183" t="str">
        <f>IF($H327="","",IF($C327=Listes!$B$34,Listes!$I$31,IF($C327=Listes!$B$35,(VLOOKUP('DP_Instruction Forfaitaires'!$F327,Listes!$E$31:$F$36,2,FALSE)),IF($C327=Listes!$B$33,IF('DP_Instruction Forfaitaires'!$E327&lt;Listes!$A$64,'DP_Instruction Forfaitaires'!$E327*Listes!$A$65,IF('DP_Instruction Forfaitaires'!$E327&gt;Listes!$D$64,'DP_Instruction Forfaitaires'!$E327*Listes!$D$65,(('DP_Instruction Forfaitaires'!$E327*Listes!$B$65)+Listes!$C$65)))))))</f>
        <v/>
      </c>
      <c r="P327" s="144" t="str">
        <f>IF('Dépenses forfaitaire'!P327="","",'Dépenses forfaitaire'!P327)</f>
        <v/>
      </c>
      <c r="Q327" s="343"/>
      <c r="R327" s="295" t="str">
        <f t="shared" si="16"/>
        <v/>
      </c>
      <c r="S327" s="295" t="str">
        <f t="shared" si="17"/>
        <v/>
      </c>
      <c r="T327" s="193" t="str">
        <f t="shared" si="18"/>
        <v/>
      </c>
      <c r="U327" s="191"/>
      <c r="V327" s="209"/>
      <c r="W327" s="195" t="str">
        <f>IF(AND(OR(Q327="KO",T327&lt;&gt;""),OR(R327="",S327="",T327="")),Listes!$A$74,IF(AND(T327="",Q327&lt;&gt;""),Listes!$A$75,IF(AND(P327&lt;T327,V327=""),Listes!$A$76,IF(AND(R327&gt;S327),Listes!$A$77,IF(AND(P327&lt;&gt;"",P327&gt;T327,U327=""),Listes!$A$78,IF(AND(X327="",OR(Q327&lt;&gt;"",R327&lt;&gt;"",S327&lt;&gt;"")),Listes!$A$79,""))))))</f>
        <v/>
      </c>
      <c r="X327" s="196"/>
      <c r="Y327" s="31">
        <f t="shared" si="19"/>
        <v>0</v>
      </c>
    </row>
    <row r="328" spans="1:25" ht="20.100000000000001" customHeight="1" x14ac:dyDescent="0.25">
      <c r="A328" s="134">
        <v>322</v>
      </c>
      <c r="B328" s="131" t="str">
        <f>IF('Dépenses forfaitaire'!B328="","",'Dépenses forfaitaire'!B328)</f>
        <v/>
      </c>
      <c r="C328" s="131" t="str">
        <f>IF('Dépenses forfaitaire'!C328="","",'Dépenses forfaitaire'!C328)</f>
        <v/>
      </c>
      <c r="D328" s="131" t="str">
        <f>IF('Dépenses forfaitaire'!D328="","",'Dépenses forfaitaire'!D328)</f>
        <v/>
      </c>
      <c r="E328" s="131" t="str">
        <f>IF('Dépenses forfaitaire'!E328="","",'Dépenses forfaitaire'!E328)</f>
        <v/>
      </c>
      <c r="F328" s="131" t="str">
        <f>IF('Dépenses forfaitaire'!F328="","",'Dépenses forfaitaire'!F328)</f>
        <v/>
      </c>
      <c r="G328" s="131"/>
      <c r="H328" s="131" t="str">
        <f>IF('Dépenses forfaitaire'!H328="","",'Dépenses forfaitaire'!H328)</f>
        <v/>
      </c>
      <c r="I328" s="131" t="str">
        <f>IF('Dépenses forfaitaire'!I328="","",'Dépenses forfaitaire'!I328)</f>
        <v/>
      </c>
      <c r="J328" s="293" t="str">
        <f>IF('Dépenses forfaitaire'!K328="","",'Dépenses forfaitaire'!K328)</f>
        <v/>
      </c>
      <c r="K328" s="293" t="str">
        <f>IF('Dépenses forfaitaire'!L328="","",'Dépenses forfaitaire'!L328)</f>
        <v/>
      </c>
      <c r="L328" s="293" t="str">
        <f>IF('Dépenses forfaitaire'!J328="","",'Dépenses forfaitaire'!J328)</f>
        <v/>
      </c>
      <c r="M328" s="131" t="str">
        <f>IF($H328="","",IF($C328=Listes!$B$32,IF('DP_Instruction Forfaitaires'!$E328&lt;Listes!$B$53,('DP_Instruction Forfaitaires'!$E328*(VLOOKUP('DP_Instruction Forfaitaires'!$D328,Listes!$A$54:$E$60,2,FALSE))),IF('DP_Instruction Forfaitaires'!$E328&gt;Listes!$E$53,('DP_Instruction Forfaitaires'!$E328*(VLOOKUP('DP_Instruction Forfaitaires'!$D328,Listes!$A$54:$E$60,5,FALSE))),('DP_Instruction Forfaitaires'!$E328*(VLOOKUP('DP_Instruction Forfaitaires'!$D328,Listes!$A$54:$E$60,3,FALSE))+(VLOOKUP('DP_Instruction Forfaitaires'!$D328,Listes!$A$54:$E$60,4,FALSE)))))))</f>
        <v/>
      </c>
      <c r="N328" s="131" t="str">
        <f>IF($H328="","",IF($C328=Listes!$B$31,IF('DP_Instruction Forfaitaires'!$E328&lt;Listes!$B$42,('DP_Instruction Forfaitaires'!$E328*(VLOOKUP('DP_Instruction Forfaitaires'!$D328,Listes!$A$43:$E$49,2,FALSE))),IF('DP_Instruction Forfaitaires'!$E328&gt;Listes!$D$42,('DP_Instruction Forfaitaires'!$E328*(VLOOKUP('DP_Instruction Forfaitaires'!$D328,Listes!$A$43:$E$49,5,FALSE))),('DP_Instruction Forfaitaires'!$E328*(VLOOKUP('DP_Instruction Forfaitaires'!$D328,Listes!$A$43:$E$49,3,FALSE))+(VLOOKUP('DP_Instruction Forfaitaires'!$D328,Listes!$A$43:$E$49,4,FALSE)))))))</f>
        <v/>
      </c>
      <c r="O328" s="183" t="str">
        <f>IF($H328="","",IF($C328=Listes!$B$34,Listes!$I$31,IF($C328=Listes!$B$35,(VLOOKUP('DP_Instruction Forfaitaires'!$F328,Listes!$E$31:$F$36,2,FALSE)),IF($C328=Listes!$B$33,IF('DP_Instruction Forfaitaires'!$E328&lt;Listes!$A$64,'DP_Instruction Forfaitaires'!$E328*Listes!$A$65,IF('DP_Instruction Forfaitaires'!$E328&gt;Listes!$D$64,'DP_Instruction Forfaitaires'!$E328*Listes!$D$65,(('DP_Instruction Forfaitaires'!$E328*Listes!$B$65)+Listes!$C$65)))))))</f>
        <v/>
      </c>
      <c r="P328" s="144" t="str">
        <f>IF('Dépenses forfaitaire'!P328="","",'Dépenses forfaitaire'!P328)</f>
        <v/>
      </c>
      <c r="Q328" s="343"/>
      <c r="R328" s="295" t="str">
        <f t="shared" ref="R328:R391" si="20">IF(Q328="","",IF(Q328="KO","",J328))</f>
        <v/>
      </c>
      <c r="S328" s="295" t="str">
        <f t="shared" ref="S328:S391" si="21">IF(Q328="","",IF(Q328="KO","",K328))</f>
        <v/>
      </c>
      <c r="T328" s="193" t="str">
        <f t="shared" ref="T328:T391" si="22">IF($I328="","",($O328+$N328+$M328)*$I328)</f>
        <v/>
      </c>
      <c r="U328" s="191"/>
      <c r="V328" s="209"/>
      <c r="W328" s="195" t="str">
        <f>IF(AND(OR(Q328="KO",T328&lt;&gt;""),OR(R328="",S328="",T328="")),Listes!$A$74,IF(AND(T328="",Q328&lt;&gt;""),Listes!$A$75,IF(AND(P328&lt;T328,V328=""),Listes!$A$76,IF(AND(R328&gt;S328),Listes!$A$77,IF(AND(P328&lt;&gt;"",P328&gt;T328,U328=""),Listes!$A$78,IF(AND(X328="",OR(Q328&lt;&gt;"",R328&lt;&gt;"",S328&lt;&gt;"")),Listes!$A$79,""))))))</f>
        <v/>
      </c>
      <c r="X328" s="196"/>
      <c r="Y328" s="31">
        <f t="shared" ref="Y328:Y391" si="23">IF(AND(B328&lt;&gt;"",X328&lt;&gt;"Oui"),1,0)</f>
        <v>0</v>
      </c>
    </row>
    <row r="329" spans="1:25" ht="20.100000000000001" customHeight="1" x14ac:dyDescent="0.25">
      <c r="A329" s="134">
        <v>323</v>
      </c>
      <c r="B329" s="131" t="str">
        <f>IF('Dépenses forfaitaire'!B329="","",'Dépenses forfaitaire'!B329)</f>
        <v/>
      </c>
      <c r="C329" s="131" t="str">
        <f>IF('Dépenses forfaitaire'!C329="","",'Dépenses forfaitaire'!C329)</f>
        <v/>
      </c>
      <c r="D329" s="131" t="str">
        <f>IF('Dépenses forfaitaire'!D329="","",'Dépenses forfaitaire'!D329)</f>
        <v/>
      </c>
      <c r="E329" s="131" t="str">
        <f>IF('Dépenses forfaitaire'!E329="","",'Dépenses forfaitaire'!E329)</f>
        <v/>
      </c>
      <c r="F329" s="131" t="str">
        <f>IF('Dépenses forfaitaire'!F329="","",'Dépenses forfaitaire'!F329)</f>
        <v/>
      </c>
      <c r="G329" s="131"/>
      <c r="H329" s="131" t="str">
        <f>IF('Dépenses forfaitaire'!H329="","",'Dépenses forfaitaire'!H329)</f>
        <v/>
      </c>
      <c r="I329" s="131" t="str">
        <f>IF('Dépenses forfaitaire'!I329="","",'Dépenses forfaitaire'!I329)</f>
        <v/>
      </c>
      <c r="J329" s="293" t="str">
        <f>IF('Dépenses forfaitaire'!K329="","",'Dépenses forfaitaire'!K329)</f>
        <v/>
      </c>
      <c r="K329" s="293" t="str">
        <f>IF('Dépenses forfaitaire'!L329="","",'Dépenses forfaitaire'!L329)</f>
        <v/>
      </c>
      <c r="L329" s="293" t="str">
        <f>IF('Dépenses forfaitaire'!J329="","",'Dépenses forfaitaire'!J329)</f>
        <v/>
      </c>
      <c r="M329" s="131" t="str">
        <f>IF($H329="","",IF($C329=Listes!$B$32,IF('DP_Instruction Forfaitaires'!$E329&lt;Listes!$B$53,('DP_Instruction Forfaitaires'!$E329*(VLOOKUP('DP_Instruction Forfaitaires'!$D329,Listes!$A$54:$E$60,2,FALSE))),IF('DP_Instruction Forfaitaires'!$E329&gt;Listes!$E$53,('DP_Instruction Forfaitaires'!$E329*(VLOOKUP('DP_Instruction Forfaitaires'!$D329,Listes!$A$54:$E$60,5,FALSE))),('DP_Instruction Forfaitaires'!$E329*(VLOOKUP('DP_Instruction Forfaitaires'!$D329,Listes!$A$54:$E$60,3,FALSE))+(VLOOKUP('DP_Instruction Forfaitaires'!$D329,Listes!$A$54:$E$60,4,FALSE)))))))</f>
        <v/>
      </c>
      <c r="N329" s="131" t="str">
        <f>IF($H329="","",IF($C329=Listes!$B$31,IF('DP_Instruction Forfaitaires'!$E329&lt;Listes!$B$42,('DP_Instruction Forfaitaires'!$E329*(VLOOKUP('DP_Instruction Forfaitaires'!$D329,Listes!$A$43:$E$49,2,FALSE))),IF('DP_Instruction Forfaitaires'!$E329&gt;Listes!$D$42,('DP_Instruction Forfaitaires'!$E329*(VLOOKUP('DP_Instruction Forfaitaires'!$D329,Listes!$A$43:$E$49,5,FALSE))),('DP_Instruction Forfaitaires'!$E329*(VLOOKUP('DP_Instruction Forfaitaires'!$D329,Listes!$A$43:$E$49,3,FALSE))+(VLOOKUP('DP_Instruction Forfaitaires'!$D329,Listes!$A$43:$E$49,4,FALSE)))))))</f>
        <v/>
      </c>
      <c r="O329" s="183" t="str">
        <f>IF($H329="","",IF($C329=Listes!$B$34,Listes!$I$31,IF($C329=Listes!$B$35,(VLOOKUP('DP_Instruction Forfaitaires'!$F329,Listes!$E$31:$F$36,2,FALSE)),IF($C329=Listes!$B$33,IF('DP_Instruction Forfaitaires'!$E329&lt;Listes!$A$64,'DP_Instruction Forfaitaires'!$E329*Listes!$A$65,IF('DP_Instruction Forfaitaires'!$E329&gt;Listes!$D$64,'DP_Instruction Forfaitaires'!$E329*Listes!$D$65,(('DP_Instruction Forfaitaires'!$E329*Listes!$B$65)+Listes!$C$65)))))))</f>
        <v/>
      </c>
      <c r="P329" s="144" t="str">
        <f>IF('Dépenses forfaitaire'!P329="","",'Dépenses forfaitaire'!P329)</f>
        <v/>
      </c>
      <c r="Q329" s="343"/>
      <c r="R329" s="295" t="str">
        <f t="shared" si="20"/>
        <v/>
      </c>
      <c r="S329" s="295" t="str">
        <f t="shared" si="21"/>
        <v/>
      </c>
      <c r="T329" s="193" t="str">
        <f t="shared" si="22"/>
        <v/>
      </c>
      <c r="U329" s="191"/>
      <c r="V329" s="209"/>
      <c r="W329" s="195" t="str">
        <f>IF(AND(OR(Q329="KO",T329&lt;&gt;""),OR(R329="",S329="",T329="")),Listes!$A$74,IF(AND(T329="",Q329&lt;&gt;""),Listes!$A$75,IF(AND(P329&lt;T329,V329=""),Listes!$A$76,IF(AND(R329&gt;S329),Listes!$A$77,IF(AND(P329&lt;&gt;"",P329&gt;T329,U329=""),Listes!$A$78,IF(AND(X329="",OR(Q329&lt;&gt;"",R329&lt;&gt;"",S329&lt;&gt;"")),Listes!$A$79,""))))))</f>
        <v/>
      </c>
      <c r="X329" s="196"/>
      <c r="Y329" s="31">
        <f t="shared" si="23"/>
        <v>0</v>
      </c>
    </row>
    <row r="330" spans="1:25" ht="20.100000000000001" customHeight="1" x14ac:dyDescent="0.25">
      <c r="A330" s="134">
        <v>324</v>
      </c>
      <c r="B330" s="131" t="str">
        <f>IF('Dépenses forfaitaire'!B330="","",'Dépenses forfaitaire'!B330)</f>
        <v/>
      </c>
      <c r="C330" s="131" t="str">
        <f>IF('Dépenses forfaitaire'!C330="","",'Dépenses forfaitaire'!C330)</f>
        <v/>
      </c>
      <c r="D330" s="131" t="str">
        <f>IF('Dépenses forfaitaire'!D330="","",'Dépenses forfaitaire'!D330)</f>
        <v/>
      </c>
      <c r="E330" s="131" t="str">
        <f>IF('Dépenses forfaitaire'!E330="","",'Dépenses forfaitaire'!E330)</f>
        <v/>
      </c>
      <c r="F330" s="131" t="str">
        <f>IF('Dépenses forfaitaire'!F330="","",'Dépenses forfaitaire'!F330)</f>
        <v/>
      </c>
      <c r="G330" s="131"/>
      <c r="H330" s="131" t="str">
        <f>IF('Dépenses forfaitaire'!H330="","",'Dépenses forfaitaire'!H330)</f>
        <v/>
      </c>
      <c r="I330" s="131" t="str">
        <f>IF('Dépenses forfaitaire'!I330="","",'Dépenses forfaitaire'!I330)</f>
        <v/>
      </c>
      <c r="J330" s="293" t="str">
        <f>IF('Dépenses forfaitaire'!K330="","",'Dépenses forfaitaire'!K330)</f>
        <v/>
      </c>
      <c r="K330" s="293" t="str">
        <f>IF('Dépenses forfaitaire'!L330="","",'Dépenses forfaitaire'!L330)</f>
        <v/>
      </c>
      <c r="L330" s="293" t="str">
        <f>IF('Dépenses forfaitaire'!J330="","",'Dépenses forfaitaire'!J330)</f>
        <v/>
      </c>
      <c r="M330" s="131" t="str">
        <f>IF($H330="","",IF($C330=Listes!$B$32,IF('DP_Instruction Forfaitaires'!$E330&lt;Listes!$B$53,('DP_Instruction Forfaitaires'!$E330*(VLOOKUP('DP_Instruction Forfaitaires'!$D330,Listes!$A$54:$E$60,2,FALSE))),IF('DP_Instruction Forfaitaires'!$E330&gt;Listes!$E$53,('DP_Instruction Forfaitaires'!$E330*(VLOOKUP('DP_Instruction Forfaitaires'!$D330,Listes!$A$54:$E$60,5,FALSE))),('DP_Instruction Forfaitaires'!$E330*(VLOOKUP('DP_Instruction Forfaitaires'!$D330,Listes!$A$54:$E$60,3,FALSE))+(VLOOKUP('DP_Instruction Forfaitaires'!$D330,Listes!$A$54:$E$60,4,FALSE)))))))</f>
        <v/>
      </c>
      <c r="N330" s="131" t="str">
        <f>IF($H330="","",IF($C330=Listes!$B$31,IF('DP_Instruction Forfaitaires'!$E330&lt;Listes!$B$42,('DP_Instruction Forfaitaires'!$E330*(VLOOKUP('DP_Instruction Forfaitaires'!$D330,Listes!$A$43:$E$49,2,FALSE))),IF('DP_Instruction Forfaitaires'!$E330&gt;Listes!$D$42,('DP_Instruction Forfaitaires'!$E330*(VLOOKUP('DP_Instruction Forfaitaires'!$D330,Listes!$A$43:$E$49,5,FALSE))),('DP_Instruction Forfaitaires'!$E330*(VLOOKUP('DP_Instruction Forfaitaires'!$D330,Listes!$A$43:$E$49,3,FALSE))+(VLOOKUP('DP_Instruction Forfaitaires'!$D330,Listes!$A$43:$E$49,4,FALSE)))))))</f>
        <v/>
      </c>
      <c r="O330" s="183" t="str">
        <f>IF($H330="","",IF($C330=Listes!$B$34,Listes!$I$31,IF($C330=Listes!$B$35,(VLOOKUP('DP_Instruction Forfaitaires'!$F330,Listes!$E$31:$F$36,2,FALSE)),IF($C330=Listes!$B$33,IF('DP_Instruction Forfaitaires'!$E330&lt;Listes!$A$64,'DP_Instruction Forfaitaires'!$E330*Listes!$A$65,IF('DP_Instruction Forfaitaires'!$E330&gt;Listes!$D$64,'DP_Instruction Forfaitaires'!$E330*Listes!$D$65,(('DP_Instruction Forfaitaires'!$E330*Listes!$B$65)+Listes!$C$65)))))))</f>
        <v/>
      </c>
      <c r="P330" s="144" t="str">
        <f>IF('Dépenses forfaitaire'!P330="","",'Dépenses forfaitaire'!P330)</f>
        <v/>
      </c>
      <c r="Q330" s="343"/>
      <c r="R330" s="295" t="str">
        <f t="shared" si="20"/>
        <v/>
      </c>
      <c r="S330" s="295" t="str">
        <f t="shared" si="21"/>
        <v/>
      </c>
      <c r="T330" s="193" t="str">
        <f t="shared" si="22"/>
        <v/>
      </c>
      <c r="U330" s="191"/>
      <c r="V330" s="209"/>
      <c r="W330" s="195" t="str">
        <f>IF(AND(OR(Q330="KO",T330&lt;&gt;""),OR(R330="",S330="",T330="")),Listes!$A$74,IF(AND(T330="",Q330&lt;&gt;""),Listes!$A$75,IF(AND(P330&lt;T330,V330=""),Listes!$A$76,IF(AND(R330&gt;S330),Listes!$A$77,IF(AND(P330&lt;&gt;"",P330&gt;T330,U330=""),Listes!$A$78,IF(AND(X330="",OR(Q330&lt;&gt;"",R330&lt;&gt;"",S330&lt;&gt;"")),Listes!$A$79,""))))))</f>
        <v/>
      </c>
      <c r="X330" s="196"/>
      <c r="Y330" s="31">
        <f t="shared" si="23"/>
        <v>0</v>
      </c>
    </row>
    <row r="331" spans="1:25" ht="20.100000000000001" customHeight="1" x14ac:dyDescent="0.25">
      <c r="A331" s="134">
        <v>325</v>
      </c>
      <c r="B331" s="131" t="str">
        <f>IF('Dépenses forfaitaire'!B331="","",'Dépenses forfaitaire'!B331)</f>
        <v/>
      </c>
      <c r="C331" s="131" t="str">
        <f>IF('Dépenses forfaitaire'!C331="","",'Dépenses forfaitaire'!C331)</f>
        <v/>
      </c>
      <c r="D331" s="131" t="str">
        <f>IF('Dépenses forfaitaire'!D331="","",'Dépenses forfaitaire'!D331)</f>
        <v/>
      </c>
      <c r="E331" s="131" t="str">
        <f>IF('Dépenses forfaitaire'!E331="","",'Dépenses forfaitaire'!E331)</f>
        <v/>
      </c>
      <c r="F331" s="131" t="str">
        <f>IF('Dépenses forfaitaire'!F331="","",'Dépenses forfaitaire'!F331)</f>
        <v/>
      </c>
      <c r="G331" s="131"/>
      <c r="H331" s="131" t="str">
        <f>IF('Dépenses forfaitaire'!H331="","",'Dépenses forfaitaire'!H331)</f>
        <v/>
      </c>
      <c r="I331" s="131" t="str">
        <f>IF('Dépenses forfaitaire'!I331="","",'Dépenses forfaitaire'!I331)</f>
        <v/>
      </c>
      <c r="J331" s="293" t="str">
        <f>IF('Dépenses forfaitaire'!K331="","",'Dépenses forfaitaire'!K331)</f>
        <v/>
      </c>
      <c r="K331" s="293" t="str">
        <f>IF('Dépenses forfaitaire'!L331="","",'Dépenses forfaitaire'!L331)</f>
        <v/>
      </c>
      <c r="L331" s="293" t="str">
        <f>IF('Dépenses forfaitaire'!J331="","",'Dépenses forfaitaire'!J331)</f>
        <v/>
      </c>
      <c r="M331" s="131" t="str">
        <f>IF($H331="","",IF($C331=Listes!$B$32,IF('DP_Instruction Forfaitaires'!$E331&lt;Listes!$B$53,('DP_Instruction Forfaitaires'!$E331*(VLOOKUP('DP_Instruction Forfaitaires'!$D331,Listes!$A$54:$E$60,2,FALSE))),IF('DP_Instruction Forfaitaires'!$E331&gt;Listes!$E$53,('DP_Instruction Forfaitaires'!$E331*(VLOOKUP('DP_Instruction Forfaitaires'!$D331,Listes!$A$54:$E$60,5,FALSE))),('DP_Instruction Forfaitaires'!$E331*(VLOOKUP('DP_Instruction Forfaitaires'!$D331,Listes!$A$54:$E$60,3,FALSE))+(VLOOKUP('DP_Instruction Forfaitaires'!$D331,Listes!$A$54:$E$60,4,FALSE)))))))</f>
        <v/>
      </c>
      <c r="N331" s="131" t="str">
        <f>IF($H331="","",IF($C331=Listes!$B$31,IF('DP_Instruction Forfaitaires'!$E331&lt;Listes!$B$42,('DP_Instruction Forfaitaires'!$E331*(VLOOKUP('DP_Instruction Forfaitaires'!$D331,Listes!$A$43:$E$49,2,FALSE))),IF('DP_Instruction Forfaitaires'!$E331&gt;Listes!$D$42,('DP_Instruction Forfaitaires'!$E331*(VLOOKUP('DP_Instruction Forfaitaires'!$D331,Listes!$A$43:$E$49,5,FALSE))),('DP_Instruction Forfaitaires'!$E331*(VLOOKUP('DP_Instruction Forfaitaires'!$D331,Listes!$A$43:$E$49,3,FALSE))+(VLOOKUP('DP_Instruction Forfaitaires'!$D331,Listes!$A$43:$E$49,4,FALSE)))))))</f>
        <v/>
      </c>
      <c r="O331" s="183" t="str">
        <f>IF($H331="","",IF($C331=Listes!$B$34,Listes!$I$31,IF($C331=Listes!$B$35,(VLOOKUP('DP_Instruction Forfaitaires'!$F331,Listes!$E$31:$F$36,2,FALSE)),IF($C331=Listes!$B$33,IF('DP_Instruction Forfaitaires'!$E331&lt;Listes!$A$64,'DP_Instruction Forfaitaires'!$E331*Listes!$A$65,IF('DP_Instruction Forfaitaires'!$E331&gt;Listes!$D$64,'DP_Instruction Forfaitaires'!$E331*Listes!$D$65,(('DP_Instruction Forfaitaires'!$E331*Listes!$B$65)+Listes!$C$65)))))))</f>
        <v/>
      </c>
      <c r="P331" s="144" t="str">
        <f>IF('Dépenses forfaitaire'!P331="","",'Dépenses forfaitaire'!P331)</f>
        <v/>
      </c>
      <c r="Q331" s="343"/>
      <c r="R331" s="295" t="str">
        <f t="shared" si="20"/>
        <v/>
      </c>
      <c r="S331" s="295" t="str">
        <f t="shared" si="21"/>
        <v/>
      </c>
      <c r="T331" s="193" t="str">
        <f t="shared" si="22"/>
        <v/>
      </c>
      <c r="U331" s="191"/>
      <c r="V331" s="209"/>
      <c r="W331" s="195" t="str">
        <f>IF(AND(OR(Q331="KO",T331&lt;&gt;""),OR(R331="",S331="",T331="")),Listes!$A$74,IF(AND(T331="",Q331&lt;&gt;""),Listes!$A$75,IF(AND(P331&lt;T331,V331=""),Listes!$A$76,IF(AND(R331&gt;S331),Listes!$A$77,IF(AND(P331&lt;&gt;"",P331&gt;T331,U331=""),Listes!$A$78,IF(AND(X331="",OR(Q331&lt;&gt;"",R331&lt;&gt;"",S331&lt;&gt;"")),Listes!$A$79,""))))))</f>
        <v/>
      </c>
      <c r="X331" s="196"/>
      <c r="Y331" s="31">
        <f t="shared" si="23"/>
        <v>0</v>
      </c>
    </row>
    <row r="332" spans="1:25" ht="20.100000000000001" customHeight="1" x14ac:dyDescent="0.25">
      <c r="A332" s="134">
        <v>326</v>
      </c>
      <c r="B332" s="131" t="str">
        <f>IF('Dépenses forfaitaire'!B332="","",'Dépenses forfaitaire'!B332)</f>
        <v/>
      </c>
      <c r="C332" s="131" t="str">
        <f>IF('Dépenses forfaitaire'!C332="","",'Dépenses forfaitaire'!C332)</f>
        <v/>
      </c>
      <c r="D332" s="131" t="str">
        <f>IF('Dépenses forfaitaire'!D332="","",'Dépenses forfaitaire'!D332)</f>
        <v/>
      </c>
      <c r="E332" s="131" t="str">
        <f>IF('Dépenses forfaitaire'!E332="","",'Dépenses forfaitaire'!E332)</f>
        <v/>
      </c>
      <c r="F332" s="131" t="str">
        <f>IF('Dépenses forfaitaire'!F332="","",'Dépenses forfaitaire'!F332)</f>
        <v/>
      </c>
      <c r="G332" s="131"/>
      <c r="H332" s="131" t="str">
        <f>IF('Dépenses forfaitaire'!H332="","",'Dépenses forfaitaire'!H332)</f>
        <v/>
      </c>
      <c r="I332" s="131" t="str">
        <f>IF('Dépenses forfaitaire'!I332="","",'Dépenses forfaitaire'!I332)</f>
        <v/>
      </c>
      <c r="J332" s="293" t="str">
        <f>IF('Dépenses forfaitaire'!K332="","",'Dépenses forfaitaire'!K332)</f>
        <v/>
      </c>
      <c r="K332" s="293" t="str">
        <f>IF('Dépenses forfaitaire'!L332="","",'Dépenses forfaitaire'!L332)</f>
        <v/>
      </c>
      <c r="L332" s="293" t="str">
        <f>IF('Dépenses forfaitaire'!J332="","",'Dépenses forfaitaire'!J332)</f>
        <v/>
      </c>
      <c r="M332" s="131" t="str">
        <f>IF($H332="","",IF($C332=Listes!$B$32,IF('DP_Instruction Forfaitaires'!$E332&lt;Listes!$B$53,('DP_Instruction Forfaitaires'!$E332*(VLOOKUP('DP_Instruction Forfaitaires'!$D332,Listes!$A$54:$E$60,2,FALSE))),IF('DP_Instruction Forfaitaires'!$E332&gt;Listes!$E$53,('DP_Instruction Forfaitaires'!$E332*(VLOOKUP('DP_Instruction Forfaitaires'!$D332,Listes!$A$54:$E$60,5,FALSE))),('DP_Instruction Forfaitaires'!$E332*(VLOOKUP('DP_Instruction Forfaitaires'!$D332,Listes!$A$54:$E$60,3,FALSE))+(VLOOKUP('DP_Instruction Forfaitaires'!$D332,Listes!$A$54:$E$60,4,FALSE)))))))</f>
        <v/>
      </c>
      <c r="N332" s="131" t="str">
        <f>IF($H332="","",IF($C332=Listes!$B$31,IF('DP_Instruction Forfaitaires'!$E332&lt;Listes!$B$42,('DP_Instruction Forfaitaires'!$E332*(VLOOKUP('DP_Instruction Forfaitaires'!$D332,Listes!$A$43:$E$49,2,FALSE))),IF('DP_Instruction Forfaitaires'!$E332&gt;Listes!$D$42,('DP_Instruction Forfaitaires'!$E332*(VLOOKUP('DP_Instruction Forfaitaires'!$D332,Listes!$A$43:$E$49,5,FALSE))),('DP_Instruction Forfaitaires'!$E332*(VLOOKUP('DP_Instruction Forfaitaires'!$D332,Listes!$A$43:$E$49,3,FALSE))+(VLOOKUP('DP_Instruction Forfaitaires'!$D332,Listes!$A$43:$E$49,4,FALSE)))))))</f>
        <v/>
      </c>
      <c r="O332" s="183" t="str">
        <f>IF($H332="","",IF($C332=Listes!$B$34,Listes!$I$31,IF($C332=Listes!$B$35,(VLOOKUP('DP_Instruction Forfaitaires'!$F332,Listes!$E$31:$F$36,2,FALSE)),IF($C332=Listes!$B$33,IF('DP_Instruction Forfaitaires'!$E332&lt;Listes!$A$64,'DP_Instruction Forfaitaires'!$E332*Listes!$A$65,IF('DP_Instruction Forfaitaires'!$E332&gt;Listes!$D$64,'DP_Instruction Forfaitaires'!$E332*Listes!$D$65,(('DP_Instruction Forfaitaires'!$E332*Listes!$B$65)+Listes!$C$65)))))))</f>
        <v/>
      </c>
      <c r="P332" s="144" t="str">
        <f>IF('Dépenses forfaitaire'!P332="","",'Dépenses forfaitaire'!P332)</f>
        <v/>
      </c>
      <c r="Q332" s="343"/>
      <c r="R332" s="295" t="str">
        <f t="shared" si="20"/>
        <v/>
      </c>
      <c r="S332" s="295" t="str">
        <f t="shared" si="21"/>
        <v/>
      </c>
      <c r="T332" s="193" t="str">
        <f t="shared" si="22"/>
        <v/>
      </c>
      <c r="U332" s="191"/>
      <c r="V332" s="209"/>
      <c r="W332" s="195" t="str">
        <f>IF(AND(OR(Q332="KO",T332&lt;&gt;""),OR(R332="",S332="",T332="")),Listes!$A$74,IF(AND(T332="",Q332&lt;&gt;""),Listes!$A$75,IF(AND(P332&lt;T332,V332=""),Listes!$A$76,IF(AND(R332&gt;S332),Listes!$A$77,IF(AND(P332&lt;&gt;"",P332&gt;T332,U332=""),Listes!$A$78,IF(AND(X332="",OR(Q332&lt;&gt;"",R332&lt;&gt;"",S332&lt;&gt;"")),Listes!$A$79,""))))))</f>
        <v/>
      </c>
      <c r="X332" s="196"/>
      <c r="Y332" s="31">
        <f t="shared" si="23"/>
        <v>0</v>
      </c>
    </row>
    <row r="333" spans="1:25" ht="20.100000000000001" customHeight="1" x14ac:dyDescent="0.25">
      <c r="A333" s="134">
        <v>327</v>
      </c>
      <c r="B333" s="131" t="str">
        <f>IF('Dépenses forfaitaire'!B333="","",'Dépenses forfaitaire'!B333)</f>
        <v/>
      </c>
      <c r="C333" s="131" t="str">
        <f>IF('Dépenses forfaitaire'!C333="","",'Dépenses forfaitaire'!C333)</f>
        <v/>
      </c>
      <c r="D333" s="131" t="str">
        <f>IF('Dépenses forfaitaire'!D333="","",'Dépenses forfaitaire'!D333)</f>
        <v/>
      </c>
      <c r="E333" s="131" t="str">
        <f>IF('Dépenses forfaitaire'!E333="","",'Dépenses forfaitaire'!E333)</f>
        <v/>
      </c>
      <c r="F333" s="131" t="str">
        <f>IF('Dépenses forfaitaire'!F333="","",'Dépenses forfaitaire'!F333)</f>
        <v/>
      </c>
      <c r="G333" s="131"/>
      <c r="H333" s="131" t="str">
        <f>IF('Dépenses forfaitaire'!H333="","",'Dépenses forfaitaire'!H333)</f>
        <v/>
      </c>
      <c r="I333" s="131" t="str">
        <f>IF('Dépenses forfaitaire'!I333="","",'Dépenses forfaitaire'!I333)</f>
        <v/>
      </c>
      <c r="J333" s="293" t="str">
        <f>IF('Dépenses forfaitaire'!K333="","",'Dépenses forfaitaire'!K333)</f>
        <v/>
      </c>
      <c r="K333" s="293" t="str">
        <f>IF('Dépenses forfaitaire'!L333="","",'Dépenses forfaitaire'!L333)</f>
        <v/>
      </c>
      <c r="L333" s="293" t="str">
        <f>IF('Dépenses forfaitaire'!J333="","",'Dépenses forfaitaire'!J333)</f>
        <v/>
      </c>
      <c r="M333" s="131" t="str">
        <f>IF($H333="","",IF($C333=Listes!$B$32,IF('DP_Instruction Forfaitaires'!$E333&lt;Listes!$B$53,('DP_Instruction Forfaitaires'!$E333*(VLOOKUP('DP_Instruction Forfaitaires'!$D333,Listes!$A$54:$E$60,2,FALSE))),IF('DP_Instruction Forfaitaires'!$E333&gt;Listes!$E$53,('DP_Instruction Forfaitaires'!$E333*(VLOOKUP('DP_Instruction Forfaitaires'!$D333,Listes!$A$54:$E$60,5,FALSE))),('DP_Instruction Forfaitaires'!$E333*(VLOOKUP('DP_Instruction Forfaitaires'!$D333,Listes!$A$54:$E$60,3,FALSE))+(VLOOKUP('DP_Instruction Forfaitaires'!$D333,Listes!$A$54:$E$60,4,FALSE)))))))</f>
        <v/>
      </c>
      <c r="N333" s="131" t="str">
        <f>IF($H333="","",IF($C333=Listes!$B$31,IF('DP_Instruction Forfaitaires'!$E333&lt;Listes!$B$42,('DP_Instruction Forfaitaires'!$E333*(VLOOKUP('DP_Instruction Forfaitaires'!$D333,Listes!$A$43:$E$49,2,FALSE))),IF('DP_Instruction Forfaitaires'!$E333&gt;Listes!$D$42,('DP_Instruction Forfaitaires'!$E333*(VLOOKUP('DP_Instruction Forfaitaires'!$D333,Listes!$A$43:$E$49,5,FALSE))),('DP_Instruction Forfaitaires'!$E333*(VLOOKUP('DP_Instruction Forfaitaires'!$D333,Listes!$A$43:$E$49,3,FALSE))+(VLOOKUP('DP_Instruction Forfaitaires'!$D333,Listes!$A$43:$E$49,4,FALSE)))))))</f>
        <v/>
      </c>
      <c r="O333" s="183" t="str">
        <f>IF($H333="","",IF($C333=Listes!$B$34,Listes!$I$31,IF($C333=Listes!$B$35,(VLOOKUP('DP_Instruction Forfaitaires'!$F333,Listes!$E$31:$F$36,2,FALSE)),IF($C333=Listes!$B$33,IF('DP_Instruction Forfaitaires'!$E333&lt;Listes!$A$64,'DP_Instruction Forfaitaires'!$E333*Listes!$A$65,IF('DP_Instruction Forfaitaires'!$E333&gt;Listes!$D$64,'DP_Instruction Forfaitaires'!$E333*Listes!$D$65,(('DP_Instruction Forfaitaires'!$E333*Listes!$B$65)+Listes!$C$65)))))))</f>
        <v/>
      </c>
      <c r="P333" s="144" t="str">
        <f>IF('Dépenses forfaitaire'!P333="","",'Dépenses forfaitaire'!P333)</f>
        <v/>
      </c>
      <c r="Q333" s="343"/>
      <c r="R333" s="295" t="str">
        <f t="shared" si="20"/>
        <v/>
      </c>
      <c r="S333" s="295" t="str">
        <f t="shared" si="21"/>
        <v/>
      </c>
      <c r="T333" s="193" t="str">
        <f t="shared" si="22"/>
        <v/>
      </c>
      <c r="U333" s="191"/>
      <c r="V333" s="209"/>
      <c r="W333" s="195" t="str">
        <f>IF(AND(OR(Q333="KO",T333&lt;&gt;""),OR(R333="",S333="",T333="")),Listes!$A$74,IF(AND(T333="",Q333&lt;&gt;""),Listes!$A$75,IF(AND(P333&lt;T333,V333=""),Listes!$A$76,IF(AND(R333&gt;S333),Listes!$A$77,IF(AND(P333&lt;&gt;"",P333&gt;T333,U333=""),Listes!$A$78,IF(AND(X333="",OR(Q333&lt;&gt;"",R333&lt;&gt;"",S333&lt;&gt;"")),Listes!$A$79,""))))))</f>
        <v/>
      </c>
      <c r="X333" s="196"/>
      <c r="Y333" s="31">
        <f t="shared" si="23"/>
        <v>0</v>
      </c>
    </row>
    <row r="334" spans="1:25" ht="20.100000000000001" customHeight="1" x14ac:dyDescent="0.25">
      <c r="A334" s="134">
        <v>328</v>
      </c>
      <c r="B334" s="131" t="str">
        <f>IF('Dépenses forfaitaire'!B334="","",'Dépenses forfaitaire'!B334)</f>
        <v/>
      </c>
      <c r="C334" s="131" t="str">
        <f>IF('Dépenses forfaitaire'!C334="","",'Dépenses forfaitaire'!C334)</f>
        <v/>
      </c>
      <c r="D334" s="131" t="str">
        <f>IF('Dépenses forfaitaire'!D334="","",'Dépenses forfaitaire'!D334)</f>
        <v/>
      </c>
      <c r="E334" s="131" t="str">
        <f>IF('Dépenses forfaitaire'!E334="","",'Dépenses forfaitaire'!E334)</f>
        <v/>
      </c>
      <c r="F334" s="131" t="str">
        <f>IF('Dépenses forfaitaire'!F334="","",'Dépenses forfaitaire'!F334)</f>
        <v/>
      </c>
      <c r="G334" s="131"/>
      <c r="H334" s="131" t="str">
        <f>IF('Dépenses forfaitaire'!H334="","",'Dépenses forfaitaire'!H334)</f>
        <v/>
      </c>
      <c r="I334" s="131" t="str">
        <f>IF('Dépenses forfaitaire'!I334="","",'Dépenses forfaitaire'!I334)</f>
        <v/>
      </c>
      <c r="J334" s="293" t="str">
        <f>IF('Dépenses forfaitaire'!K334="","",'Dépenses forfaitaire'!K334)</f>
        <v/>
      </c>
      <c r="K334" s="293" t="str">
        <f>IF('Dépenses forfaitaire'!L334="","",'Dépenses forfaitaire'!L334)</f>
        <v/>
      </c>
      <c r="L334" s="293" t="str">
        <f>IF('Dépenses forfaitaire'!J334="","",'Dépenses forfaitaire'!J334)</f>
        <v/>
      </c>
      <c r="M334" s="131" t="str">
        <f>IF($H334="","",IF($C334=Listes!$B$32,IF('DP_Instruction Forfaitaires'!$E334&lt;Listes!$B$53,('DP_Instruction Forfaitaires'!$E334*(VLOOKUP('DP_Instruction Forfaitaires'!$D334,Listes!$A$54:$E$60,2,FALSE))),IF('DP_Instruction Forfaitaires'!$E334&gt;Listes!$E$53,('DP_Instruction Forfaitaires'!$E334*(VLOOKUP('DP_Instruction Forfaitaires'!$D334,Listes!$A$54:$E$60,5,FALSE))),('DP_Instruction Forfaitaires'!$E334*(VLOOKUP('DP_Instruction Forfaitaires'!$D334,Listes!$A$54:$E$60,3,FALSE))+(VLOOKUP('DP_Instruction Forfaitaires'!$D334,Listes!$A$54:$E$60,4,FALSE)))))))</f>
        <v/>
      </c>
      <c r="N334" s="131" t="str">
        <f>IF($H334="","",IF($C334=Listes!$B$31,IF('DP_Instruction Forfaitaires'!$E334&lt;Listes!$B$42,('DP_Instruction Forfaitaires'!$E334*(VLOOKUP('DP_Instruction Forfaitaires'!$D334,Listes!$A$43:$E$49,2,FALSE))),IF('DP_Instruction Forfaitaires'!$E334&gt;Listes!$D$42,('DP_Instruction Forfaitaires'!$E334*(VLOOKUP('DP_Instruction Forfaitaires'!$D334,Listes!$A$43:$E$49,5,FALSE))),('DP_Instruction Forfaitaires'!$E334*(VLOOKUP('DP_Instruction Forfaitaires'!$D334,Listes!$A$43:$E$49,3,FALSE))+(VLOOKUP('DP_Instruction Forfaitaires'!$D334,Listes!$A$43:$E$49,4,FALSE)))))))</f>
        <v/>
      </c>
      <c r="O334" s="183" t="str">
        <f>IF($H334="","",IF($C334=Listes!$B$34,Listes!$I$31,IF($C334=Listes!$B$35,(VLOOKUP('DP_Instruction Forfaitaires'!$F334,Listes!$E$31:$F$36,2,FALSE)),IF($C334=Listes!$B$33,IF('DP_Instruction Forfaitaires'!$E334&lt;Listes!$A$64,'DP_Instruction Forfaitaires'!$E334*Listes!$A$65,IF('DP_Instruction Forfaitaires'!$E334&gt;Listes!$D$64,'DP_Instruction Forfaitaires'!$E334*Listes!$D$65,(('DP_Instruction Forfaitaires'!$E334*Listes!$B$65)+Listes!$C$65)))))))</f>
        <v/>
      </c>
      <c r="P334" s="144" t="str">
        <f>IF('Dépenses forfaitaire'!P334="","",'Dépenses forfaitaire'!P334)</f>
        <v/>
      </c>
      <c r="Q334" s="343"/>
      <c r="R334" s="295" t="str">
        <f t="shared" si="20"/>
        <v/>
      </c>
      <c r="S334" s="295" t="str">
        <f t="shared" si="21"/>
        <v/>
      </c>
      <c r="T334" s="193" t="str">
        <f t="shared" si="22"/>
        <v/>
      </c>
      <c r="U334" s="191"/>
      <c r="V334" s="209"/>
      <c r="W334" s="195" t="str">
        <f>IF(AND(OR(Q334="KO",T334&lt;&gt;""),OR(R334="",S334="",T334="")),Listes!$A$74,IF(AND(T334="",Q334&lt;&gt;""),Listes!$A$75,IF(AND(P334&lt;T334,V334=""),Listes!$A$76,IF(AND(R334&gt;S334),Listes!$A$77,IF(AND(P334&lt;&gt;"",P334&gt;T334,U334=""),Listes!$A$78,IF(AND(X334="",OR(Q334&lt;&gt;"",R334&lt;&gt;"",S334&lt;&gt;"")),Listes!$A$79,""))))))</f>
        <v/>
      </c>
      <c r="X334" s="196"/>
      <c r="Y334" s="31">
        <f t="shared" si="23"/>
        <v>0</v>
      </c>
    </row>
    <row r="335" spans="1:25" ht="20.100000000000001" customHeight="1" x14ac:dyDescent="0.25">
      <c r="A335" s="134">
        <v>329</v>
      </c>
      <c r="B335" s="131" t="str">
        <f>IF('Dépenses forfaitaire'!B335="","",'Dépenses forfaitaire'!B335)</f>
        <v/>
      </c>
      <c r="C335" s="131" t="str">
        <f>IF('Dépenses forfaitaire'!C335="","",'Dépenses forfaitaire'!C335)</f>
        <v/>
      </c>
      <c r="D335" s="131" t="str">
        <f>IF('Dépenses forfaitaire'!D335="","",'Dépenses forfaitaire'!D335)</f>
        <v/>
      </c>
      <c r="E335" s="131" t="str">
        <f>IF('Dépenses forfaitaire'!E335="","",'Dépenses forfaitaire'!E335)</f>
        <v/>
      </c>
      <c r="F335" s="131" t="str">
        <f>IF('Dépenses forfaitaire'!F335="","",'Dépenses forfaitaire'!F335)</f>
        <v/>
      </c>
      <c r="G335" s="131"/>
      <c r="H335" s="131" t="str">
        <f>IF('Dépenses forfaitaire'!H335="","",'Dépenses forfaitaire'!H335)</f>
        <v/>
      </c>
      <c r="I335" s="131" t="str">
        <f>IF('Dépenses forfaitaire'!I335="","",'Dépenses forfaitaire'!I335)</f>
        <v/>
      </c>
      <c r="J335" s="293" t="str">
        <f>IF('Dépenses forfaitaire'!K335="","",'Dépenses forfaitaire'!K335)</f>
        <v/>
      </c>
      <c r="K335" s="293" t="str">
        <f>IF('Dépenses forfaitaire'!L335="","",'Dépenses forfaitaire'!L335)</f>
        <v/>
      </c>
      <c r="L335" s="293" t="str">
        <f>IF('Dépenses forfaitaire'!J335="","",'Dépenses forfaitaire'!J335)</f>
        <v/>
      </c>
      <c r="M335" s="131" t="str">
        <f>IF($H335="","",IF($C335=Listes!$B$32,IF('DP_Instruction Forfaitaires'!$E335&lt;Listes!$B$53,('DP_Instruction Forfaitaires'!$E335*(VLOOKUP('DP_Instruction Forfaitaires'!$D335,Listes!$A$54:$E$60,2,FALSE))),IF('DP_Instruction Forfaitaires'!$E335&gt;Listes!$E$53,('DP_Instruction Forfaitaires'!$E335*(VLOOKUP('DP_Instruction Forfaitaires'!$D335,Listes!$A$54:$E$60,5,FALSE))),('DP_Instruction Forfaitaires'!$E335*(VLOOKUP('DP_Instruction Forfaitaires'!$D335,Listes!$A$54:$E$60,3,FALSE))+(VLOOKUP('DP_Instruction Forfaitaires'!$D335,Listes!$A$54:$E$60,4,FALSE)))))))</f>
        <v/>
      </c>
      <c r="N335" s="131" t="str">
        <f>IF($H335="","",IF($C335=Listes!$B$31,IF('DP_Instruction Forfaitaires'!$E335&lt;Listes!$B$42,('DP_Instruction Forfaitaires'!$E335*(VLOOKUP('DP_Instruction Forfaitaires'!$D335,Listes!$A$43:$E$49,2,FALSE))),IF('DP_Instruction Forfaitaires'!$E335&gt;Listes!$D$42,('DP_Instruction Forfaitaires'!$E335*(VLOOKUP('DP_Instruction Forfaitaires'!$D335,Listes!$A$43:$E$49,5,FALSE))),('DP_Instruction Forfaitaires'!$E335*(VLOOKUP('DP_Instruction Forfaitaires'!$D335,Listes!$A$43:$E$49,3,FALSE))+(VLOOKUP('DP_Instruction Forfaitaires'!$D335,Listes!$A$43:$E$49,4,FALSE)))))))</f>
        <v/>
      </c>
      <c r="O335" s="183" t="str">
        <f>IF($H335="","",IF($C335=Listes!$B$34,Listes!$I$31,IF($C335=Listes!$B$35,(VLOOKUP('DP_Instruction Forfaitaires'!$F335,Listes!$E$31:$F$36,2,FALSE)),IF($C335=Listes!$B$33,IF('DP_Instruction Forfaitaires'!$E335&lt;Listes!$A$64,'DP_Instruction Forfaitaires'!$E335*Listes!$A$65,IF('DP_Instruction Forfaitaires'!$E335&gt;Listes!$D$64,'DP_Instruction Forfaitaires'!$E335*Listes!$D$65,(('DP_Instruction Forfaitaires'!$E335*Listes!$B$65)+Listes!$C$65)))))))</f>
        <v/>
      </c>
      <c r="P335" s="144" t="str">
        <f>IF('Dépenses forfaitaire'!P335="","",'Dépenses forfaitaire'!P335)</f>
        <v/>
      </c>
      <c r="Q335" s="343"/>
      <c r="R335" s="295" t="str">
        <f t="shared" si="20"/>
        <v/>
      </c>
      <c r="S335" s="295" t="str">
        <f t="shared" si="21"/>
        <v/>
      </c>
      <c r="T335" s="193" t="str">
        <f t="shared" si="22"/>
        <v/>
      </c>
      <c r="U335" s="191"/>
      <c r="V335" s="209"/>
      <c r="W335" s="195" t="str">
        <f>IF(AND(OR(Q335="KO",T335&lt;&gt;""),OR(R335="",S335="",T335="")),Listes!$A$74,IF(AND(T335="",Q335&lt;&gt;""),Listes!$A$75,IF(AND(P335&lt;T335,V335=""),Listes!$A$76,IF(AND(R335&gt;S335),Listes!$A$77,IF(AND(P335&lt;&gt;"",P335&gt;T335,U335=""),Listes!$A$78,IF(AND(X335="",OR(Q335&lt;&gt;"",R335&lt;&gt;"",S335&lt;&gt;"")),Listes!$A$79,""))))))</f>
        <v/>
      </c>
      <c r="X335" s="196"/>
      <c r="Y335" s="31">
        <f t="shared" si="23"/>
        <v>0</v>
      </c>
    </row>
    <row r="336" spans="1:25" ht="20.100000000000001" customHeight="1" x14ac:dyDescent="0.25">
      <c r="A336" s="134">
        <v>330</v>
      </c>
      <c r="B336" s="131" t="str">
        <f>IF('Dépenses forfaitaire'!B336="","",'Dépenses forfaitaire'!B336)</f>
        <v/>
      </c>
      <c r="C336" s="131" t="str">
        <f>IF('Dépenses forfaitaire'!C336="","",'Dépenses forfaitaire'!C336)</f>
        <v/>
      </c>
      <c r="D336" s="131" t="str">
        <f>IF('Dépenses forfaitaire'!D336="","",'Dépenses forfaitaire'!D336)</f>
        <v/>
      </c>
      <c r="E336" s="131" t="str">
        <f>IF('Dépenses forfaitaire'!E336="","",'Dépenses forfaitaire'!E336)</f>
        <v/>
      </c>
      <c r="F336" s="131" t="str">
        <f>IF('Dépenses forfaitaire'!F336="","",'Dépenses forfaitaire'!F336)</f>
        <v/>
      </c>
      <c r="G336" s="131"/>
      <c r="H336" s="131" t="str">
        <f>IF('Dépenses forfaitaire'!H336="","",'Dépenses forfaitaire'!H336)</f>
        <v/>
      </c>
      <c r="I336" s="131" t="str">
        <f>IF('Dépenses forfaitaire'!I336="","",'Dépenses forfaitaire'!I336)</f>
        <v/>
      </c>
      <c r="J336" s="293" t="str">
        <f>IF('Dépenses forfaitaire'!K336="","",'Dépenses forfaitaire'!K336)</f>
        <v/>
      </c>
      <c r="K336" s="293" t="str">
        <f>IF('Dépenses forfaitaire'!L336="","",'Dépenses forfaitaire'!L336)</f>
        <v/>
      </c>
      <c r="L336" s="293" t="str">
        <f>IF('Dépenses forfaitaire'!J336="","",'Dépenses forfaitaire'!J336)</f>
        <v/>
      </c>
      <c r="M336" s="131" t="str">
        <f>IF($H336="","",IF($C336=Listes!$B$32,IF('DP_Instruction Forfaitaires'!$E336&lt;Listes!$B$53,('DP_Instruction Forfaitaires'!$E336*(VLOOKUP('DP_Instruction Forfaitaires'!$D336,Listes!$A$54:$E$60,2,FALSE))),IF('DP_Instruction Forfaitaires'!$E336&gt;Listes!$E$53,('DP_Instruction Forfaitaires'!$E336*(VLOOKUP('DP_Instruction Forfaitaires'!$D336,Listes!$A$54:$E$60,5,FALSE))),('DP_Instruction Forfaitaires'!$E336*(VLOOKUP('DP_Instruction Forfaitaires'!$D336,Listes!$A$54:$E$60,3,FALSE))+(VLOOKUP('DP_Instruction Forfaitaires'!$D336,Listes!$A$54:$E$60,4,FALSE)))))))</f>
        <v/>
      </c>
      <c r="N336" s="131" t="str">
        <f>IF($H336="","",IF($C336=Listes!$B$31,IF('DP_Instruction Forfaitaires'!$E336&lt;Listes!$B$42,('DP_Instruction Forfaitaires'!$E336*(VLOOKUP('DP_Instruction Forfaitaires'!$D336,Listes!$A$43:$E$49,2,FALSE))),IF('DP_Instruction Forfaitaires'!$E336&gt;Listes!$D$42,('DP_Instruction Forfaitaires'!$E336*(VLOOKUP('DP_Instruction Forfaitaires'!$D336,Listes!$A$43:$E$49,5,FALSE))),('DP_Instruction Forfaitaires'!$E336*(VLOOKUP('DP_Instruction Forfaitaires'!$D336,Listes!$A$43:$E$49,3,FALSE))+(VLOOKUP('DP_Instruction Forfaitaires'!$D336,Listes!$A$43:$E$49,4,FALSE)))))))</f>
        <v/>
      </c>
      <c r="O336" s="183" t="str">
        <f>IF($H336="","",IF($C336=Listes!$B$34,Listes!$I$31,IF($C336=Listes!$B$35,(VLOOKUP('DP_Instruction Forfaitaires'!$F336,Listes!$E$31:$F$36,2,FALSE)),IF($C336=Listes!$B$33,IF('DP_Instruction Forfaitaires'!$E336&lt;Listes!$A$64,'DP_Instruction Forfaitaires'!$E336*Listes!$A$65,IF('DP_Instruction Forfaitaires'!$E336&gt;Listes!$D$64,'DP_Instruction Forfaitaires'!$E336*Listes!$D$65,(('DP_Instruction Forfaitaires'!$E336*Listes!$B$65)+Listes!$C$65)))))))</f>
        <v/>
      </c>
      <c r="P336" s="144" t="str">
        <f>IF('Dépenses forfaitaire'!P336="","",'Dépenses forfaitaire'!P336)</f>
        <v/>
      </c>
      <c r="Q336" s="343"/>
      <c r="R336" s="295" t="str">
        <f t="shared" si="20"/>
        <v/>
      </c>
      <c r="S336" s="295" t="str">
        <f t="shared" si="21"/>
        <v/>
      </c>
      <c r="T336" s="193" t="str">
        <f t="shared" si="22"/>
        <v/>
      </c>
      <c r="U336" s="191"/>
      <c r="V336" s="209"/>
      <c r="W336" s="195" t="str">
        <f>IF(AND(OR(Q336="KO",T336&lt;&gt;""),OR(R336="",S336="",T336="")),Listes!$A$74,IF(AND(T336="",Q336&lt;&gt;""),Listes!$A$75,IF(AND(P336&lt;T336,V336=""),Listes!$A$76,IF(AND(R336&gt;S336),Listes!$A$77,IF(AND(P336&lt;&gt;"",P336&gt;T336,U336=""),Listes!$A$78,IF(AND(X336="",OR(Q336&lt;&gt;"",R336&lt;&gt;"",S336&lt;&gt;"")),Listes!$A$79,""))))))</f>
        <v/>
      </c>
      <c r="X336" s="196"/>
      <c r="Y336" s="31">
        <f t="shared" si="23"/>
        <v>0</v>
      </c>
    </row>
    <row r="337" spans="1:25" ht="20.100000000000001" customHeight="1" x14ac:dyDescent="0.25">
      <c r="A337" s="134">
        <v>331</v>
      </c>
      <c r="B337" s="131" t="str">
        <f>IF('Dépenses forfaitaire'!B337="","",'Dépenses forfaitaire'!B337)</f>
        <v/>
      </c>
      <c r="C337" s="131" t="str">
        <f>IF('Dépenses forfaitaire'!C337="","",'Dépenses forfaitaire'!C337)</f>
        <v/>
      </c>
      <c r="D337" s="131" t="str">
        <f>IF('Dépenses forfaitaire'!D337="","",'Dépenses forfaitaire'!D337)</f>
        <v/>
      </c>
      <c r="E337" s="131" t="str">
        <f>IF('Dépenses forfaitaire'!E337="","",'Dépenses forfaitaire'!E337)</f>
        <v/>
      </c>
      <c r="F337" s="131" t="str">
        <f>IF('Dépenses forfaitaire'!F337="","",'Dépenses forfaitaire'!F337)</f>
        <v/>
      </c>
      <c r="G337" s="131"/>
      <c r="H337" s="131" t="str">
        <f>IF('Dépenses forfaitaire'!H337="","",'Dépenses forfaitaire'!H337)</f>
        <v/>
      </c>
      <c r="I337" s="131" t="str">
        <f>IF('Dépenses forfaitaire'!I337="","",'Dépenses forfaitaire'!I337)</f>
        <v/>
      </c>
      <c r="J337" s="293" t="str">
        <f>IF('Dépenses forfaitaire'!K337="","",'Dépenses forfaitaire'!K337)</f>
        <v/>
      </c>
      <c r="K337" s="293" t="str">
        <f>IF('Dépenses forfaitaire'!L337="","",'Dépenses forfaitaire'!L337)</f>
        <v/>
      </c>
      <c r="L337" s="293" t="str">
        <f>IF('Dépenses forfaitaire'!J337="","",'Dépenses forfaitaire'!J337)</f>
        <v/>
      </c>
      <c r="M337" s="131" t="str">
        <f>IF($H337="","",IF($C337=Listes!$B$32,IF('DP_Instruction Forfaitaires'!$E337&lt;Listes!$B$53,('DP_Instruction Forfaitaires'!$E337*(VLOOKUP('DP_Instruction Forfaitaires'!$D337,Listes!$A$54:$E$60,2,FALSE))),IF('DP_Instruction Forfaitaires'!$E337&gt;Listes!$E$53,('DP_Instruction Forfaitaires'!$E337*(VLOOKUP('DP_Instruction Forfaitaires'!$D337,Listes!$A$54:$E$60,5,FALSE))),('DP_Instruction Forfaitaires'!$E337*(VLOOKUP('DP_Instruction Forfaitaires'!$D337,Listes!$A$54:$E$60,3,FALSE))+(VLOOKUP('DP_Instruction Forfaitaires'!$D337,Listes!$A$54:$E$60,4,FALSE)))))))</f>
        <v/>
      </c>
      <c r="N337" s="131" t="str">
        <f>IF($H337="","",IF($C337=Listes!$B$31,IF('DP_Instruction Forfaitaires'!$E337&lt;Listes!$B$42,('DP_Instruction Forfaitaires'!$E337*(VLOOKUP('DP_Instruction Forfaitaires'!$D337,Listes!$A$43:$E$49,2,FALSE))),IF('DP_Instruction Forfaitaires'!$E337&gt;Listes!$D$42,('DP_Instruction Forfaitaires'!$E337*(VLOOKUP('DP_Instruction Forfaitaires'!$D337,Listes!$A$43:$E$49,5,FALSE))),('DP_Instruction Forfaitaires'!$E337*(VLOOKUP('DP_Instruction Forfaitaires'!$D337,Listes!$A$43:$E$49,3,FALSE))+(VLOOKUP('DP_Instruction Forfaitaires'!$D337,Listes!$A$43:$E$49,4,FALSE)))))))</f>
        <v/>
      </c>
      <c r="O337" s="183" t="str">
        <f>IF($H337="","",IF($C337=Listes!$B$34,Listes!$I$31,IF($C337=Listes!$B$35,(VLOOKUP('DP_Instruction Forfaitaires'!$F337,Listes!$E$31:$F$36,2,FALSE)),IF($C337=Listes!$B$33,IF('DP_Instruction Forfaitaires'!$E337&lt;Listes!$A$64,'DP_Instruction Forfaitaires'!$E337*Listes!$A$65,IF('DP_Instruction Forfaitaires'!$E337&gt;Listes!$D$64,'DP_Instruction Forfaitaires'!$E337*Listes!$D$65,(('DP_Instruction Forfaitaires'!$E337*Listes!$B$65)+Listes!$C$65)))))))</f>
        <v/>
      </c>
      <c r="P337" s="144" t="str">
        <f>IF('Dépenses forfaitaire'!P337="","",'Dépenses forfaitaire'!P337)</f>
        <v/>
      </c>
      <c r="Q337" s="343"/>
      <c r="R337" s="295" t="str">
        <f t="shared" si="20"/>
        <v/>
      </c>
      <c r="S337" s="295" t="str">
        <f t="shared" si="21"/>
        <v/>
      </c>
      <c r="T337" s="193" t="str">
        <f t="shared" si="22"/>
        <v/>
      </c>
      <c r="U337" s="191"/>
      <c r="V337" s="209"/>
      <c r="W337" s="195" t="str">
        <f>IF(AND(OR(Q337="KO",T337&lt;&gt;""),OR(R337="",S337="",T337="")),Listes!$A$74,IF(AND(T337="",Q337&lt;&gt;""),Listes!$A$75,IF(AND(P337&lt;T337,V337=""),Listes!$A$76,IF(AND(R337&gt;S337),Listes!$A$77,IF(AND(P337&lt;&gt;"",P337&gt;T337,U337=""),Listes!$A$78,IF(AND(X337="",OR(Q337&lt;&gt;"",R337&lt;&gt;"",S337&lt;&gt;"")),Listes!$A$79,""))))))</f>
        <v/>
      </c>
      <c r="X337" s="196"/>
      <c r="Y337" s="31">
        <f t="shared" si="23"/>
        <v>0</v>
      </c>
    </row>
    <row r="338" spans="1:25" ht="20.100000000000001" customHeight="1" x14ac:dyDescent="0.25">
      <c r="A338" s="134">
        <v>332</v>
      </c>
      <c r="B338" s="131" t="str">
        <f>IF('Dépenses forfaitaire'!B338="","",'Dépenses forfaitaire'!B338)</f>
        <v/>
      </c>
      <c r="C338" s="131" t="str">
        <f>IF('Dépenses forfaitaire'!C338="","",'Dépenses forfaitaire'!C338)</f>
        <v/>
      </c>
      <c r="D338" s="131" t="str">
        <f>IF('Dépenses forfaitaire'!D338="","",'Dépenses forfaitaire'!D338)</f>
        <v/>
      </c>
      <c r="E338" s="131" t="str">
        <f>IF('Dépenses forfaitaire'!E338="","",'Dépenses forfaitaire'!E338)</f>
        <v/>
      </c>
      <c r="F338" s="131" t="str">
        <f>IF('Dépenses forfaitaire'!F338="","",'Dépenses forfaitaire'!F338)</f>
        <v/>
      </c>
      <c r="G338" s="131"/>
      <c r="H338" s="131" t="str">
        <f>IF('Dépenses forfaitaire'!H338="","",'Dépenses forfaitaire'!H338)</f>
        <v/>
      </c>
      <c r="I338" s="131" t="str">
        <f>IF('Dépenses forfaitaire'!I338="","",'Dépenses forfaitaire'!I338)</f>
        <v/>
      </c>
      <c r="J338" s="293" t="str">
        <f>IF('Dépenses forfaitaire'!K338="","",'Dépenses forfaitaire'!K338)</f>
        <v/>
      </c>
      <c r="K338" s="293" t="str">
        <f>IF('Dépenses forfaitaire'!L338="","",'Dépenses forfaitaire'!L338)</f>
        <v/>
      </c>
      <c r="L338" s="293" t="str">
        <f>IF('Dépenses forfaitaire'!J338="","",'Dépenses forfaitaire'!J338)</f>
        <v/>
      </c>
      <c r="M338" s="131" t="str">
        <f>IF($H338="","",IF($C338=Listes!$B$32,IF('DP_Instruction Forfaitaires'!$E338&lt;Listes!$B$53,('DP_Instruction Forfaitaires'!$E338*(VLOOKUP('DP_Instruction Forfaitaires'!$D338,Listes!$A$54:$E$60,2,FALSE))),IF('DP_Instruction Forfaitaires'!$E338&gt;Listes!$E$53,('DP_Instruction Forfaitaires'!$E338*(VLOOKUP('DP_Instruction Forfaitaires'!$D338,Listes!$A$54:$E$60,5,FALSE))),('DP_Instruction Forfaitaires'!$E338*(VLOOKUP('DP_Instruction Forfaitaires'!$D338,Listes!$A$54:$E$60,3,FALSE))+(VLOOKUP('DP_Instruction Forfaitaires'!$D338,Listes!$A$54:$E$60,4,FALSE)))))))</f>
        <v/>
      </c>
      <c r="N338" s="131" t="str">
        <f>IF($H338="","",IF($C338=Listes!$B$31,IF('DP_Instruction Forfaitaires'!$E338&lt;Listes!$B$42,('DP_Instruction Forfaitaires'!$E338*(VLOOKUP('DP_Instruction Forfaitaires'!$D338,Listes!$A$43:$E$49,2,FALSE))),IF('DP_Instruction Forfaitaires'!$E338&gt;Listes!$D$42,('DP_Instruction Forfaitaires'!$E338*(VLOOKUP('DP_Instruction Forfaitaires'!$D338,Listes!$A$43:$E$49,5,FALSE))),('DP_Instruction Forfaitaires'!$E338*(VLOOKUP('DP_Instruction Forfaitaires'!$D338,Listes!$A$43:$E$49,3,FALSE))+(VLOOKUP('DP_Instruction Forfaitaires'!$D338,Listes!$A$43:$E$49,4,FALSE)))))))</f>
        <v/>
      </c>
      <c r="O338" s="183" t="str">
        <f>IF($H338="","",IF($C338=Listes!$B$34,Listes!$I$31,IF($C338=Listes!$B$35,(VLOOKUP('DP_Instruction Forfaitaires'!$F338,Listes!$E$31:$F$36,2,FALSE)),IF($C338=Listes!$B$33,IF('DP_Instruction Forfaitaires'!$E338&lt;Listes!$A$64,'DP_Instruction Forfaitaires'!$E338*Listes!$A$65,IF('DP_Instruction Forfaitaires'!$E338&gt;Listes!$D$64,'DP_Instruction Forfaitaires'!$E338*Listes!$D$65,(('DP_Instruction Forfaitaires'!$E338*Listes!$B$65)+Listes!$C$65)))))))</f>
        <v/>
      </c>
      <c r="P338" s="144" t="str">
        <f>IF('Dépenses forfaitaire'!P338="","",'Dépenses forfaitaire'!P338)</f>
        <v/>
      </c>
      <c r="Q338" s="343"/>
      <c r="R338" s="295" t="str">
        <f t="shared" si="20"/>
        <v/>
      </c>
      <c r="S338" s="295" t="str">
        <f t="shared" si="21"/>
        <v/>
      </c>
      <c r="T338" s="193" t="str">
        <f t="shared" si="22"/>
        <v/>
      </c>
      <c r="U338" s="191"/>
      <c r="V338" s="209"/>
      <c r="W338" s="195" t="str">
        <f>IF(AND(OR(Q338="KO",T338&lt;&gt;""),OR(R338="",S338="",T338="")),Listes!$A$74,IF(AND(T338="",Q338&lt;&gt;""),Listes!$A$75,IF(AND(P338&lt;T338,V338=""),Listes!$A$76,IF(AND(R338&gt;S338),Listes!$A$77,IF(AND(P338&lt;&gt;"",P338&gt;T338,U338=""),Listes!$A$78,IF(AND(X338="",OR(Q338&lt;&gt;"",R338&lt;&gt;"",S338&lt;&gt;"")),Listes!$A$79,""))))))</f>
        <v/>
      </c>
      <c r="X338" s="196"/>
      <c r="Y338" s="31">
        <f t="shared" si="23"/>
        <v>0</v>
      </c>
    </row>
    <row r="339" spans="1:25" ht="20.100000000000001" customHeight="1" x14ac:dyDescent="0.25">
      <c r="A339" s="134">
        <v>333</v>
      </c>
      <c r="B339" s="131" t="str">
        <f>IF('Dépenses forfaitaire'!B339="","",'Dépenses forfaitaire'!B339)</f>
        <v/>
      </c>
      <c r="C339" s="131" t="str">
        <f>IF('Dépenses forfaitaire'!C339="","",'Dépenses forfaitaire'!C339)</f>
        <v/>
      </c>
      <c r="D339" s="131" t="str">
        <f>IF('Dépenses forfaitaire'!D339="","",'Dépenses forfaitaire'!D339)</f>
        <v/>
      </c>
      <c r="E339" s="131" t="str">
        <f>IF('Dépenses forfaitaire'!E339="","",'Dépenses forfaitaire'!E339)</f>
        <v/>
      </c>
      <c r="F339" s="131" t="str">
        <f>IF('Dépenses forfaitaire'!F339="","",'Dépenses forfaitaire'!F339)</f>
        <v/>
      </c>
      <c r="G339" s="131"/>
      <c r="H339" s="131" t="str">
        <f>IF('Dépenses forfaitaire'!H339="","",'Dépenses forfaitaire'!H339)</f>
        <v/>
      </c>
      <c r="I339" s="131" t="str">
        <f>IF('Dépenses forfaitaire'!I339="","",'Dépenses forfaitaire'!I339)</f>
        <v/>
      </c>
      <c r="J339" s="293" t="str">
        <f>IF('Dépenses forfaitaire'!K339="","",'Dépenses forfaitaire'!K339)</f>
        <v/>
      </c>
      <c r="K339" s="293" t="str">
        <f>IF('Dépenses forfaitaire'!L339="","",'Dépenses forfaitaire'!L339)</f>
        <v/>
      </c>
      <c r="L339" s="293" t="str">
        <f>IF('Dépenses forfaitaire'!J339="","",'Dépenses forfaitaire'!J339)</f>
        <v/>
      </c>
      <c r="M339" s="131" t="str">
        <f>IF($H339="","",IF($C339=Listes!$B$32,IF('DP_Instruction Forfaitaires'!$E339&lt;Listes!$B$53,('DP_Instruction Forfaitaires'!$E339*(VLOOKUP('DP_Instruction Forfaitaires'!$D339,Listes!$A$54:$E$60,2,FALSE))),IF('DP_Instruction Forfaitaires'!$E339&gt;Listes!$E$53,('DP_Instruction Forfaitaires'!$E339*(VLOOKUP('DP_Instruction Forfaitaires'!$D339,Listes!$A$54:$E$60,5,FALSE))),('DP_Instruction Forfaitaires'!$E339*(VLOOKUP('DP_Instruction Forfaitaires'!$D339,Listes!$A$54:$E$60,3,FALSE))+(VLOOKUP('DP_Instruction Forfaitaires'!$D339,Listes!$A$54:$E$60,4,FALSE)))))))</f>
        <v/>
      </c>
      <c r="N339" s="131" t="str">
        <f>IF($H339="","",IF($C339=Listes!$B$31,IF('DP_Instruction Forfaitaires'!$E339&lt;Listes!$B$42,('DP_Instruction Forfaitaires'!$E339*(VLOOKUP('DP_Instruction Forfaitaires'!$D339,Listes!$A$43:$E$49,2,FALSE))),IF('DP_Instruction Forfaitaires'!$E339&gt;Listes!$D$42,('DP_Instruction Forfaitaires'!$E339*(VLOOKUP('DP_Instruction Forfaitaires'!$D339,Listes!$A$43:$E$49,5,FALSE))),('DP_Instruction Forfaitaires'!$E339*(VLOOKUP('DP_Instruction Forfaitaires'!$D339,Listes!$A$43:$E$49,3,FALSE))+(VLOOKUP('DP_Instruction Forfaitaires'!$D339,Listes!$A$43:$E$49,4,FALSE)))))))</f>
        <v/>
      </c>
      <c r="O339" s="183" t="str">
        <f>IF($H339="","",IF($C339=Listes!$B$34,Listes!$I$31,IF($C339=Listes!$B$35,(VLOOKUP('DP_Instruction Forfaitaires'!$F339,Listes!$E$31:$F$36,2,FALSE)),IF($C339=Listes!$B$33,IF('DP_Instruction Forfaitaires'!$E339&lt;Listes!$A$64,'DP_Instruction Forfaitaires'!$E339*Listes!$A$65,IF('DP_Instruction Forfaitaires'!$E339&gt;Listes!$D$64,'DP_Instruction Forfaitaires'!$E339*Listes!$D$65,(('DP_Instruction Forfaitaires'!$E339*Listes!$B$65)+Listes!$C$65)))))))</f>
        <v/>
      </c>
      <c r="P339" s="144" t="str">
        <f>IF('Dépenses forfaitaire'!P339="","",'Dépenses forfaitaire'!P339)</f>
        <v/>
      </c>
      <c r="Q339" s="343"/>
      <c r="R339" s="295" t="str">
        <f t="shared" si="20"/>
        <v/>
      </c>
      <c r="S339" s="295" t="str">
        <f t="shared" si="21"/>
        <v/>
      </c>
      <c r="T339" s="193" t="str">
        <f t="shared" si="22"/>
        <v/>
      </c>
      <c r="U339" s="191"/>
      <c r="V339" s="209"/>
      <c r="W339" s="195" t="str">
        <f>IF(AND(OR(Q339="KO",T339&lt;&gt;""),OR(R339="",S339="",T339="")),Listes!$A$74,IF(AND(T339="",Q339&lt;&gt;""),Listes!$A$75,IF(AND(P339&lt;T339,V339=""),Listes!$A$76,IF(AND(R339&gt;S339),Listes!$A$77,IF(AND(P339&lt;&gt;"",P339&gt;T339,U339=""),Listes!$A$78,IF(AND(X339="",OR(Q339&lt;&gt;"",R339&lt;&gt;"",S339&lt;&gt;"")),Listes!$A$79,""))))))</f>
        <v/>
      </c>
      <c r="X339" s="196"/>
      <c r="Y339" s="31">
        <f t="shared" si="23"/>
        <v>0</v>
      </c>
    </row>
    <row r="340" spans="1:25" ht="20.100000000000001" customHeight="1" x14ac:dyDescent="0.25">
      <c r="A340" s="134">
        <v>334</v>
      </c>
      <c r="B340" s="131" t="str">
        <f>IF('Dépenses forfaitaire'!B340="","",'Dépenses forfaitaire'!B340)</f>
        <v/>
      </c>
      <c r="C340" s="131" t="str">
        <f>IF('Dépenses forfaitaire'!C340="","",'Dépenses forfaitaire'!C340)</f>
        <v/>
      </c>
      <c r="D340" s="131" t="str">
        <f>IF('Dépenses forfaitaire'!D340="","",'Dépenses forfaitaire'!D340)</f>
        <v/>
      </c>
      <c r="E340" s="131" t="str">
        <f>IF('Dépenses forfaitaire'!E340="","",'Dépenses forfaitaire'!E340)</f>
        <v/>
      </c>
      <c r="F340" s="131" t="str">
        <f>IF('Dépenses forfaitaire'!F340="","",'Dépenses forfaitaire'!F340)</f>
        <v/>
      </c>
      <c r="G340" s="131"/>
      <c r="H340" s="131" t="str">
        <f>IF('Dépenses forfaitaire'!H340="","",'Dépenses forfaitaire'!H340)</f>
        <v/>
      </c>
      <c r="I340" s="131" t="str">
        <f>IF('Dépenses forfaitaire'!I340="","",'Dépenses forfaitaire'!I340)</f>
        <v/>
      </c>
      <c r="J340" s="293" t="str">
        <f>IF('Dépenses forfaitaire'!K340="","",'Dépenses forfaitaire'!K340)</f>
        <v/>
      </c>
      <c r="K340" s="293" t="str">
        <f>IF('Dépenses forfaitaire'!L340="","",'Dépenses forfaitaire'!L340)</f>
        <v/>
      </c>
      <c r="L340" s="293" t="str">
        <f>IF('Dépenses forfaitaire'!J340="","",'Dépenses forfaitaire'!J340)</f>
        <v/>
      </c>
      <c r="M340" s="131" t="str">
        <f>IF($H340="","",IF($C340=Listes!$B$32,IF('DP_Instruction Forfaitaires'!$E340&lt;Listes!$B$53,('DP_Instruction Forfaitaires'!$E340*(VLOOKUP('DP_Instruction Forfaitaires'!$D340,Listes!$A$54:$E$60,2,FALSE))),IF('DP_Instruction Forfaitaires'!$E340&gt;Listes!$E$53,('DP_Instruction Forfaitaires'!$E340*(VLOOKUP('DP_Instruction Forfaitaires'!$D340,Listes!$A$54:$E$60,5,FALSE))),('DP_Instruction Forfaitaires'!$E340*(VLOOKUP('DP_Instruction Forfaitaires'!$D340,Listes!$A$54:$E$60,3,FALSE))+(VLOOKUP('DP_Instruction Forfaitaires'!$D340,Listes!$A$54:$E$60,4,FALSE)))))))</f>
        <v/>
      </c>
      <c r="N340" s="131" t="str">
        <f>IF($H340="","",IF($C340=Listes!$B$31,IF('DP_Instruction Forfaitaires'!$E340&lt;Listes!$B$42,('DP_Instruction Forfaitaires'!$E340*(VLOOKUP('DP_Instruction Forfaitaires'!$D340,Listes!$A$43:$E$49,2,FALSE))),IF('DP_Instruction Forfaitaires'!$E340&gt;Listes!$D$42,('DP_Instruction Forfaitaires'!$E340*(VLOOKUP('DP_Instruction Forfaitaires'!$D340,Listes!$A$43:$E$49,5,FALSE))),('DP_Instruction Forfaitaires'!$E340*(VLOOKUP('DP_Instruction Forfaitaires'!$D340,Listes!$A$43:$E$49,3,FALSE))+(VLOOKUP('DP_Instruction Forfaitaires'!$D340,Listes!$A$43:$E$49,4,FALSE)))))))</f>
        <v/>
      </c>
      <c r="O340" s="183" t="str">
        <f>IF($H340="","",IF($C340=Listes!$B$34,Listes!$I$31,IF($C340=Listes!$B$35,(VLOOKUP('DP_Instruction Forfaitaires'!$F340,Listes!$E$31:$F$36,2,FALSE)),IF($C340=Listes!$B$33,IF('DP_Instruction Forfaitaires'!$E340&lt;Listes!$A$64,'DP_Instruction Forfaitaires'!$E340*Listes!$A$65,IF('DP_Instruction Forfaitaires'!$E340&gt;Listes!$D$64,'DP_Instruction Forfaitaires'!$E340*Listes!$D$65,(('DP_Instruction Forfaitaires'!$E340*Listes!$B$65)+Listes!$C$65)))))))</f>
        <v/>
      </c>
      <c r="P340" s="144" t="str">
        <f>IF('Dépenses forfaitaire'!P340="","",'Dépenses forfaitaire'!P340)</f>
        <v/>
      </c>
      <c r="Q340" s="343"/>
      <c r="R340" s="295" t="str">
        <f t="shared" si="20"/>
        <v/>
      </c>
      <c r="S340" s="295" t="str">
        <f t="shared" si="21"/>
        <v/>
      </c>
      <c r="T340" s="193" t="str">
        <f t="shared" si="22"/>
        <v/>
      </c>
      <c r="U340" s="191"/>
      <c r="V340" s="209"/>
      <c r="W340" s="195" t="str">
        <f>IF(AND(OR(Q340="KO",T340&lt;&gt;""),OR(R340="",S340="",T340="")),Listes!$A$74,IF(AND(T340="",Q340&lt;&gt;""),Listes!$A$75,IF(AND(P340&lt;T340,V340=""),Listes!$A$76,IF(AND(R340&gt;S340),Listes!$A$77,IF(AND(P340&lt;&gt;"",P340&gt;T340,U340=""),Listes!$A$78,IF(AND(X340="",OR(Q340&lt;&gt;"",R340&lt;&gt;"",S340&lt;&gt;"")),Listes!$A$79,""))))))</f>
        <v/>
      </c>
      <c r="X340" s="196"/>
      <c r="Y340" s="31">
        <f t="shared" si="23"/>
        <v>0</v>
      </c>
    </row>
    <row r="341" spans="1:25" ht="20.100000000000001" customHeight="1" x14ac:dyDescent="0.25">
      <c r="A341" s="134">
        <v>335</v>
      </c>
      <c r="B341" s="131" t="str">
        <f>IF('Dépenses forfaitaire'!B341="","",'Dépenses forfaitaire'!B341)</f>
        <v/>
      </c>
      <c r="C341" s="131" t="str">
        <f>IF('Dépenses forfaitaire'!C341="","",'Dépenses forfaitaire'!C341)</f>
        <v/>
      </c>
      <c r="D341" s="131" t="str">
        <f>IF('Dépenses forfaitaire'!D341="","",'Dépenses forfaitaire'!D341)</f>
        <v/>
      </c>
      <c r="E341" s="131" t="str">
        <f>IF('Dépenses forfaitaire'!E341="","",'Dépenses forfaitaire'!E341)</f>
        <v/>
      </c>
      <c r="F341" s="131" t="str">
        <f>IF('Dépenses forfaitaire'!F341="","",'Dépenses forfaitaire'!F341)</f>
        <v/>
      </c>
      <c r="G341" s="131"/>
      <c r="H341" s="131" t="str">
        <f>IF('Dépenses forfaitaire'!H341="","",'Dépenses forfaitaire'!H341)</f>
        <v/>
      </c>
      <c r="I341" s="131" t="str">
        <f>IF('Dépenses forfaitaire'!I341="","",'Dépenses forfaitaire'!I341)</f>
        <v/>
      </c>
      <c r="J341" s="293" t="str">
        <f>IF('Dépenses forfaitaire'!K341="","",'Dépenses forfaitaire'!K341)</f>
        <v/>
      </c>
      <c r="K341" s="293" t="str">
        <f>IF('Dépenses forfaitaire'!L341="","",'Dépenses forfaitaire'!L341)</f>
        <v/>
      </c>
      <c r="L341" s="293" t="str">
        <f>IF('Dépenses forfaitaire'!J341="","",'Dépenses forfaitaire'!J341)</f>
        <v/>
      </c>
      <c r="M341" s="131" t="str">
        <f>IF($H341="","",IF($C341=Listes!$B$32,IF('DP_Instruction Forfaitaires'!$E341&lt;Listes!$B$53,('DP_Instruction Forfaitaires'!$E341*(VLOOKUP('DP_Instruction Forfaitaires'!$D341,Listes!$A$54:$E$60,2,FALSE))),IF('DP_Instruction Forfaitaires'!$E341&gt;Listes!$E$53,('DP_Instruction Forfaitaires'!$E341*(VLOOKUP('DP_Instruction Forfaitaires'!$D341,Listes!$A$54:$E$60,5,FALSE))),('DP_Instruction Forfaitaires'!$E341*(VLOOKUP('DP_Instruction Forfaitaires'!$D341,Listes!$A$54:$E$60,3,FALSE))+(VLOOKUP('DP_Instruction Forfaitaires'!$D341,Listes!$A$54:$E$60,4,FALSE)))))))</f>
        <v/>
      </c>
      <c r="N341" s="131" t="str">
        <f>IF($H341="","",IF($C341=Listes!$B$31,IF('DP_Instruction Forfaitaires'!$E341&lt;Listes!$B$42,('DP_Instruction Forfaitaires'!$E341*(VLOOKUP('DP_Instruction Forfaitaires'!$D341,Listes!$A$43:$E$49,2,FALSE))),IF('DP_Instruction Forfaitaires'!$E341&gt;Listes!$D$42,('DP_Instruction Forfaitaires'!$E341*(VLOOKUP('DP_Instruction Forfaitaires'!$D341,Listes!$A$43:$E$49,5,FALSE))),('DP_Instruction Forfaitaires'!$E341*(VLOOKUP('DP_Instruction Forfaitaires'!$D341,Listes!$A$43:$E$49,3,FALSE))+(VLOOKUP('DP_Instruction Forfaitaires'!$D341,Listes!$A$43:$E$49,4,FALSE)))))))</f>
        <v/>
      </c>
      <c r="O341" s="183" t="str">
        <f>IF($H341="","",IF($C341=Listes!$B$34,Listes!$I$31,IF($C341=Listes!$B$35,(VLOOKUP('DP_Instruction Forfaitaires'!$F341,Listes!$E$31:$F$36,2,FALSE)),IF($C341=Listes!$B$33,IF('DP_Instruction Forfaitaires'!$E341&lt;Listes!$A$64,'DP_Instruction Forfaitaires'!$E341*Listes!$A$65,IF('DP_Instruction Forfaitaires'!$E341&gt;Listes!$D$64,'DP_Instruction Forfaitaires'!$E341*Listes!$D$65,(('DP_Instruction Forfaitaires'!$E341*Listes!$B$65)+Listes!$C$65)))))))</f>
        <v/>
      </c>
      <c r="P341" s="144" t="str">
        <f>IF('Dépenses forfaitaire'!P341="","",'Dépenses forfaitaire'!P341)</f>
        <v/>
      </c>
      <c r="Q341" s="343"/>
      <c r="R341" s="295" t="str">
        <f t="shared" si="20"/>
        <v/>
      </c>
      <c r="S341" s="295" t="str">
        <f t="shared" si="21"/>
        <v/>
      </c>
      <c r="T341" s="193" t="str">
        <f t="shared" si="22"/>
        <v/>
      </c>
      <c r="U341" s="191"/>
      <c r="V341" s="209"/>
      <c r="W341" s="195" t="str">
        <f>IF(AND(OR(Q341="KO",T341&lt;&gt;""),OR(R341="",S341="",T341="")),Listes!$A$74,IF(AND(T341="",Q341&lt;&gt;""),Listes!$A$75,IF(AND(P341&lt;T341,V341=""),Listes!$A$76,IF(AND(R341&gt;S341),Listes!$A$77,IF(AND(P341&lt;&gt;"",P341&gt;T341,U341=""),Listes!$A$78,IF(AND(X341="",OR(Q341&lt;&gt;"",R341&lt;&gt;"",S341&lt;&gt;"")),Listes!$A$79,""))))))</f>
        <v/>
      </c>
      <c r="X341" s="196"/>
      <c r="Y341" s="31">
        <f t="shared" si="23"/>
        <v>0</v>
      </c>
    </row>
    <row r="342" spans="1:25" ht="20.100000000000001" customHeight="1" x14ac:dyDescent="0.25">
      <c r="A342" s="134">
        <v>336</v>
      </c>
      <c r="B342" s="131" t="str">
        <f>IF('Dépenses forfaitaire'!B342="","",'Dépenses forfaitaire'!B342)</f>
        <v/>
      </c>
      <c r="C342" s="131" t="str">
        <f>IF('Dépenses forfaitaire'!C342="","",'Dépenses forfaitaire'!C342)</f>
        <v/>
      </c>
      <c r="D342" s="131" t="str">
        <f>IF('Dépenses forfaitaire'!D342="","",'Dépenses forfaitaire'!D342)</f>
        <v/>
      </c>
      <c r="E342" s="131" t="str">
        <f>IF('Dépenses forfaitaire'!E342="","",'Dépenses forfaitaire'!E342)</f>
        <v/>
      </c>
      <c r="F342" s="131" t="str">
        <f>IF('Dépenses forfaitaire'!F342="","",'Dépenses forfaitaire'!F342)</f>
        <v/>
      </c>
      <c r="G342" s="131"/>
      <c r="H342" s="131" t="str">
        <f>IF('Dépenses forfaitaire'!H342="","",'Dépenses forfaitaire'!H342)</f>
        <v/>
      </c>
      <c r="I342" s="131" t="str">
        <f>IF('Dépenses forfaitaire'!I342="","",'Dépenses forfaitaire'!I342)</f>
        <v/>
      </c>
      <c r="J342" s="293" t="str">
        <f>IF('Dépenses forfaitaire'!K342="","",'Dépenses forfaitaire'!K342)</f>
        <v/>
      </c>
      <c r="K342" s="293" t="str">
        <f>IF('Dépenses forfaitaire'!L342="","",'Dépenses forfaitaire'!L342)</f>
        <v/>
      </c>
      <c r="L342" s="293" t="str">
        <f>IF('Dépenses forfaitaire'!J342="","",'Dépenses forfaitaire'!J342)</f>
        <v/>
      </c>
      <c r="M342" s="131" t="str">
        <f>IF($H342="","",IF($C342=Listes!$B$32,IF('DP_Instruction Forfaitaires'!$E342&lt;Listes!$B$53,('DP_Instruction Forfaitaires'!$E342*(VLOOKUP('DP_Instruction Forfaitaires'!$D342,Listes!$A$54:$E$60,2,FALSE))),IF('DP_Instruction Forfaitaires'!$E342&gt;Listes!$E$53,('DP_Instruction Forfaitaires'!$E342*(VLOOKUP('DP_Instruction Forfaitaires'!$D342,Listes!$A$54:$E$60,5,FALSE))),('DP_Instruction Forfaitaires'!$E342*(VLOOKUP('DP_Instruction Forfaitaires'!$D342,Listes!$A$54:$E$60,3,FALSE))+(VLOOKUP('DP_Instruction Forfaitaires'!$D342,Listes!$A$54:$E$60,4,FALSE)))))))</f>
        <v/>
      </c>
      <c r="N342" s="131" t="str">
        <f>IF($H342="","",IF($C342=Listes!$B$31,IF('DP_Instruction Forfaitaires'!$E342&lt;Listes!$B$42,('DP_Instruction Forfaitaires'!$E342*(VLOOKUP('DP_Instruction Forfaitaires'!$D342,Listes!$A$43:$E$49,2,FALSE))),IF('DP_Instruction Forfaitaires'!$E342&gt;Listes!$D$42,('DP_Instruction Forfaitaires'!$E342*(VLOOKUP('DP_Instruction Forfaitaires'!$D342,Listes!$A$43:$E$49,5,FALSE))),('DP_Instruction Forfaitaires'!$E342*(VLOOKUP('DP_Instruction Forfaitaires'!$D342,Listes!$A$43:$E$49,3,FALSE))+(VLOOKUP('DP_Instruction Forfaitaires'!$D342,Listes!$A$43:$E$49,4,FALSE)))))))</f>
        <v/>
      </c>
      <c r="O342" s="183" t="str">
        <f>IF($H342="","",IF($C342=Listes!$B$34,Listes!$I$31,IF($C342=Listes!$B$35,(VLOOKUP('DP_Instruction Forfaitaires'!$F342,Listes!$E$31:$F$36,2,FALSE)),IF($C342=Listes!$B$33,IF('DP_Instruction Forfaitaires'!$E342&lt;Listes!$A$64,'DP_Instruction Forfaitaires'!$E342*Listes!$A$65,IF('DP_Instruction Forfaitaires'!$E342&gt;Listes!$D$64,'DP_Instruction Forfaitaires'!$E342*Listes!$D$65,(('DP_Instruction Forfaitaires'!$E342*Listes!$B$65)+Listes!$C$65)))))))</f>
        <v/>
      </c>
      <c r="P342" s="144" t="str">
        <f>IF('Dépenses forfaitaire'!P342="","",'Dépenses forfaitaire'!P342)</f>
        <v/>
      </c>
      <c r="Q342" s="343"/>
      <c r="R342" s="295" t="str">
        <f t="shared" si="20"/>
        <v/>
      </c>
      <c r="S342" s="295" t="str">
        <f t="shared" si="21"/>
        <v/>
      </c>
      <c r="T342" s="193" t="str">
        <f t="shared" si="22"/>
        <v/>
      </c>
      <c r="U342" s="191"/>
      <c r="V342" s="209"/>
      <c r="W342" s="195" t="str">
        <f>IF(AND(OR(Q342="KO",T342&lt;&gt;""),OR(R342="",S342="",T342="")),Listes!$A$74,IF(AND(T342="",Q342&lt;&gt;""),Listes!$A$75,IF(AND(P342&lt;T342,V342=""),Listes!$A$76,IF(AND(R342&gt;S342),Listes!$A$77,IF(AND(P342&lt;&gt;"",P342&gt;T342,U342=""),Listes!$A$78,IF(AND(X342="",OR(Q342&lt;&gt;"",R342&lt;&gt;"",S342&lt;&gt;"")),Listes!$A$79,""))))))</f>
        <v/>
      </c>
      <c r="X342" s="196"/>
      <c r="Y342" s="31">
        <f t="shared" si="23"/>
        <v>0</v>
      </c>
    </row>
    <row r="343" spans="1:25" ht="20.100000000000001" customHeight="1" x14ac:dyDescent="0.25">
      <c r="A343" s="134">
        <v>337</v>
      </c>
      <c r="B343" s="131" t="str">
        <f>IF('Dépenses forfaitaire'!B343="","",'Dépenses forfaitaire'!B343)</f>
        <v/>
      </c>
      <c r="C343" s="131" t="str">
        <f>IF('Dépenses forfaitaire'!C343="","",'Dépenses forfaitaire'!C343)</f>
        <v/>
      </c>
      <c r="D343" s="131" t="str">
        <f>IF('Dépenses forfaitaire'!D343="","",'Dépenses forfaitaire'!D343)</f>
        <v/>
      </c>
      <c r="E343" s="131" t="str">
        <f>IF('Dépenses forfaitaire'!E343="","",'Dépenses forfaitaire'!E343)</f>
        <v/>
      </c>
      <c r="F343" s="131" t="str">
        <f>IF('Dépenses forfaitaire'!F343="","",'Dépenses forfaitaire'!F343)</f>
        <v/>
      </c>
      <c r="G343" s="131"/>
      <c r="H343" s="131" t="str">
        <f>IF('Dépenses forfaitaire'!H343="","",'Dépenses forfaitaire'!H343)</f>
        <v/>
      </c>
      <c r="I343" s="131" t="str">
        <f>IF('Dépenses forfaitaire'!I343="","",'Dépenses forfaitaire'!I343)</f>
        <v/>
      </c>
      <c r="J343" s="293" t="str">
        <f>IF('Dépenses forfaitaire'!K343="","",'Dépenses forfaitaire'!K343)</f>
        <v/>
      </c>
      <c r="K343" s="293" t="str">
        <f>IF('Dépenses forfaitaire'!L343="","",'Dépenses forfaitaire'!L343)</f>
        <v/>
      </c>
      <c r="L343" s="293" t="str">
        <f>IF('Dépenses forfaitaire'!J343="","",'Dépenses forfaitaire'!J343)</f>
        <v/>
      </c>
      <c r="M343" s="131" t="str">
        <f>IF($H343="","",IF($C343=Listes!$B$32,IF('DP_Instruction Forfaitaires'!$E343&lt;Listes!$B$53,('DP_Instruction Forfaitaires'!$E343*(VLOOKUP('DP_Instruction Forfaitaires'!$D343,Listes!$A$54:$E$60,2,FALSE))),IF('DP_Instruction Forfaitaires'!$E343&gt;Listes!$E$53,('DP_Instruction Forfaitaires'!$E343*(VLOOKUP('DP_Instruction Forfaitaires'!$D343,Listes!$A$54:$E$60,5,FALSE))),('DP_Instruction Forfaitaires'!$E343*(VLOOKUP('DP_Instruction Forfaitaires'!$D343,Listes!$A$54:$E$60,3,FALSE))+(VLOOKUP('DP_Instruction Forfaitaires'!$D343,Listes!$A$54:$E$60,4,FALSE)))))))</f>
        <v/>
      </c>
      <c r="N343" s="131" t="str">
        <f>IF($H343="","",IF($C343=Listes!$B$31,IF('DP_Instruction Forfaitaires'!$E343&lt;Listes!$B$42,('DP_Instruction Forfaitaires'!$E343*(VLOOKUP('DP_Instruction Forfaitaires'!$D343,Listes!$A$43:$E$49,2,FALSE))),IF('DP_Instruction Forfaitaires'!$E343&gt;Listes!$D$42,('DP_Instruction Forfaitaires'!$E343*(VLOOKUP('DP_Instruction Forfaitaires'!$D343,Listes!$A$43:$E$49,5,FALSE))),('DP_Instruction Forfaitaires'!$E343*(VLOOKUP('DP_Instruction Forfaitaires'!$D343,Listes!$A$43:$E$49,3,FALSE))+(VLOOKUP('DP_Instruction Forfaitaires'!$D343,Listes!$A$43:$E$49,4,FALSE)))))))</f>
        <v/>
      </c>
      <c r="O343" s="183" t="str">
        <f>IF($H343="","",IF($C343=Listes!$B$34,Listes!$I$31,IF($C343=Listes!$B$35,(VLOOKUP('DP_Instruction Forfaitaires'!$F343,Listes!$E$31:$F$36,2,FALSE)),IF($C343=Listes!$B$33,IF('DP_Instruction Forfaitaires'!$E343&lt;Listes!$A$64,'DP_Instruction Forfaitaires'!$E343*Listes!$A$65,IF('DP_Instruction Forfaitaires'!$E343&gt;Listes!$D$64,'DP_Instruction Forfaitaires'!$E343*Listes!$D$65,(('DP_Instruction Forfaitaires'!$E343*Listes!$B$65)+Listes!$C$65)))))))</f>
        <v/>
      </c>
      <c r="P343" s="144" t="str">
        <f>IF('Dépenses forfaitaire'!P343="","",'Dépenses forfaitaire'!P343)</f>
        <v/>
      </c>
      <c r="Q343" s="343"/>
      <c r="R343" s="295" t="str">
        <f t="shared" si="20"/>
        <v/>
      </c>
      <c r="S343" s="295" t="str">
        <f t="shared" si="21"/>
        <v/>
      </c>
      <c r="T343" s="193" t="str">
        <f t="shared" si="22"/>
        <v/>
      </c>
      <c r="U343" s="191"/>
      <c r="V343" s="209"/>
      <c r="W343" s="195" t="str">
        <f>IF(AND(OR(Q343="KO",T343&lt;&gt;""),OR(R343="",S343="",T343="")),Listes!$A$74,IF(AND(T343="",Q343&lt;&gt;""),Listes!$A$75,IF(AND(P343&lt;T343,V343=""),Listes!$A$76,IF(AND(R343&gt;S343),Listes!$A$77,IF(AND(P343&lt;&gt;"",P343&gt;T343,U343=""),Listes!$A$78,IF(AND(X343="",OR(Q343&lt;&gt;"",R343&lt;&gt;"",S343&lt;&gt;"")),Listes!$A$79,""))))))</f>
        <v/>
      </c>
      <c r="X343" s="196"/>
      <c r="Y343" s="31">
        <f t="shared" si="23"/>
        <v>0</v>
      </c>
    </row>
    <row r="344" spans="1:25" ht="20.100000000000001" customHeight="1" x14ac:dyDescent="0.25">
      <c r="A344" s="134">
        <v>338</v>
      </c>
      <c r="B344" s="131" t="str">
        <f>IF('Dépenses forfaitaire'!B344="","",'Dépenses forfaitaire'!B344)</f>
        <v/>
      </c>
      <c r="C344" s="131" t="str">
        <f>IF('Dépenses forfaitaire'!C344="","",'Dépenses forfaitaire'!C344)</f>
        <v/>
      </c>
      <c r="D344" s="131" t="str">
        <f>IF('Dépenses forfaitaire'!D344="","",'Dépenses forfaitaire'!D344)</f>
        <v/>
      </c>
      <c r="E344" s="131" t="str">
        <f>IF('Dépenses forfaitaire'!E344="","",'Dépenses forfaitaire'!E344)</f>
        <v/>
      </c>
      <c r="F344" s="131" t="str">
        <f>IF('Dépenses forfaitaire'!F344="","",'Dépenses forfaitaire'!F344)</f>
        <v/>
      </c>
      <c r="G344" s="131"/>
      <c r="H344" s="131" t="str">
        <f>IF('Dépenses forfaitaire'!H344="","",'Dépenses forfaitaire'!H344)</f>
        <v/>
      </c>
      <c r="I344" s="131" t="str">
        <f>IF('Dépenses forfaitaire'!I344="","",'Dépenses forfaitaire'!I344)</f>
        <v/>
      </c>
      <c r="J344" s="293" t="str">
        <f>IF('Dépenses forfaitaire'!K344="","",'Dépenses forfaitaire'!K344)</f>
        <v/>
      </c>
      <c r="K344" s="293" t="str">
        <f>IF('Dépenses forfaitaire'!L344="","",'Dépenses forfaitaire'!L344)</f>
        <v/>
      </c>
      <c r="L344" s="293" t="str">
        <f>IF('Dépenses forfaitaire'!J344="","",'Dépenses forfaitaire'!J344)</f>
        <v/>
      </c>
      <c r="M344" s="131" t="str">
        <f>IF($H344="","",IF($C344=Listes!$B$32,IF('DP_Instruction Forfaitaires'!$E344&lt;Listes!$B$53,('DP_Instruction Forfaitaires'!$E344*(VLOOKUP('DP_Instruction Forfaitaires'!$D344,Listes!$A$54:$E$60,2,FALSE))),IF('DP_Instruction Forfaitaires'!$E344&gt;Listes!$E$53,('DP_Instruction Forfaitaires'!$E344*(VLOOKUP('DP_Instruction Forfaitaires'!$D344,Listes!$A$54:$E$60,5,FALSE))),('DP_Instruction Forfaitaires'!$E344*(VLOOKUP('DP_Instruction Forfaitaires'!$D344,Listes!$A$54:$E$60,3,FALSE))+(VLOOKUP('DP_Instruction Forfaitaires'!$D344,Listes!$A$54:$E$60,4,FALSE)))))))</f>
        <v/>
      </c>
      <c r="N344" s="131" t="str">
        <f>IF($H344="","",IF($C344=Listes!$B$31,IF('DP_Instruction Forfaitaires'!$E344&lt;Listes!$B$42,('DP_Instruction Forfaitaires'!$E344*(VLOOKUP('DP_Instruction Forfaitaires'!$D344,Listes!$A$43:$E$49,2,FALSE))),IF('DP_Instruction Forfaitaires'!$E344&gt;Listes!$D$42,('DP_Instruction Forfaitaires'!$E344*(VLOOKUP('DP_Instruction Forfaitaires'!$D344,Listes!$A$43:$E$49,5,FALSE))),('DP_Instruction Forfaitaires'!$E344*(VLOOKUP('DP_Instruction Forfaitaires'!$D344,Listes!$A$43:$E$49,3,FALSE))+(VLOOKUP('DP_Instruction Forfaitaires'!$D344,Listes!$A$43:$E$49,4,FALSE)))))))</f>
        <v/>
      </c>
      <c r="O344" s="183" t="str">
        <f>IF($H344="","",IF($C344=Listes!$B$34,Listes!$I$31,IF($C344=Listes!$B$35,(VLOOKUP('DP_Instruction Forfaitaires'!$F344,Listes!$E$31:$F$36,2,FALSE)),IF($C344=Listes!$B$33,IF('DP_Instruction Forfaitaires'!$E344&lt;Listes!$A$64,'DP_Instruction Forfaitaires'!$E344*Listes!$A$65,IF('DP_Instruction Forfaitaires'!$E344&gt;Listes!$D$64,'DP_Instruction Forfaitaires'!$E344*Listes!$D$65,(('DP_Instruction Forfaitaires'!$E344*Listes!$B$65)+Listes!$C$65)))))))</f>
        <v/>
      </c>
      <c r="P344" s="144" t="str">
        <f>IF('Dépenses forfaitaire'!P344="","",'Dépenses forfaitaire'!P344)</f>
        <v/>
      </c>
      <c r="Q344" s="343"/>
      <c r="R344" s="295" t="str">
        <f t="shared" si="20"/>
        <v/>
      </c>
      <c r="S344" s="295" t="str">
        <f t="shared" si="21"/>
        <v/>
      </c>
      <c r="T344" s="193" t="str">
        <f t="shared" si="22"/>
        <v/>
      </c>
      <c r="U344" s="191"/>
      <c r="V344" s="209"/>
      <c r="W344" s="195" t="str">
        <f>IF(AND(OR(Q344="KO",T344&lt;&gt;""),OR(R344="",S344="",T344="")),Listes!$A$74,IF(AND(T344="",Q344&lt;&gt;""),Listes!$A$75,IF(AND(P344&lt;T344,V344=""),Listes!$A$76,IF(AND(R344&gt;S344),Listes!$A$77,IF(AND(P344&lt;&gt;"",P344&gt;T344,U344=""),Listes!$A$78,IF(AND(X344="",OR(Q344&lt;&gt;"",R344&lt;&gt;"",S344&lt;&gt;"")),Listes!$A$79,""))))))</f>
        <v/>
      </c>
      <c r="X344" s="196"/>
      <c r="Y344" s="31">
        <f t="shared" si="23"/>
        <v>0</v>
      </c>
    </row>
    <row r="345" spans="1:25" ht="20.100000000000001" customHeight="1" x14ac:dyDescent="0.25">
      <c r="A345" s="134">
        <v>339</v>
      </c>
      <c r="B345" s="131" t="str">
        <f>IF('Dépenses forfaitaire'!B345="","",'Dépenses forfaitaire'!B345)</f>
        <v/>
      </c>
      <c r="C345" s="131" t="str">
        <f>IF('Dépenses forfaitaire'!C345="","",'Dépenses forfaitaire'!C345)</f>
        <v/>
      </c>
      <c r="D345" s="131" t="str">
        <f>IF('Dépenses forfaitaire'!D345="","",'Dépenses forfaitaire'!D345)</f>
        <v/>
      </c>
      <c r="E345" s="131" t="str">
        <f>IF('Dépenses forfaitaire'!E345="","",'Dépenses forfaitaire'!E345)</f>
        <v/>
      </c>
      <c r="F345" s="131" t="str">
        <f>IF('Dépenses forfaitaire'!F345="","",'Dépenses forfaitaire'!F345)</f>
        <v/>
      </c>
      <c r="G345" s="131"/>
      <c r="H345" s="131" t="str">
        <f>IF('Dépenses forfaitaire'!H345="","",'Dépenses forfaitaire'!H345)</f>
        <v/>
      </c>
      <c r="I345" s="131" t="str">
        <f>IF('Dépenses forfaitaire'!I345="","",'Dépenses forfaitaire'!I345)</f>
        <v/>
      </c>
      <c r="J345" s="293" t="str">
        <f>IF('Dépenses forfaitaire'!K345="","",'Dépenses forfaitaire'!K345)</f>
        <v/>
      </c>
      <c r="K345" s="293" t="str">
        <f>IF('Dépenses forfaitaire'!L345="","",'Dépenses forfaitaire'!L345)</f>
        <v/>
      </c>
      <c r="L345" s="293" t="str">
        <f>IF('Dépenses forfaitaire'!J345="","",'Dépenses forfaitaire'!J345)</f>
        <v/>
      </c>
      <c r="M345" s="131" t="str">
        <f>IF($H345="","",IF($C345=Listes!$B$32,IF('DP_Instruction Forfaitaires'!$E345&lt;Listes!$B$53,('DP_Instruction Forfaitaires'!$E345*(VLOOKUP('DP_Instruction Forfaitaires'!$D345,Listes!$A$54:$E$60,2,FALSE))),IF('DP_Instruction Forfaitaires'!$E345&gt;Listes!$E$53,('DP_Instruction Forfaitaires'!$E345*(VLOOKUP('DP_Instruction Forfaitaires'!$D345,Listes!$A$54:$E$60,5,FALSE))),('DP_Instruction Forfaitaires'!$E345*(VLOOKUP('DP_Instruction Forfaitaires'!$D345,Listes!$A$54:$E$60,3,FALSE))+(VLOOKUP('DP_Instruction Forfaitaires'!$D345,Listes!$A$54:$E$60,4,FALSE)))))))</f>
        <v/>
      </c>
      <c r="N345" s="131" t="str">
        <f>IF($H345="","",IF($C345=Listes!$B$31,IF('DP_Instruction Forfaitaires'!$E345&lt;Listes!$B$42,('DP_Instruction Forfaitaires'!$E345*(VLOOKUP('DP_Instruction Forfaitaires'!$D345,Listes!$A$43:$E$49,2,FALSE))),IF('DP_Instruction Forfaitaires'!$E345&gt;Listes!$D$42,('DP_Instruction Forfaitaires'!$E345*(VLOOKUP('DP_Instruction Forfaitaires'!$D345,Listes!$A$43:$E$49,5,FALSE))),('DP_Instruction Forfaitaires'!$E345*(VLOOKUP('DP_Instruction Forfaitaires'!$D345,Listes!$A$43:$E$49,3,FALSE))+(VLOOKUP('DP_Instruction Forfaitaires'!$D345,Listes!$A$43:$E$49,4,FALSE)))))))</f>
        <v/>
      </c>
      <c r="O345" s="183" t="str">
        <f>IF($H345="","",IF($C345=Listes!$B$34,Listes!$I$31,IF($C345=Listes!$B$35,(VLOOKUP('DP_Instruction Forfaitaires'!$F345,Listes!$E$31:$F$36,2,FALSE)),IF($C345=Listes!$B$33,IF('DP_Instruction Forfaitaires'!$E345&lt;Listes!$A$64,'DP_Instruction Forfaitaires'!$E345*Listes!$A$65,IF('DP_Instruction Forfaitaires'!$E345&gt;Listes!$D$64,'DP_Instruction Forfaitaires'!$E345*Listes!$D$65,(('DP_Instruction Forfaitaires'!$E345*Listes!$B$65)+Listes!$C$65)))))))</f>
        <v/>
      </c>
      <c r="P345" s="144" t="str">
        <f>IF('Dépenses forfaitaire'!P345="","",'Dépenses forfaitaire'!P345)</f>
        <v/>
      </c>
      <c r="Q345" s="343"/>
      <c r="R345" s="295" t="str">
        <f t="shared" si="20"/>
        <v/>
      </c>
      <c r="S345" s="295" t="str">
        <f t="shared" si="21"/>
        <v/>
      </c>
      <c r="T345" s="193" t="str">
        <f t="shared" si="22"/>
        <v/>
      </c>
      <c r="U345" s="191"/>
      <c r="V345" s="209"/>
      <c r="W345" s="195" t="str">
        <f>IF(AND(OR(Q345="KO",T345&lt;&gt;""),OR(R345="",S345="",T345="")),Listes!$A$74,IF(AND(T345="",Q345&lt;&gt;""),Listes!$A$75,IF(AND(P345&lt;T345,V345=""),Listes!$A$76,IF(AND(R345&gt;S345),Listes!$A$77,IF(AND(P345&lt;&gt;"",P345&gt;T345,U345=""),Listes!$A$78,IF(AND(X345="",OR(Q345&lt;&gt;"",R345&lt;&gt;"",S345&lt;&gt;"")),Listes!$A$79,""))))))</f>
        <v/>
      </c>
      <c r="X345" s="196"/>
      <c r="Y345" s="31">
        <f t="shared" si="23"/>
        <v>0</v>
      </c>
    </row>
    <row r="346" spans="1:25" ht="20.100000000000001" customHeight="1" x14ac:dyDescent="0.25">
      <c r="A346" s="134">
        <v>340</v>
      </c>
      <c r="B346" s="131" t="str">
        <f>IF('Dépenses forfaitaire'!B346="","",'Dépenses forfaitaire'!B346)</f>
        <v/>
      </c>
      <c r="C346" s="131" t="str">
        <f>IF('Dépenses forfaitaire'!C346="","",'Dépenses forfaitaire'!C346)</f>
        <v/>
      </c>
      <c r="D346" s="131" t="str">
        <f>IF('Dépenses forfaitaire'!D346="","",'Dépenses forfaitaire'!D346)</f>
        <v/>
      </c>
      <c r="E346" s="131" t="str">
        <f>IF('Dépenses forfaitaire'!E346="","",'Dépenses forfaitaire'!E346)</f>
        <v/>
      </c>
      <c r="F346" s="131" t="str">
        <f>IF('Dépenses forfaitaire'!F346="","",'Dépenses forfaitaire'!F346)</f>
        <v/>
      </c>
      <c r="G346" s="131"/>
      <c r="H346" s="131" t="str">
        <f>IF('Dépenses forfaitaire'!H346="","",'Dépenses forfaitaire'!H346)</f>
        <v/>
      </c>
      <c r="I346" s="131" t="str">
        <f>IF('Dépenses forfaitaire'!I346="","",'Dépenses forfaitaire'!I346)</f>
        <v/>
      </c>
      <c r="J346" s="293" t="str">
        <f>IF('Dépenses forfaitaire'!K346="","",'Dépenses forfaitaire'!K346)</f>
        <v/>
      </c>
      <c r="K346" s="293" t="str">
        <f>IF('Dépenses forfaitaire'!L346="","",'Dépenses forfaitaire'!L346)</f>
        <v/>
      </c>
      <c r="L346" s="293" t="str">
        <f>IF('Dépenses forfaitaire'!J346="","",'Dépenses forfaitaire'!J346)</f>
        <v/>
      </c>
      <c r="M346" s="131" t="str">
        <f>IF($H346="","",IF($C346=Listes!$B$32,IF('DP_Instruction Forfaitaires'!$E346&lt;Listes!$B$53,('DP_Instruction Forfaitaires'!$E346*(VLOOKUP('DP_Instruction Forfaitaires'!$D346,Listes!$A$54:$E$60,2,FALSE))),IF('DP_Instruction Forfaitaires'!$E346&gt;Listes!$E$53,('DP_Instruction Forfaitaires'!$E346*(VLOOKUP('DP_Instruction Forfaitaires'!$D346,Listes!$A$54:$E$60,5,FALSE))),('DP_Instruction Forfaitaires'!$E346*(VLOOKUP('DP_Instruction Forfaitaires'!$D346,Listes!$A$54:$E$60,3,FALSE))+(VLOOKUP('DP_Instruction Forfaitaires'!$D346,Listes!$A$54:$E$60,4,FALSE)))))))</f>
        <v/>
      </c>
      <c r="N346" s="131" t="str">
        <f>IF($H346="","",IF($C346=Listes!$B$31,IF('DP_Instruction Forfaitaires'!$E346&lt;Listes!$B$42,('DP_Instruction Forfaitaires'!$E346*(VLOOKUP('DP_Instruction Forfaitaires'!$D346,Listes!$A$43:$E$49,2,FALSE))),IF('DP_Instruction Forfaitaires'!$E346&gt;Listes!$D$42,('DP_Instruction Forfaitaires'!$E346*(VLOOKUP('DP_Instruction Forfaitaires'!$D346,Listes!$A$43:$E$49,5,FALSE))),('DP_Instruction Forfaitaires'!$E346*(VLOOKUP('DP_Instruction Forfaitaires'!$D346,Listes!$A$43:$E$49,3,FALSE))+(VLOOKUP('DP_Instruction Forfaitaires'!$D346,Listes!$A$43:$E$49,4,FALSE)))))))</f>
        <v/>
      </c>
      <c r="O346" s="183" t="str">
        <f>IF($H346="","",IF($C346=Listes!$B$34,Listes!$I$31,IF($C346=Listes!$B$35,(VLOOKUP('DP_Instruction Forfaitaires'!$F346,Listes!$E$31:$F$36,2,FALSE)),IF($C346=Listes!$B$33,IF('DP_Instruction Forfaitaires'!$E346&lt;Listes!$A$64,'DP_Instruction Forfaitaires'!$E346*Listes!$A$65,IF('DP_Instruction Forfaitaires'!$E346&gt;Listes!$D$64,'DP_Instruction Forfaitaires'!$E346*Listes!$D$65,(('DP_Instruction Forfaitaires'!$E346*Listes!$B$65)+Listes!$C$65)))))))</f>
        <v/>
      </c>
      <c r="P346" s="144" t="str">
        <f>IF('Dépenses forfaitaire'!P346="","",'Dépenses forfaitaire'!P346)</f>
        <v/>
      </c>
      <c r="Q346" s="343"/>
      <c r="R346" s="295" t="str">
        <f t="shared" si="20"/>
        <v/>
      </c>
      <c r="S346" s="295" t="str">
        <f t="shared" si="21"/>
        <v/>
      </c>
      <c r="T346" s="193" t="str">
        <f t="shared" si="22"/>
        <v/>
      </c>
      <c r="U346" s="191"/>
      <c r="V346" s="209"/>
      <c r="W346" s="195" t="str">
        <f>IF(AND(OR(Q346="KO",T346&lt;&gt;""),OR(R346="",S346="",T346="")),Listes!$A$74,IF(AND(T346="",Q346&lt;&gt;""),Listes!$A$75,IF(AND(P346&lt;T346,V346=""),Listes!$A$76,IF(AND(R346&gt;S346),Listes!$A$77,IF(AND(P346&lt;&gt;"",P346&gt;T346,U346=""),Listes!$A$78,IF(AND(X346="",OR(Q346&lt;&gt;"",R346&lt;&gt;"",S346&lt;&gt;"")),Listes!$A$79,""))))))</f>
        <v/>
      </c>
      <c r="X346" s="196"/>
      <c r="Y346" s="31">
        <f t="shared" si="23"/>
        <v>0</v>
      </c>
    </row>
    <row r="347" spans="1:25" ht="20.100000000000001" customHeight="1" x14ac:dyDescent="0.25">
      <c r="A347" s="134">
        <v>341</v>
      </c>
      <c r="B347" s="131" t="str">
        <f>IF('Dépenses forfaitaire'!B347="","",'Dépenses forfaitaire'!B347)</f>
        <v/>
      </c>
      <c r="C347" s="131" t="str">
        <f>IF('Dépenses forfaitaire'!C347="","",'Dépenses forfaitaire'!C347)</f>
        <v/>
      </c>
      <c r="D347" s="131" t="str">
        <f>IF('Dépenses forfaitaire'!D347="","",'Dépenses forfaitaire'!D347)</f>
        <v/>
      </c>
      <c r="E347" s="131" t="str">
        <f>IF('Dépenses forfaitaire'!E347="","",'Dépenses forfaitaire'!E347)</f>
        <v/>
      </c>
      <c r="F347" s="131" t="str">
        <f>IF('Dépenses forfaitaire'!F347="","",'Dépenses forfaitaire'!F347)</f>
        <v/>
      </c>
      <c r="G347" s="131"/>
      <c r="H347" s="131" t="str">
        <f>IF('Dépenses forfaitaire'!H347="","",'Dépenses forfaitaire'!H347)</f>
        <v/>
      </c>
      <c r="I347" s="131" t="str">
        <f>IF('Dépenses forfaitaire'!I347="","",'Dépenses forfaitaire'!I347)</f>
        <v/>
      </c>
      <c r="J347" s="293" t="str">
        <f>IF('Dépenses forfaitaire'!K347="","",'Dépenses forfaitaire'!K347)</f>
        <v/>
      </c>
      <c r="K347" s="293" t="str">
        <f>IF('Dépenses forfaitaire'!L347="","",'Dépenses forfaitaire'!L347)</f>
        <v/>
      </c>
      <c r="L347" s="293" t="str">
        <f>IF('Dépenses forfaitaire'!J347="","",'Dépenses forfaitaire'!J347)</f>
        <v/>
      </c>
      <c r="M347" s="131" t="str">
        <f>IF($H347="","",IF($C347=Listes!$B$32,IF('DP_Instruction Forfaitaires'!$E347&lt;Listes!$B$53,('DP_Instruction Forfaitaires'!$E347*(VLOOKUP('DP_Instruction Forfaitaires'!$D347,Listes!$A$54:$E$60,2,FALSE))),IF('DP_Instruction Forfaitaires'!$E347&gt;Listes!$E$53,('DP_Instruction Forfaitaires'!$E347*(VLOOKUP('DP_Instruction Forfaitaires'!$D347,Listes!$A$54:$E$60,5,FALSE))),('DP_Instruction Forfaitaires'!$E347*(VLOOKUP('DP_Instruction Forfaitaires'!$D347,Listes!$A$54:$E$60,3,FALSE))+(VLOOKUP('DP_Instruction Forfaitaires'!$D347,Listes!$A$54:$E$60,4,FALSE)))))))</f>
        <v/>
      </c>
      <c r="N347" s="131" t="str">
        <f>IF($H347="","",IF($C347=Listes!$B$31,IF('DP_Instruction Forfaitaires'!$E347&lt;Listes!$B$42,('DP_Instruction Forfaitaires'!$E347*(VLOOKUP('DP_Instruction Forfaitaires'!$D347,Listes!$A$43:$E$49,2,FALSE))),IF('DP_Instruction Forfaitaires'!$E347&gt;Listes!$D$42,('DP_Instruction Forfaitaires'!$E347*(VLOOKUP('DP_Instruction Forfaitaires'!$D347,Listes!$A$43:$E$49,5,FALSE))),('DP_Instruction Forfaitaires'!$E347*(VLOOKUP('DP_Instruction Forfaitaires'!$D347,Listes!$A$43:$E$49,3,FALSE))+(VLOOKUP('DP_Instruction Forfaitaires'!$D347,Listes!$A$43:$E$49,4,FALSE)))))))</f>
        <v/>
      </c>
      <c r="O347" s="183" t="str">
        <f>IF($H347="","",IF($C347=Listes!$B$34,Listes!$I$31,IF($C347=Listes!$B$35,(VLOOKUP('DP_Instruction Forfaitaires'!$F347,Listes!$E$31:$F$36,2,FALSE)),IF($C347=Listes!$B$33,IF('DP_Instruction Forfaitaires'!$E347&lt;Listes!$A$64,'DP_Instruction Forfaitaires'!$E347*Listes!$A$65,IF('DP_Instruction Forfaitaires'!$E347&gt;Listes!$D$64,'DP_Instruction Forfaitaires'!$E347*Listes!$D$65,(('DP_Instruction Forfaitaires'!$E347*Listes!$B$65)+Listes!$C$65)))))))</f>
        <v/>
      </c>
      <c r="P347" s="144" t="str">
        <f>IF('Dépenses forfaitaire'!P347="","",'Dépenses forfaitaire'!P347)</f>
        <v/>
      </c>
      <c r="Q347" s="343"/>
      <c r="R347" s="295" t="str">
        <f t="shared" si="20"/>
        <v/>
      </c>
      <c r="S347" s="295" t="str">
        <f t="shared" si="21"/>
        <v/>
      </c>
      <c r="T347" s="193" t="str">
        <f t="shared" si="22"/>
        <v/>
      </c>
      <c r="U347" s="191"/>
      <c r="V347" s="209"/>
      <c r="W347" s="195" t="str">
        <f>IF(AND(OR(Q347="KO",T347&lt;&gt;""),OR(R347="",S347="",T347="")),Listes!$A$74,IF(AND(T347="",Q347&lt;&gt;""),Listes!$A$75,IF(AND(P347&lt;T347,V347=""),Listes!$A$76,IF(AND(R347&gt;S347),Listes!$A$77,IF(AND(P347&lt;&gt;"",P347&gt;T347,U347=""),Listes!$A$78,IF(AND(X347="",OR(Q347&lt;&gt;"",R347&lt;&gt;"",S347&lt;&gt;"")),Listes!$A$79,""))))))</f>
        <v/>
      </c>
      <c r="X347" s="196"/>
      <c r="Y347" s="31">
        <f t="shared" si="23"/>
        <v>0</v>
      </c>
    </row>
    <row r="348" spans="1:25" ht="20.100000000000001" customHeight="1" x14ac:dyDescent="0.25">
      <c r="A348" s="134">
        <v>342</v>
      </c>
      <c r="B348" s="131" t="str">
        <f>IF('Dépenses forfaitaire'!B348="","",'Dépenses forfaitaire'!B348)</f>
        <v/>
      </c>
      <c r="C348" s="131" t="str">
        <f>IF('Dépenses forfaitaire'!C348="","",'Dépenses forfaitaire'!C348)</f>
        <v/>
      </c>
      <c r="D348" s="131" t="str">
        <f>IF('Dépenses forfaitaire'!D348="","",'Dépenses forfaitaire'!D348)</f>
        <v/>
      </c>
      <c r="E348" s="131" t="str">
        <f>IF('Dépenses forfaitaire'!E348="","",'Dépenses forfaitaire'!E348)</f>
        <v/>
      </c>
      <c r="F348" s="131" t="str">
        <f>IF('Dépenses forfaitaire'!F348="","",'Dépenses forfaitaire'!F348)</f>
        <v/>
      </c>
      <c r="G348" s="131"/>
      <c r="H348" s="131" t="str">
        <f>IF('Dépenses forfaitaire'!H348="","",'Dépenses forfaitaire'!H348)</f>
        <v/>
      </c>
      <c r="I348" s="131" t="str">
        <f>IF('Dépenses forfaitaire'!I348="","",'Dépenses forfaitaire'!I348)</f>
        <v/>
      </c>
      <c r="J348" s="293" t="str">
        <f>IF('Dépenses forfaitaire'!K348="","",'Dépenses forfaitaire'!K348)</f>
        <v/>
      </c>
      <c r="K348" s="293" t="str">
        <f>IF('Dépenses forfaitaire'!L348="","",'Dépenses forfaitaire'!L348)</f>
        <v/>
      </c>
      <c r="L348" s="293" t="str">
        <f>IF('Dépenses forfaitaire'!J348="","",'Dépenses forfaitaire'!J348)</f>
        <v/>
      </c>
      <c r="M348" s="131" t="str">
        <f>IF($H348="","",IF($C348=Listes!$B$32,IF('DP_Instruction Forfaitaires'!$E348&lt;Listes!$B$53,('DP_Instruction Forfaitaires'!$E348*(VLOOKUP('DP_Instruction Forfaitaires'!$D348,Listes!$A$54:$E$60,2,FALSE))),IF('DP_Instruction Forfaitaires'!$E348&gt;Listes!$E$53,('DP_Instruction Forfaitaires'!$E348*(VLOOKUP('DP_Instruction Forfaitaires'!$D348,Listes!$A$54:$E$60,5,FALSE))),('DP_Instruction Forfaitaires'!$E348*(VLOOKUP('DP_Instruction Forfaitaires'!$D348,Listes!$A$54:$E$60,3,FALSE))+(VLOOKUP('DP_Instruction Forfaitaires'!$D348,Listes!$A$54:$E$60,4,FALSE)))))))</f>
        <v/>
      </c>
      <c r="N348" s="131" t="str">
        <f>IF($H348="","",IF($C348=Listes!$B$31,IF('DP_Instruction Forfaitaires'!$E348&lt;Listes!$B$42,('DP_Instruction Forfaitaires'!$E348*(VLOOKUP('DP_Instruction Forfaitaires'!$D348,Listes!$A$43:$E$49,2,FALSE))),IF('DP_Instruction Forfaitaires'!$E348&gt;Listes!$D$42,('DP_Instruction Forfaitaires'!$E348*(VLOOKUP('DP_Instruction Forfaitaires'!$D348,Listes!$A$43:$E$49,5,FALSE))),('DP_Instruction Forfaitaires'!$E348*(VLOOKUP('DP_Instruction Forfaitaires'!$D348,Listes!$A$43:$E$49,3,FALSE))+(VLOOKUP('DP_Instruction Forfaitaires'!$D348,Listes!$A$43:$E$49,4,FALSE)))))))</f>
        <v/>
      </c>
      <c r="O348" s="183" t="str">
        <f>IF($H348="","",IF($C348=Listes!$B$34,Listes!$I$31,IF($C348=Listes!$B$35,(VLOOKUP('DP_Instruction Forfaitaires'!$F348,Listes!$E$31:$F$36,2,FALSE)),IF($C348=Listes!$B$33,IF('DP_Instruction Forfaitaires'!$E348&lt;Listes!$A$64,'DP_Instruction Forfaitaires'!$E348*Listes!$A$65,IF('DP_Instruction Forfaitaires'!$E348&gt;Listes!$D$64,'DP_Instruction Forfaitaires'!$E348*Listes!$D$65,(('DP_Instruction Forfaitaires'!$E348*Listes!$B$65)+Listes!$C$65)))))))</f>
        <v/>
      </c>
      <c r="P348" s="144" t="str">
        <f>IF('Dépenses forfaitaire'!P348="","",'Dépenses forfaitaire'!P348)</f>
        <v/>
      </c>
      <c r="Q348" s="343"/>
      <c r="R348" s="295" t="str">
        <f t="shared" si="20"/>
        <v/>
      </c>
      <c r="S348" s="295" t="str">
        <f t="shared" si="21"/>
        <v/>
      </c>
      <c r="T348" s="193" t="str">
        <f t="shared" si="22"/>
        <v/>
      </c>
      <c r="U348" s="191"/>
      <c r="V348" s="209"/>
      <c r="W348" s="195" t="str">
        <f>IF(AND(OR(Q348="KO",T348&lt;&gt;""),OR(R348="",S348="",T348="")),Listes!$A$74,IF(AND(T348="",Q348&lt;&gt;""),Listes!$A$75,IF(AND(P348&lt;T348,V348=""),Listes!$A$76,IF(AND(R348&gt;S348),Listes!$A$77,IF(AND(P348&lt;&gt;"",P348&gt;T348,U348=""),Listes!$A$78,IF(AND(X348="",OR(Q348&lt;&gt;"",R348&lt;&gt;"",S348&lt;&gt;"")),Listes!$A$79,""))))))</f>
        <v/>
      </c>
      <c r="X348" s="196"/>
      <c r="Y348" s="31">
        <f t="shared" si="23"/>
        <v>0</v>
      </c>
    </row>
    <row r="349" spans="1:25" ht="20.100000000000001" customHeight="1" x14ac:dyDescent="0.25">
      <c r="A349" s="134">
        <v>343</v>
      </c>
      <c r="B349" s="131" t="str">
        <f>IF('Dépenses forfaitaire'!B349="","",'Dépenses forfaitaire'!B349)</f>
        <v/>
      </c>
      <c r="C349" s="131" t="str">
        <f>IF('Dépenses forfaitaire'!C349="","",'Dépenses forfaitaire'!C349)</f>
        <v/>
      </c>
      <c r="D349" s="131" t="str">
        <f>IF('Dépenses forfaitaire'!D349="","",'Dépenses forfaitaire'!D349)</f>
        <v/>
      </c>
      <c r="E349" s="131" t="str">
        <f>IF('Dépenses forfaitaire'!E349="","",'Dépenses forfaitaire'!E349)</f>
        <v/>
      </c>
      <c r="F349" s="131" t="str">
        <f>IF('Dépenses forfaitaire'!F349="","",'Dépenses forfaitaire'!F349)</f>
        <v/>
      </c>
      <c r="G349" s="131"/>
      <c r="H349" s="131" t="str">
        <f>IF('Dépenses forfaitaire'!H349="","",'Dépenses forfaitaire'!H349)</f>
        <v/>
      </c>
      <c r="I349" s="131" t="str">
        <f>IF('Dépenses forfaitaire'!I349="","",'Dépenses forfaitaire'!I349)</f>
        <v/>
      </c>
      <c r="J349" s="293" t="str">
        <f>IF('Dépenses forfaitaire'!K349="","",'Dépenses forfaitaire'!K349)</f>
        <v/>
      </c>
      <c r="K349" s="293" t="str">
        <f>IF('Dépenses forfaitaire'!L349="","",'Dépenses forfaitaire'!L349)</f>
        <v/>
      </c>
      <c r="L349" s="293" t="str">
        <f>IF('Dépenses forfaitaire'!J349="","",'Dépenses forfaitaire'!J349)</f>
        <v/>
      </c>
      <c r="M349" s="131" t="str">
        <f>IF($H349="","",IF($C349=Listes!$B$32,IF('DP_Instruction Forfaitaires'!$E349&lt;Listes!$B$53,('DP_Instruction Forfaitaires'!$E349*(VLOOKUP('DP_Instruction Forfaitaires'!$D349,Listes!$A$54:$E$60,2,FALSE))),IF('DP_Instruction Forfaitaires'!$E349&gt;Listes!$E$53,('DP_Instruction Forfaitaires'!$E349*(VLOOKUP('DP_Instruction Forfaitaires'!$D349,Listes!$A$54:$E$60,5,FALSE))),('DP_Instruction Forfaitaires'!$E349*(VLOOKUP('DP_Instruction Forfaitaires'!$D349,Listes!$A$54:$E$60,3,FALSE))+(VLOOKUP('DP_Instruction Forfaitaires'!$D349,Listes!$A$54:$E$60,4,FALSE)))))))</f>
        <v/>
      </c>
      <c r="N349" s="131" t="str">
        <f>IF($H349="","",IF($C349=Listes!$B$31,IF('DP_Instruction Forfaitaires'!$E349&lt;Listes!$B$42,('DP_Instruction Forfaitaires'!$E349*(VLOOKUP('DP_Instruction Forfaitaires'!$D349,Listes!$A$43:$E$49,2,FALSE))),IF('DP_Instruction Forfaitaires'!$E349&gt;Listes!$D$42,('DP_Instruction Forfaitaires'!$E349*(VLOOKUP('DP_Instruction Forfaitaires'!$D349,Listes!$A$43:$E$49,5,FALSE))),('DP_Instruction Forfaitaires'!$E349*(VLOOKUP('DP_Instruction Forfaitaires'!$D349,Listes!$A$43:$E$49,3,FALSE))+(VLOOKUP('DP_Instruction Forfaitaires'!$D349,Listes!$A$43:$E$49,4,FALSE)))))))</f>
        <v/>
      </c>
      <c r="O349" s="183" t="str">
        <f>IF($H349="","",IF($C349=Listes!$B$34,Listes!$I$31,IF($C349=Listes!$B$35,(VLOOKUP('DP_Instruction Forfaitaires'!$F349,Listes!$E$31:$F$36,2,FALSE)),IF($C349=Listes!$B$33,IF('DP_Instruction Forfaitaires'!$E349&lt;Listes!$A$64,'DP_Instruction Forfaitaires'!$E349*Listes!$A$65,IF('DP_Instruction Forfaitaires'!$E349&gt;Listes!$D$64,'DP_Instruction Forfaitaires'!$E349*Listes!$D$65,(('DP_Instruction Forfaitaires'!$E349*Listes!$B$65)+Listes!$C$65)))))))</f>
        <v/>
      </c>
      <c r="P349" s="144" t="str">
        <f>IF('Dépenses forfaitaire'!P349="","",'Dépenses forfaitaire'!P349)</f>
        <v/>
      </c>
      <c r="Q349" s="343"/>
      <c r="R349" s="295" t="str">
        <f t="shared" si="20"/>
        <v/>
      </c>
      <c r="S349" s="295" t="str">
        <f t="shared" si="21"/>
        <v/>
      </c>
      <c r="T349" s="193" t="str">
        <f t="shared" si="22"/>
        <v/>
      </c>
      <c r="U349" s="191"/>
      <c r="V349" s="209"/>
      <c r="W349" s="195" t="str">
        <f>IF(AND(OR(Q349="KO",T349&lt;&gt;""),OR(R349="",S349="",T349="")),Listes!$A$74,IF(AND(T349="",Q349&lt;&gt;""),Listes!$A$75,IF(AND(P349&lt;T349,V349=""),Listes!$A$76,IF(AND(R349&gt;S349),Listes!$A$77,IF(AND(P349&lt;&gt;"",P349&gt;T349,U349=""),Listes!$A$78,IF(AND(X349="",OR(Q349&lt;&gt;"",R349&lt;&gt;"",S349&lt;&gt;"")),Listes!$A$79,""))))))</f>
        <v/>
      </c>
      <c r="X349" s="196"/>
      <c r="Y349" s="31">
        <f t="shared" si="23"/>
        <v>0</v>
      </c>
    </row>
    <row r="350" spans="1:25" ht="20.100000000000001" customHeight="1" x14ac:dyDescent="0.25">
      <c r="A350" s="134">
        <v>344</v>
      </c>
      <c r="B350" s="131" t="str">
        <f>IF('Dépenses forfaitaire'!B350="","",'Dépenses forfaitaire'!B350)</f>
        <v/>
      </c>
      <c r="C350" s="131" t="str">
        <f>IF('Dépenses forfaitaire'!C350="","",'Dépenses forfaitaire'!C350)</f>
        <v/>
      </c>
      <c r="D350" s="131" t="str">
        <f>IF('Dépenses forfaitaire'!D350="","",'Dépenses forfaitaire'!D350)</f>
        <v/>
      </c>
      <c r="E350" s="131" t="str">
        <f>IF('Dépenses forfaitaire'!E350="","",'Dépenses forfaitaire'!E350)</f>
        <v/>
      </c>
      <c r="F350" s="131" t="str">
        <f>IF('Dépenses forfaitaire'!F350="","",'Dépenses forfaitaire'!F350)</f>
        <v/>
      </c>
      <c r="G350" s="131"/>
      <c r="H350" s="131" t="str">
        <f>IF('Dépenses forfaitaire'!H350="","",'Dépenses forfaitaire'!H350)</f>
        <v/>
      </c>
      <c r="I350" s="131" t="str">
        <f>IF('Dépenses forfaitaire'!I350="","",'Dépenses forfaitaire'!I350)</f>
        <v/>
      </c>
      <c r="J350" s="293" t="str">
        <f>IF('Dépenses forfaitaire'!K350="","",'Dépenses forfaitaire'!K350)</f>
        <v/>
      </c>
      <c r="K350" s="293" t="str">
        <f>IF('Dépenses forfaitaire'!L350="","",'Dépenses forfaitaire'!L350)</f>
        <v/>
      </c>
      <c r="L350" s="293" t="str">
        <f>IF('Dépenses forfaitaire'!J350="","",'Dépenses forfaitaire'!J350)</f>
        <v/>
      </c>
      <c r="M350" s="131" t="str">
        <f>IF($H350="","",IF($C350=Listes!$B$32,IF('DP_Instruction Forfaitaires'!$E350&lt;Listes!$B$53,('DP_Instruction Forfaitaires'!$E350*(VLOOKUP('DP_Instruction Forfaitaires'!$D350,Listes!$A$54:$E$60,2,FALSE))),IF('DP_Instruction Forfaitaires'!$E350&gt;Listes!$E$53,('DP_Instruction Forfaitaires'!$E350*(VLOOKUP('DP_Instruction Forfaitaires'!$D350,Listes!$A$54:$E$60,5,FALSE))),('DP_Instruction Forfaitaires'!$E350*(VLOOKUP('DP_Instruction Forfaitaires'!$D350,Listes!$A$54:$E$60,3,FALSE))+(VLOOKUP('DP_Instruction Forfaitaires'!$D350,Listes!$A$54:$E$60,4,FALSE)))))))</f>
        <v/>
      </c>
      <c r="N350" s="131" t="str">
        <f>IF($H350="","",IF($C350=Listes!$B$31,IF('DP_Instruction Forfaitaires'!$E350&lt;Listes!$B$42,('DP_Instruction Forfaitaires'!$E350*(VLOOKUP('DP_Instruction Forfaitaires'!$D350,Listes!$A$43:$E$49,2,FALSE))),IF('DP_Instruction Forfaitaires'!$E350&gt;Listes!$D$42,('DP_Instruction Forfaitaires'!$E350*(VLOOKUP('DP_Instruction Forfaitaires'!$D350,Listes!$A$43:$E$49,5,FALSE))),('DP_Instruction Forfaitaires'!$E350*(VLOOKUP('DP_Instruction Forfaitaires'!$D350,Listes!$A$43:$E$49,3,FALSE))+(VLOOKUP('DP_Instruction Forfaitaires'!$D350,Listes!$A$43:$E$49,4,FALSE)))))))</f>
        <v/>
      </c>
      <c r="O350" s="183" t="str">
        <f>IF($H350="","",IF($C350=Listes!$B$34,Listes!$I$31,IF($C350=Listes!$B$35,(VLOOKUP('DP_Instruction Forfaitaires'!$F350,Listes!$E$31:$F$36,2,FALSE)),IF($C350=Listes!$B$33,IF('DP_Instruction Forfaitaires'!$E350&lt;Listes!$A$64,'DP_Instruction Forfaitaires'!$E350*Listes!$A$65,IF('DP_Instruction Forfaitaires'!$E350&gt;Listes!$D$64,'DP_Instruction Forfaitaires'!$E350*Listes!$D$65,(('DP_Instruction Forfaitaires'!$E350*Listes!$B$65)+Listes!$C$65)))))))</f>
        <v/>
      </c>
      <c r="P350" s="144" t="str">
        <f>IF('Dépenses forfaitaire'!P350="","",'Dépenses forfaitaire'!P350)</f>
        <v/>
      </c>
      <c r="Q350" s="343"/>
      <c r="R350" s="295" t="str">
        <f t="shared" si="20"/>
        <v/>
      </c>
      <c r="S350" s="295" t="str">
        <f t="shared" si="21"/>
        <v/>
      </c>
      <c r="T350" s="193" t="str">
        <f t="shared" si="22"/>
        <v/>
      </c>
      <c r="U350" s="191"/>
      <c r="V350" s="209"/>
      <c r="W350" s="195" t="str">
        <f>IF(AND(OR(Q350="KO",T350&lt;&gt;""),OR(R350="",S350="",T350="")),Listes!$A$74,IF(AND(T350="",Q350&lt;&gt;""),Listes!$A$75,IF(AND(P350&lt;T350,V350=""),Listes!$A$76,IF(AND(R350&gt;S350),Listes!$A$77,IF(AND(P350&lt;&gt;"",P350&gt;T350,U350=""),Listes!$A$78,IF(AND(X350="",OR(Q350&lt;&gt;"",R350&lt;&gt;"",S350&lt;&gt;"")),Listes!$A$79,""))))))</f>
        <v/>
      </c>
      <c r="X350" s="196"/>
      <c r="Y350" s="31">
        <f t="shared" si="23"/>
        <v>0</v>
      </c>
    </row>
    <row r="351" spans="1:25" ht="20.100000000000001" customHeight="1" x14ac:dyDescent="0.25">
      <c r="A351" s="134">
        <v>345</v>
      </c>
      <c r="B351" s="131" t="str">
        <f>IF('Dépenses forfaitaire'!B351="","",'Dépenses forfaitaire'!B351)</f>
        <v/>
      </c>
      <c r="C351" s="131" t="str">
        <f>IF('Dépenses forfaitaire'!C351="","",'Dépenses forfaitaire'!C351)</f>
        <v/>
      </c>
      <c r="D351" s="131" t="str">
        <f>IF('Dépenses forfaitaire'!D351="","",'Dépenses forfaitaire'!D351)</f>
        <v/>
      </c>
      <c r="E351" s="131" t="str">
        <f>IF('Dépenses forfaitaire'!E351="","",'Dépenses forfaitaire'!E351)</f>
        <v/>
      </c>
      <c r="F351" s="131" t="str">
        <f>IF('Dépenses forfaitaire'!F351="","",'Dépenses forfaitaire'!F351)</f>
        <v/>
      </c>
      <c r="G351" s="131"/>
      <c r="H351" s="131" t="str">
        <f>IF('Dépenses forfaitaire'!H351="","",'Dépenses forfaitaire'!H351)</f>
        <v/>
      </c>
      <c r="I351" s="131" t="str">
        <f>IF('Dépenses forfaitaire'!I351="","",'Dépenses forfaitaire'!I351)</f>
        <v/>
      </c>
      <c r="J351" s="293" t="str">
        <f>IF('Dépenses forfaitaire'!K351="","",'Dépenses forfaitaire'!K351)</f>
        <v/>
      </c>
      <c r="K351" s="293" t="str">
        <f>IF('Dépenses forfaitaire'!L351="","",'Dépenses forfaitaire'!L351)</f>
        <v/>
      </c>
      <c r="L351" s="293" t="str">
        <f>IF('Dépenses forfaitaire'!J351="","",'Dépenses forfaitaire'!J351)</f>
        <v/>
      </c>
      <c r="M351" s="131" t="str">
        <f>IF($H351="","",IF($C351=Listes!$B$32,IF('DP_Instruction Forfaitaires'!$E351&lt;Listes!$B$53,('DP_Instruction Forfaitaires'!$E351*(VLOOKUP('DP_Instruction Forfaitaires'!$D351,Listes!$A$54:$E$60,2,FALSE))),IF('DP_Instruction Forfaitaires'!$E351&gt;Listes!$E$53,('DP_Instruction Forfaitaires'!$E351*(VLOOKUP('DP_Instruction Forfaitaires'!$D351,Listes!$A$54:$E$60,5,FALSE))),('DP_Instruction Forfaitaires'!$E351*(VLOOKUP('DP_Instruction Forfaitaires'!$D351,Listes!$A$54:$E$60,3,FALSE))+(VLOOKUP('DP_Instruction Forfaitaires'!$D351,Listes!$A$54:$E$60,4,FALSE)))))))</f>
        <v/>
      </c>
      <c r="N351" s="131" t="str">
        <f>IF($H351="","",IF($C351=Listes!$B$31,IF('DP_Instruction Forfaitaires'!$E351&lt;Listes!$B$42,('DP_Instruction Forfaitaires'!$E351*(VLOOKUP('DP_Instruction Forfaitaires'!$D351,Listes!$A$43:$E$49,2,FALSE))),IF('DP_Instruction Forfaitaires'!$E351&gt;Listes!$D$42,('DP_Instruction Forfaitaires'!$E351*(VLOOKUP('DP_Instruction Forfaitaires'!$D351,Listes!$A$43:$E$49,5,FALSE))),('DP_Instruction Forfaitaires'!$E351*(VLOOKUP('DP_Instruction Forfaitaires'!$D351,Listes!$A$43:$E$49,3,FALSE))+(VLOOKUP('DP_Instruction Forfaitaires'!$D351,Listes!$A$43:$E$49,4,FALSE)))))))</f>
        <v/>
      </c>
      <c r="O351" s="183" t="str">
        <f>IF($H351="","",IF($C351=Listes!$B$34,Listes!$I$31,IF($C351=Listes!$B$35,(VLOOKUP('DP_Instruction Forfaitaires'!$F351,Listes!$E$31:$F$36,2,FALSE)),IF($C351=Listes!$B$33,IF('DP_Instruction Forfaitaires'!$E351&lt;Listes!$A$64,'DP_Instruction Forfaitaires'!$E351*Listes!$A$65,IF('DP_Instruction Forfaitaires'!$E351&gt;Listes!$D$64,'DP_Instruction Forfaitaires'!$E351*Listes!$D$65,(('DP_Instruction Forfaitaires'!$E351*Listes!$B$65)+Listes!$C$65)))))))</f>
        <v/>
      </c>
      <c r="P351" s="144" t="str">
        <f>IF('Dépenses forfaitaire'!P351="","",'Dépenses forfaitaire'!P351)</f>
        <v/>
      </c>
      <c r="Q351" s="343"/>
      <c r="R351" s="295" t="str">
        <f t="shared" si="20"/>
        <v/>
      </c>
      <c r="S351" s="295" t="str">
        <f t="shared" si="21"/>
        <v/>
      </c>
      <c r="T351" s="193" t="str">
        <f t="shared" si="22"/>
        <v/>
      </c>
      <c r="U351" s="191"/>
      <c r="V351" s="209"/>
      <c r="W351" s="195" t="str">
        <f>IF(AND(OR(Q351="KO",T351&lt;&gt;""),OR(R351="",S351="",T351="")),Listes!$A$74,IF(AND(T351="",Q351&lt;&gt;""),Listes!$A$75,IF(AND(P351&lt;T351,V351=""),Listes!$A$76,IF(AND(R351&gt;S351),Listes!$A$77,IF(AND(P351&lt;&gt;"",P351&gt;T351,U351=""),Listes!$A$78,IF(AND(X351="",OR(Q351&lt;&gt;"",R351&lt;&gt;"",S351&lt;&gt;"")),Listes!$A$79,""))))))</f>
        <v/>
      </c>
      <c r="X351" s="196"/>
      <c r="Y351" s="31">
        <f t="shared" si="23"/>
        <v>0</v>
      </c>
    </row>
    <row r="352" spans="1:25" ht="20.100000000000001" customHeight="1" x14ac:dyDescent="0.25">
      <c r="A352" s="134">
        <v>346</v>
      </c>
      <c r="B352" s="131" t="str">
        <f>IF('Dépenses forfaitaire'!B352="","",'Dépenses forfaitaire'!B352)</f>
        <v/>
      </c>
      <c r="C352" s="131" t="str">
        <f>IF('Dépenses forfaitaire'!C352="","",'Dépenses forfaitaire'!C352)</f>
        <v/>
      </c>
      <c r="D352" s="131" t="str">
        <f>IF('Dépenses forfaitaire'!D352="","",'Dépenses forfaitaire'!D352)</f>
        <v/>
      </c>
      <c r="E352" s="131" t="str">
        <f>IF('Dépenses forfaitaire'!E352="","",'Dépenses forfaitaire'!E352)</f>
        <v/>
      </c>
      <c r="F352" s="131" t="str">
        <f>IF('Dépenses forfaitaire'!F352="","",'Dépenses forfaitaire'!F352)</f>
        <v/>
      </c>
      <c r="G352" s="131"/>
      <c r="H352" s="131" t="str">
        <f>IF('Dépenses forfaitaire'!H352="","",'Dépenses forfaitaire'!H352)</f>
        <v/>
      </c>
      <c r="I352" s="131" t="str">
        <f>IF('Dépenses forfaitaire'!I352="","",'Dépenses forfaitaire'!I352)</f>
        <v/>
      </c>
      <c r="J352" s="293" t="str">
        <f>IF('Dépenses forfaitaire'!K352="","",'Dépenses forfaitaire'!K352)</f>
        <v/>
      </c>
      <c r="K352" s="293" t="str">
        <f>IF('Dépenses forfaitaire'!L352="","",'Dépenses forfaitaire'!L352)</f>
        <v/>
      </c>
      <c r="L352" s="293" t="str">
        <f>IF('Dépenses forfaitaire'!J352="","",'Dépenses forfaitaire'!J352)</f>
        <v/>
      </c>
      <c r="M352" s="131" t="str">
        <f>IF($H352="","",IF($C352=Listes!$B$32,IF('DP_Instruction Forfaitaires'!$E352&lt;Listes!$B$53,('DP_Instruction Forfaitaires'!$E352*(VLOOKUP('DP_Instruction Forfaitaires'!$D352,Listes!$A$54:$E$60,2,FALSE))),IF('DP_Instruction Forfaitaires'!$E352&gt;Listes!$E$53,('DP_Instruction Forfaitaires'!$E352*(VLOOKUP('DP_Instruction Forfaitaires'!$D352,Listes!$A$54:$E$60,5,FALSE))),('DP_Instruction Forfaitaires'!$E352*(VLOOKUP('DP_Instruction Forfaitaires'!$D352,Listes!$A$54:$E$60,3,FALSE))+(VLOOKUP('DP_Instruction Forfaitaires'!$D352,Listes!$A$54:$E$60,4,FALSE)))))))</f>
        <v/>
      </c>
      <c r="N352" s="131" t="str">
        <f>IF($H352="","",IF($C352=Listes!$B$31,IF('DP_Instruction Forfaitaires'!$E352&lt;Listes!$B$42,('DP_Instruction Forfaitaires'!$E352*(VLOOKUP('DP_Instruction Forfaitaires'!$D352,Listes!$A$43:$E$49,2,FALSE))),IF('DP_Instruction Forfaitaires'!$E352&gt;Listes!$D$42,('DP_Instruction Forfaitaires'!$E352*(VLOOKUP('DP_Instruction Forfaitaires'!$D352,Listes!$A$43:$E$49,5,FALSE))),('DP_Instruction Forfaitaires'!$E352*(VLOOKUP('DP_Instruction Forfaitaires'!$D352,Listes!$A$43:$E$49,3,FALSE))+(VLOOKUP('DP_Instruction Forfaitaires'!$D352,Listes!$A$43:$E$49,4,FALSE)))))))</f>
        <v/>
      </c>
      <c r="O352" s="183" t="str">
        <f>IF($H352="","",IF($C352=Listes!$B$34,Listes!$I$31,IF($C352=Listes!$B$35,(VLOOKUP('DP_Instruction Forfaitaires'!$F352,Listes!$E$31:$F$36,2,FALSE)),IF($C352=Listes!$B$33,IF('DP_Instruction Forfaitaires'!$E352&lt;Listes!$A$64,'DP_Instruction Forfaitaires'!$E352*Listes!$A$65,IF('DP_Instruction Forfaitaires'!$E352&gt;Listes!$D$64,'DP_Instruction Forfaitaires'!$E352*Listes!$D$65,(('DP_Instruction Forfaitaires'!$E352*Listes!$B$65)+Listes!$C$65)))))))</f>
        <v/>
      </c>
      <c r="P352" s="144" t="str">
        <f>IF('Dépenses forfaitaire'!P352="","",'Dépenses forfaitaire'!P352)</f>
        <v/>
      </c>
      <c r="Q352" s="343"/>
      <c r="R352" s="295" t="str">
        <f t="shared" si="20"/>
        <v/>
      </c>
      <c r="S352" s="295" t="str">
        <f t="shared" si="21"/>
        <v/>
      </c>
      <c r="T352" s="193" t="str">
        <f t="shared" si="22"/>
        <v/>
      </c>
      <c r="U352" s="191"/>
      <c r="V352" s="209"/>
      <c r="W352" s="195" t="str">
        <f>IF(AND(OR(Q352="KO",T352&lt;&gt;""),OR(R352="",S352="",T352="")),Listes!$A$74,IF(AND(T352="",Q352&lt;&gt;""),Listes!$A$75,IF(AND(P352&lt;T352,V352=""),Listes!$A$76,IF(AND(R352&gt;S352),Listes!$A$77,IF(AND(P352&lt;&gt;"",P352&gt;T352,U352=""),Listes!$A$78,IF(AND(X352="",OR(Q352&lt;&gt;"",R352&lt;&gt;"",S352&lt;&gt;"")),Listes!$A$79,""))))))</f>
        <v/>
      </c>
      <c r="X352" s="196"/>
      <c r="Y352" s="31">
        <f t="shared" si="23"/>
        <v>0</v>
      </c>
    </row>
    <row r="353" spans="1:25" ht="20.100000000000001" customHeight="1" x14ac:dyDescent="0.25">
      <c r="A353" s="134">
        <v>347</v>
      </c>
      <c r="B353" s="131" t="str">
        <f>IF('Dépenses forfaitaire'!B353="","",'Dépenses forfaitaire'!B353)</f>
        <v/>
      </c>
      <c r="C353" s="131" t="str">
        <f>IF('Dépenses forfaitaire'!C353="","",'Dépenses forfaitaire'!C353)</f>
        <v/>
      </c>
      <c r="D353" s="131" t="str">
        <f>IF('Dépenses forfaitaire'!D353="","",'Dépenses forfaitaire'!D353)</f>
        <v/>
      </c>
      <c r="E353" s="131" t="str">
        <f>IF('Dépenses forfaitaire'!E353="","",'Dépenses forfaitaire'!E353)</f>
        <v/>
      </c>
      <c r="F353" s="131" t="str">
        <f>IF('Dépenses forfaitaire'!F353="","",'Dépenses forfaitaire'!F353)</f>
        <v/>
      </c>
      <c r="G353" s="131"/>
      <c r="H353" s="131" t="str">
        <f>IF('Dépenses forfaitaire'!H353="","",'Dépenses forfaitaire'!H353)</f>
        <v/>
      </c>
      <c r="I353" s="131" t="str">
        <f>IF('Dépenses forfaitaire'!I353="","",'Dépenses forfaitaire'!I353)</f>
        <v/>
      </c>
      <c r="J353" s="293" t="str">
        <f>IF('Dépenses forfaitaire'!K353="","",'Dépenses forfaitaire'!K353)</f>
        <v/>
      </c>
      <c r="K353" s="293" t="str">
        <f>IF('Dépenses forfaitaire'!L353="","",'Dépenses forfaitaire'!L353)</f>
        <v/>
      </c>
      <c r="L353" s="293" t="str">
        <f>IF('Dépenses forfaitaire'!J353="","",'Dépenses forfaitaire'!J353)</f>
        <v/>
      </c>
      <c r="M353" s="131" t="str">
        <f>IF($H353="","",IF($C353=Listes!$B$32,IF('DP_Instruction Forfaitaires'!$E353&lt;Listes!$B$53,('DP_Instruction Forfaitaires'!$E353*(VLOOKUP('DP_Instruction Forfaitaires'!$D353,Listes!$A$54:$E$60,2,FALSE))),IF('DP_Instruction Forfaitaires'!$E353&gt;Listes!$E$53,('DP_Instruction Forfaitaires'!$E353*(VLOOKUP('DP_Instruction Forfaitaires'!$D353,Listes!$A$54:$E$60,5,FALSE))),('DP_Instruction Forfaitaires'!$E353*(VLOOKUP('DP_Instruction Forfaitaires'!$D353,Listes!$A$54:$E$60,3,FALSE))+(VLOOKUP('DP_Instruction Forfaitaires'!$D353,Listes!$A$54:$E$60,4,FALSE)))))))</f>
        <v/>
      </c>
      <c r="N353" s="131" t="str">
        <f>IF($H353="","",IF($C353=Listes!$B$31,IF('DP_Instruction Forfaitaires'!$E353&lt;Listes!$B$42,('DP_Instruction Forfaitaires'!$E353*(VLOOKUP('DP_Instruction Forfaitaires'!$D353,Listes!$A$43:$E$49,2,FALSE))),IF('DP_Instruction Forfaitaires'!$E353&gt;Listes!$D$42,('DP_Instruction Forfaitaires'!$E353*(VLOOKUP('DP_Instruction Forfaitaires'!$D353,Listes!$A$43:$E$49,5,FALSE))),('DP_Instruction Forfaitaires'!$E353*(VLOOKUP('DP_Instruction Forfaitaires'!$D353,Listes!$A$43:$E$49,3,FALSE))+(VLOOKUP('DP_Instruction Forfaitaires'!$D353,Listes!$A$43:$E$49,4,FALSE)))))))</f>
        <v/>
      </c>
      <c r="O353" s="183" t="str">
        <f>IF($H353="","",IF($C353=Listes!$B$34,Listes!$I$31,IF($C353=Listes!$B$35,(VLOOKUP('DP_Instruction Forfaitaires'!$F353,Listes!$E$31:$F$36,2,FALSE)),IF($C353=Listes!$B$33,IF('DP_Instruction Forfaitaires'!$E353&lt;Listes!$A$64,'DP_Instruction Forfaitaires'!$E353*Listes!$A$65,IF('DP_Instruction Forfaitaires'!$E353&gt;Listes!$D$64,'DP_Instruction Forfaitaires'!$E353*Listes!$D$65,(('DP_Instruction Forfaitaires'!$E353*Listes!$B$65)+Listes!$C$65)))))))</f>
        <v/>
      </c>
      <c r="P353" s="144" t="str">
        <f>IF('Dépenses forfaitaire'!P353="","",'Dépenses forfaitaire'!P353)</f>
        <v/>
      </c>
      <c r="Q353" s="343"/>
      <c r="R353" s="295" t="str">
        <f t="shared" si="20"/>
        <v/>
      </c>
      <c r="S353" s="295" t="str">
        <f t="shared" si="21"/>
        <v/>
      </c>
      <c r="T353" s="193" t="str">
        <f t="shared" si="22"/>
        <v/>
      </c>
      <c r="U353" s="191"/>
      <c r="V353" s="209"/>
      <c r="W353" s="195" t="str">
        <f>IF(AND(OR(Q353="KO",T353&lt;&gt;""),OR(R353="",S353="",T353="")),Listes!$A$74,IF(AND(T353="",Q353&lt;&gt;""),Listes!$A$75,IF(AND(P353&lt;T353,V353=""),Listes!$A$76,IF(AND(R353&gt;S353),Listes!$A$77,IF(AND(P353&lt;&gt;"",P353&gt;T353,U353=""),Listes!$A$78,IF(AND(X353="",OR(Q353&lt;&gt;"",R353&lt;&gt;"",S353&lt;&gt;"")),Listes!$A$79,""))))))</f>
        <v/>
      </c>
      <c r="X353" s="196"/>
      <c r="Y353" s="31">
        <f t="shared" si="23"/>
        <v>0</v>
      </c>
    </row>
    <row r="354" spans="1:25" ht="20.100000000000001" customHeight="1" x14ac:dyDescent="0.25">
      <c r="A354" s="134">
        <v>348</v>
      </c>
      <c r="B354" s="131" t="str">
        <f>IF('Dépenses forfaitaire'!B354="","",'Dépenses forfaitaire'!B354)</f>
        <v/>
      </c>
      <c r="C354" s="131" t="str">
        <f>IF('Dépenses forfaitaire'!C354="","",'Dépenses forfaitaire'!C354)</f>
        <v/>
      </c>
      <c r="D354" s="131" t="str">
        <f>IF('Dépenses forfaitaire'!D354="","",'Dépenses forfaitaire'!D354)</f>
        <v/>
      </c>
      <c r="E354" s="131" t="str">
        <f>IF('Dépenses forfaitaire'!E354="","",'Dépenses forfaitaire'!E354)</f>
        <v/>
      </c>
      <c r="F354" s="131" t="str">
        <f>IF('Dépenses forfaitaire'!F354="","",'Dépenses forfaitaire'!F354)</f>
        <v/>
      </c>
      <c r="G354" s="131"/>
      <c r="H354" s="131" t="str">
        <f>IF('Dépenses forfaitaire'!H354="","",'Dépenses forfaitaire'!H354)</f>
        <v/>
      </c>
      <c r="I354" s="131" t="str">
        <f>IF('Dépenses forfaitaire'!I354="","",'Dépenses forfaitaire'!I354)</f>
        <v/>
      </c>
      <c r="J354" s="293" t="str">
        <f>IF('Dépenses forfaitaire'!K354="","",'Dépenses forfaitaire'!K354)</f>
        <v/>
      </c>
      <c r="K354" s="293" t="str">
        <f>IF('Dépenses forfaitaire'!L354="","",'Dépenses forfaitaire'!L354)</f>
        <v/>
      </c>
      <c r="L354" s="293" t="str">
        <f>IF('Dépenses forfaitaire'!J354="","",'Dépenses forfaitaire'!J354)</f>
        <v/>
      </c>
      <c r="M354" s="131" t="str">
        <f>IF($H354="","",IF($C354=Listes!$B$32,IF('DP_Instruction Forfaitaires'!$E354&lt;Listes!$B$53,('DP_Instruction Forfaitaires'!$E354*(VLOOKUP('DP_Instruction Forfaitaires'!$D354,Listes!$A$54:$E$60,2,FALSE))),IF('DP_Instruction Forfaitaires'!$E354&gt;Listes!$E$53,('DP_Instruction Forfaitaires'!$E354*(VLOOKUP('DP_Instruction Forfaitaires'!$D354,Listes!$A$54:$E$60,5,FALSE))),('DP_Instruction Forfaitaires'!$E354*(VLOOKUP('DP_Instruction Forfaitaires'!$D354,Listes!$A$54:$E$60,3,FALSE))+(VLOOKUP('DP_Instruction Forfaitaires'!$D354,Listes!$A$54:$E$60,4,FALSE)))))))</f>
        <v/>
      </c>
      <c r="N354" s="131" t="str">
        <f>IF($H354="","",IF($C354=Listes!$B$31,IF('DP_Instruction Forfaitaires'!$E354&lt;Listes!$B$42,('DP_Instruction Forfaitaires'!$E354*(VLOOKUP('DP_Instruction Forfaitaires'!$D354,Listes!$A$43:$E$49,2,FALSE))),IF('DP_Instruction Forfaitaires'!$E354&gt;Listes!$D$42,('DP_Instruction Forfaitaires'!$E354*(VLOOKUP('DP_Instruction Forfaitaires'!$D354,Listes!$A$43:$E$49,5,FALSE))),('DP_Instruction Forfaitaires'!$E354*(VLOOKUP('DP_Instruction Forfaitaires'!$D354,Listes!$A$43:$E$49,3,FALSE))+(VLOOKUP('DP_Instruction Forfaitaires'!$D354,Listes!$A$43:$E$49,4,FALSE)))))))</f>
        <v/>
      </c>
      <c r="O354" s="183" t="str">
        <f>IF($H354="","",IF($C354=Listes!$B$34,Listes!$I$31,IF($C354=Listes!$B$35,(VLOOKUP('DP_Instruction Forfaitaires'!$F354,Listes!$E$31:$F$36,2,FALSE)),IF($C354=Listes!$B$33,IF('DP_Instruction Forfaitaires'!$E354&lt;Listes!$A$64,'DP_Instruction Forfaitaires'!$E354*Listes!$A$65,IF('DP_Instruction Forfaitaires'!$E354&gt;Listes!$D$64,'DP_Instruction Forfaitaires'!$E354*Listes!$D$65,(('DP_Instruction Forfaitaires'!$E354*Listes!$B$65)+Listes!$C$65)))))))</f>
        <v/>
      </c>
      <c r="P354" s="144" t="str">
        <f>IF('Dépenses forfaitaire'!P354="","",'Dépenses forfaitaire'!P354)</f>
        <v/>
      </c>
      <c r="Q354" s="343"/>
      <c r="R354" s="295" t="str">
        <f t="shared" si="20"/>
        <v/>
      </c>
      <c r="S354" s="295" t="str">
        <f t="shared" si="21"/>
        <v/>
      </c>
      <c r="T354" s="193" t="str">
        <f t="shared" si="22"/>
        <v/>
      </c>
      <c r="U354" s="191"/>
      <c r="V354" s="209"/>
      <c r="W354" s="195" t="str">
        <f>IF(AND(OR(Q354="KO",T354&lt;&gt;""),OR(R354="",S354="",T354="")),Listes!$A$74,IF(AND(T354="",Q354&lt;&gt;""),Listes!$A$75,IF(AND(P354&lt;T354,V354=""),Listes!$A$76,IF(AND(R354&gt;S354),Listes!$A$77,IF(AND(P354&lt;&gt;"",P354&gt;T354,U354=""),Listes!$A$78,IF(AND(X354="",OR(Q354&lt;&gt;"",R354&lt;&gt;"",S354&lt;&gt;"")),Listes!$A$79,""))))))</f>
        <v/>
      </c>
      <c r="X354" s="196"/>
      <c r="Y354" s="31">
        <f t="shared" si="23"/>
        <v>0</v>
      </c>
    </row>
    <row r="355" spans="1:25" ht="20.100000000000001" customHeight="1" x14ac:dyDescent="0.25">
      <c r="A355" s="134">
        <v>349</v>
      </c>
      <c r="B355" s="131" t="str">
        <f>IF('Dépenses forfaitaire'!B355="","",'Dépenses forfaitaire'!B355)</f>
        <v/>
      </c>
      <c r="C355" s="131" t="str">
        <f>IF('Dépenses forfaitaire'!C355="","",'Dépenses forfaitaire'!C355)</f>
        <v/>
      </c>
      <c r="D355" s="131" t="str">
        <f>IF('Dépenses forfaitaire'!D355="","",'Dépenses forfaitaire'!D355)</f>
        <v/>
      </c>
      <c r="E355" s="131" t="str">
        <f>IF('Dépenses forfaitaire'!E355="","",'Dépenses forfaitaire'!E355)</f>
        <v/>
      </c>
      <c r="F355" s="131" t="str">
        <f>IF('Dépenses forfaitaire'!F355="","",'Dépenses forfaitaire'!F355)</f>
        <v/>
      </c>
      <c r="G355" s="131"/>
      <c r="H355" s="131" t="str">
        <f>IF('Dépenses forfaitaire'!H355="","",'Dépenses forfaitaire'!H355)</f>
        <v/>
      </c>
      <c r="I355" s="131" t="str">
        <f>IF('Dépenses forfaitaire'!I355="","",'Dépenses forfaitaire'!I355)</f>
        <v/>
      </c>
      <c r="J355" s="293" t="str">
        <f>IF('Dépenses forfaitaire'!K355="","",'Dépenses forfaitaire'!K355)</f>
        <v/>
      </c>
      <c r="K355" s="293" t="str">
        <f>IF('Dépenses forfaitaire'!L355="","",'Dépenses forfaitaire'!L355)</f>
        <v/>
      </c>
      <c r="L355" s="293" t="str">
        <f>IF('Dépenses forfaitaire'!J355="","",'Dépenses forfaitaire'!J355)</f>
        <v/>
      </c>
      <c r="M355" s="131" t="str">
        <f>IF($H355="","",IF($C355=Listes!$B$32,IF('DP_Instruction Forfaitaires'!$E355&lt;Listes!$B$53,('DP_Instruction Forfaitaires'!$E355*(VLOOKUP('DP_Instruction Forfaitaires'!$D355,Listes!$A$54:$E$60,2,FALSE))),IF('DP_Instruction Forfaitaires'!$E355&gt;Listes!$E$53,('DP_Instruction Forfaitaires'!$E355*(VLOOKUP('DP_Instruction Forfaitaires'!$D355,Listes!$A$54:$E$60,5,FALSE))),('DP_Instruction Forfaitaires'!$E355*(VLOOKUP('DP_Instruction Forfaitaires'!$D355,Listes!$A$54:$E$60,3,FALSE))+(VLOOKUP('DP_Instruction Forfaitaires'!$D355,Listes!$A$54:$E$60,4,FALSE)))))))</f>
        <v/>
      </c>
      <c r="N355" s="131" t="str">
        <f>IF($H355="","",IF($C355=Listes!$B$31,IF('DP_Instruction Forfaitaires'!$E355&lt;Listes!$B$42,('DP_Instruction Forfaitaires'!$E355*(VLOOKUP('DP_Instruction Forfaitaires'!$D355,Listes!$A$43:$E$49,2,FALSE))),IF('DP_Instruction Forfaitaires'!$E355&gt;Listes!$D$42,('DP_Instruction Forfaitaires'!$E355*(VLOOKUP('DP_Instruction Forfaitaires'!$D355,Listes!$A$43:$E$49,5,FALSE))),('DP_Instruction Forfaitaires'!$E355*(VLOOKUP('DP_Instruction Forfaitaires'!$D355,Listes!$A$43:$E$49,3,FALSE))+(VLOOKUP('DP_Instruction Forfaitaires'!$D355,Listes!$A$43:$E$49,4,FALSE)))))))</f>
        <v/>
      </c>
      <c r="O355" s="183" t="str">
        <f>IF($H355="","",IF($C355=Listes!$B$34,Listes!$I$31,IF($C355=Listes!$B$35,(VLOOKUP('DP_Instruction Forfaitaires'!$F355,Listes!$E$31:$F$36,2,FALSE)),IF($C355=Listes!$B$33,IF('DP_Instruction Forfaitaires'!$E355&lt;Listes!$A$64,'DP_Instruction Forfaitaires'!$E355*Listes!$A$65,IF('DP_Instruction Forfaitaires'!$E355&gt;Listes!$D$64,'DP_Instruction Forfaitaires'!$E355*Listes!$D$65,(('DP_Instruction Forfaitaires'!$E355*Listes!$B$65)+Listes!$C$65)))))))</f>
        <v/>
      </c>
      <c r="P355" s="144" t="str">
        <f>IF('Dépenses forfaitaire'!P355="","",'Dépenses forfaitaire'!P355)</f>
        <v/>
      </c>
      <c r="Q355" s="343"/>
      <c r="R355" s="295" t="str">
        <f t="shared" si="20"/>
        <v/>
      </c>
      <c r="S355" s="295" t="str">
        <f t="shared" si="21"/>
        <v/>
      </c>
      <c r="T355" s="193" t="str">
        <f t="shared" si="22"/>
        <v/>
      </c>
      <c r="U355" s="191"/>
      <c r="V355" s="209"/>
      <c r="W355" s="195" t="str">
        <f>IF(AND(OR(Q355="KO",T355&lt;&gt;""),OR(R355="",S355="",T355="")),Listes!$A$74,IF(AND(T355="",Q355&lt;&gt;""),Listes!$A$75,IF(AND(P355&lt;T355,V355=""),Listes!$A$76,IF(AND(R355&gt;S355),Listes!$A$77,IF(AND(P355&lt;&gt;"",P355&gt;T355,U355=""),Listes!$A$78,IF(AND(X355="",OR(Q355&lt;&gt;"",R355&lt;&gt;"",S355&lt;&gt;"")),Listes!$A$79,""))))))</f>
        <v/>
      </c>
      <c r="X355" s="196"/>
      <c r="Y355" s="31">
        <f t="shared" si="23"/>
        <v>0</v>
      </c>
    </row>
    <row r="356" spans="1:25" ht="20.100000000000001" customHeight="1" x14ac:dyDescent="0.25">
      <c r="A356" s="134">
        <v>350</v>
      </c>
      <c r="B356" s="131" t="str">
        <f>IF('Dépenses forfaitaire'!B356="","",'Dépenses forfaitaire'!B356)</f>
        <v/>
      </c>
      <c r="C356" s="131" t="str">
        <f>IF('Dépenses forfaitaire'!C356="","",'Dépenses forfaitaire'!C356)</f>
        <v/>
      </c>
      <c r="D356" s="131" t="str">
        <f>IF('Dépenses forfaitaire'!D356="","",'Dépenses forfaitaire'!D356)</f>
        <v/>
      </c>
      <c r="E356" s="131" t="str">
        <f>IF('Dépenses forfaitaire'!E356="","",'Dépenses forfaitaire'!E356)</f>
        <v/>
      </c>
      <c r="F356" s="131" t="str">
        <f>IF('Dépenses forfaitaire'!F356="","",'Dépenses forfaitaire'!F356)</f>
        <v/>
      </c>
      <c r="G356" s="131"/>
      <c r="H356" s="131" t="str">
        <f>IF('Dépenses forfaitaire'!H356="","",'Dépenses forfaitaire'!H356)</f>
        <v/>
      </c>
      <c r="I356" s="131" t="str">
        <f>IF('Dépenses forfaitaire'!I356="","",'Dépenses forfaitaire'!I356)</f>
        <v/>
      </c>
      <c r="J356" s="293" t="str">
        <f>IF('Dépenses forfaitaire'!K356="","",'Dépenses forfaitaire'!K356)</f>
        <v/>
      </c>
      <c r="K356" s="293" t="str">
        <f>IF('Dépenses forfaitaire'!L356="","",'Dépenses forfaitaire'!L356)</f>
        <v/>
      </c>
      <c r="L356" s="293" t="str">
        <f>IF('Dépenses forfaitaire'!J356="","",'Dépenses forfaitaire'!J356)</f>
        <v/>
      </c>
      <c r="M356" s="131" t="str">
        <f>IF($H356="","",IF($C356=Listes!$B$32,IF('DP_Instruction Forfaitaires'!$E356&lt;Listes!$B$53,('DP_Instruction Forfaitaires'!$E356*(VLOOKUP('DP_Instruction Forfaitaires'!$D356,Listes!$A$54:$E$60,2,FALSE))),IF('DP_Instruction Forfaitaires'!$E356&gt;Listes!$E$53,('DP_Instruction Forfaitaires'!$E356*(VLOOKUP('DP_Instruction Forfaitaires'!$D356,Listes!$A$54:$E$60,5,FALSE))),('DP_Instruction Forfaitaires'!$E356*(VLOOKUP('DP_Instruction Forfaitaires'!$D356,Listes!$A$54:$E$60,3,FALSE))+(VLOOKUP('DP_Instruction Forfaitaires'!$D356,Listes!$A$54:$E$60,4,FALSE)))))))</f>
        <v/>
      </c>
      <c r="N356" s="131" t="str">
        <f>IF($H356="","",IF($C356=Listes!$B$31,IF('DP_Instruction Forfaitaires'!$E356&lt;Listes!$B$42,('DP_Instruction Forfaitaires'!$E356*(VLOOKUP('DP_Instruction Forfaitaires'!$D356,Listes!$A$43:$E$49,2,FALSE))),IF('DP_Instruction Forfaitaires'!$E356&gt;Listes!$D$42,('DP_Instruction Forfaitaires'!$E356*(VLOOKUP('DP_Instruction Forfaitaires'!$D356,Listes!$A$43:$E$49,5,FALSE))),('DP_Instruction Forfaitaires'!$E356*(VLOOKUP('DP_Instruction Forfaitaires'!$D356,Listes!$A$43:$E$49,3,FALSE))+(VLOOKUP('DP_Instruction Forfaitaires'!$D356,Listes!$A$43:$E$49,4,FALSE)))))))</f>
        <v/>
      </c>
      <c r="O356" s="183" t="str">
        <f>IF($H356="","",IF($C356=Listes!$B$34,Listes!$I$31,IF($C356=Listes!$B$35,(VLOOKUP('DP_Instruction Forfaitaires'!$F356,Listes!$E$31:$F$36,2,FALSE)),IF($C356=Listes!$B$33,IF('DP_Instruction Forfaitaires'!$E356&lt;Listes!$A$64,'DP_Instruction Forfaitaires'!$E356*Listes!$A$65,IF('DP_Instruction Forfaitaires'!$E356&gt;Listes!$D$64,'DP_Instruction Forfaitaires'!$E356*Listes!$D$65,(('DP_Instruction Forfaitaires'!$E356*Listes!$B$65)+Listes!$C$65)))))))</f>
        <v/>
      </c>
      <c r="P356" s="144" t="str">
        <f>IF('Dépenses forfaitaire'!P356="","",'Dépenses forfaitaire'!P356)</f>
        <v/>
      </c>
      <c r="Q356" s="343"/>
      <c r="R356" s="295" t="str">
        <f t="shared" si="20"/>
        <v/>
      </c>
      <c r="S356" s="295" t="str">
        <f t="shared" si="21"/>
        <v/>
      </c>
      <c r="T356" s="193" t="str">
        <f t="shared" si="22"/>
        <v/>
      </c>
      <c r="U356" s="191"/>
      <c r="V356" s="209"/>
      <c r="W356" s="195" t="str">
        <f>IF(AND(OR(Q356="KO",T356&lt;&gt;""),OR(R356="",S356="",T356="")),Listes!$A$74,IF(AND(T356="",Q356&lt;&gt;""),Listes!$A$75,IF(AND(P356&lt;T356,V356=""),Listes!$A$76,IF(AND(R356&gt;S356),Listes!$A$77,IF(AND(P356&lt;&gt;"",P356&gt;T356,U356=""),Listes!$A$78,IF(AND(X356="",OR(Q356&lt;&gt;"",R356&lt;&gt;"",S356&lt;&gt;"")),Listes!$A$79,""))))))</f>
        <v/>
      </c>
      <c r="X356" s="196"/>
      <c r="Y356" s="31">
        <f t="shared" si="23"/>
        <v>0</v>
      </c>
    </row>
    <row r="357" spans="1:25" ht="20.100000000000001" customHeight="1" x14ac:dyDescent="0.25">
      <c r="A357" s="134">
        <v>351</v>
      </c>
      <c r="B357" s="131" t="str">
        <f>IF('Dépenses forfaitaire'!B357="","",'Dépenses forfaitaire'!B357)</f>
        <v/>
      </c>
      <c r="C357" s="131" t="str">
        <f>IF('Dépenses forfaitaire'!C357="","",'Dépenses forfaitaire'!C357)</f>
        <v/>
      </c>
      <c r="D357" s="131" t="str">
        <f>IF('Dépenses forfaitaire'!D357="","",'Dépenses forfaitaire'!D357)</f>
        <v/>
      </c>
      <c r="E357" s="131" t="str">
        <f>IF('Dépenses forfaitaire'!E357="","",'Dépenses forfaitaire'!E357)</f>
        <v/>
      </c>
      <c r="F357" s="131" t="str">
        <f>IF('Dépenses forfaitaire'!F357="","",'Dépenses forfaitaire'!F357)</f>
        <v/>
      </c>
      <c r="G357" s="131"/>
      <c r="H357" s="131" t="str">
        <f>IF('Dépenses forfaitaire'!H357="","",'Dépenses forfaitaire'!H357)</f>
        <v/>
      </c>
      <c r="I357" s="131" t="str">
        <f>IF('Dépenses forfaitaire'!I357="","",'Dépenses forfaitaire'!I357)</f>
        <v/>
      </c>
      <c r="J357" s="293" t="str">
        <f>IF('Dépenses forfaitaire'!K357="","",'Dépenses forfaitaire'!K357)</f>
        <v/>
      </c>
      <c r="K357" s="293" t="str">
        <f>IF('Dépenses forfaitaire'!L357="","",'Dépenses forfaitaire'!L357)</f>
        <v/>
      </c>
      <c r="L357" s="293" t="str">
        <f>IF('Dépenses forfaitaire'!J357="","",'Dépenses forfaitaire'!J357)</f>
        <v/>
      </c>
      <c r="M357" s="131" t="str">
        <f>IF($H357="","",IF($C357=Listes!$B$32,IF('DP_Instruction Forfaitaires'!$E357&lt;Listes!$B$53,('DP_Instruction Forfaitaires'!$E357*(VLOOKUP('DP_Instruction Forfaitaires'!$D357,Listes!$A$54:$E$60,2,FALSE))),IF('DP_Instruction Forfaitaires'!$E357&gt;Listes!$E$53,('DP_Instruction Forfaitaires'!$E357*(VLOOKUP('DP_Instruction Forfaitaires'!$D357,Listes!$A$54:$E$60,5,FALSE))),('DP_Instruction Forfaitaires'!$E357*(VLOOKUP('DP_Instruction Forfaitaires'!$D357,Listes!$A$54:$E$60,3,FALSE))+(VLOOKUP('DP_Instruction Forfaitaires'!$D357,Listes!$A$54:$E$60,4,FALSE)))))))</f>
        <v/>
      </c>
      <c r="N357" s="131" t="str">
        <f>IF($H357="","",IF($C357=Listes!$B$31,IF('DP_Instruction Forfaitaires'!$E357&lt;Listes!$B$42,('DP_Instruction Forfaitaires'!$E357*(VLOOKUP('DP_Instruction Forfaitaires'!$D357,Listes!$A$43:$E$49,2,FALSE))),IF('DP_Instruction Forfaitaires'!$E357&gt;Listes!$D$42,('DP_Instruction Forfaitaires'!$E357*(VLOOKUP('DP_Instruction Forfaitaires'!$D357,Listes!$A$43:$E$49,5,FALSE))),('DP_Instruction Forfaitaires'!$E357*(VLOOKUP('DP_Instruction Forfaitaires'!$D357,Listes!$A$43:$E$49,3,FALSE))+(VLOOKUP('DP_Instruction Forfaitaires'!$D357,Listes!$A$43:$E$49,4,FALSE)))))))</f>
        <v/>
      </c>
      <c r="O357" s="183" t="str">
        <f>IF($H357="","",IF($C357=Listes!$B$34,Listes!$I$31,IF($C357=Listes!$B$35,(VLOOKUP('DP_Instruction Forfaitaires'!$F357,Listes!$E$31:$F$36,2,FALSE)),IF($C357=Listes!$B$33,IF('DP_Instruction Forfaitaires'!$E357&lt;Listes!$A$64,'DP_Instruction Forfaitaires'!$E357*Listes!$A$65,IF('DP_Instruction Forfaitaires'!$E357&gt;Listes!$D$64,'DP_Instruction Forfaitaires'!$E357*Listes!$D$65,(('DP_Instruction Forfaitaires'!$E357*Listes!$B$65)+Listes!$C$65)))))))</f>
        <v/>
      </c>
      <c r="P357" s="144" t="str">
        <f>IF('Dépenses forfaitaire'!P357="","",'Dépenses forfaitaire'!P357)</f>
        <v/>
      </c>
      <c r="Q357" s="343"/>
      <c r="R357" s="295" t="str">
        <f t="shared" si="20"/>
        <v/>
      </c>
      <c r="S357" s="295" t="str">
        <f t="shared" si="21"/>
        <v/>
      </c>
      <c r="T357" s="193" t="str">
        <f t="shared" si="22"/>
        <v/>
      </c>
      <c r="U357" s="191"/>
      <c r="V357" s="209"/>
      <c r="W357" s="195" t="str">
        <f>IF(AND(OR(Q357="KO",T357&lt;&gt;""),OR(R357="",S357="",T357="")),Listes!$A$74,IF(AND(T357="",Q357&lt;&gt;""),Listes!$A$75,IF(AND(P357&lt;T357,V357=""),Listes!$A$76,IF(AND(R357&gt;S357),Listes!$A$77,IF(AND(P357&lt;&gt;"",P357&gt;T357,U357=""),Listes!$A$78,IF(AND(X357="",OR(Q357&lt;&gt;"",R357&lt;&gt;"",S357&lt;&gt;"")),Listes!$A$79,""))))))</f>
        <v/>
      </c>
      <c r="X357" s="196"/>
      <c r="Y357" s="31">
        <f t="shared" si="23"/>
        <v>0</v>
      </c>
    </row>
    <row r="358" spans="1:25" ht="20.100000000000001" customHeight="1" x14ac:dyDescent="0.25">
      <c r="A358" s="134">
        <v>352</v>
      </c>
      <c r="B358" s="131" t="str">
        <f>IF('Dépenses forfaitaire'!B358="","",'Dépenses forfaitaire'!B358)</f>
        <v/>
      </c>
      <c r="C358" s="131" t="str">
        <f>IF('Dépenses forfaitaire'!C358="","",'Dépenses forfaitaire'!C358)</f>
        <v/>
      </c>
      <c r="D358" s="131" t="str">
        <f>IF('Dépenses forfaitaire'!D358="","",'Dépenses forfaitaire'!D358)</f>
        <v/>
      </c>
      <c r="E358" s="131" t="str">
        <f>IF('Dépenses forfaitaire'!E358="","",'Dépenses forfaitaire'!E358)</f>
        <v/>
      </c>
      <c r="F358" s="131" t="str">
        <f>IF('Dépenses forfaitaire'!F358="","",'Dépenses forfaitaire'!F358)</f>
        <v/>
      </c>
      <c r="G358" s="131"/>
      <c r="H358" s="131" t="str">
        <f>IF('Dépenses forfaitaire'!H358="","",'Dépenses forfaitaire'!H358)</f>
        <v/>
      </c>
      <c r="I358" s="131" t="str">
        <f>IF('Dépenses forfaitaire'!I358="","",'Dépenses forfaitaire'!I358)</f>
        <v/>
      </c>
      <c r="J358" s="293" t="str">
        <f>IF('Dépenses forfaitaire'!K358="","",'Dépenses forfaitaire'!K358)</f>
        <v/>
      </c>
      <c r="K358" s="293" t="str">
        <f>IF('Dépenses forfaitaire'!L358="","",'Dépenses forfaitaire'!L358)</f>
        <v/>
      </c>
      <c r="L358" s="293" t="str">
        <f>IF('Dépenses forfaitaire'!J358="","",'Dépenses forfaitaire'!J358)</f>
        <v/>
      </c>
      <c r="M358" s="131" t="str">
        <f>IF($H358="","",IF($C358=Listes!$B$32,IF('DP_Instruction Forfaitaires'!$E358&lt;Listes!$B$53,('DP_Instruction Forfaitaires'!$E358*(VLOOKUP('DP_Instruction Forfaitaires'!$D358,Listes!$A$54:$E$60,2,FALSE))),IF('DP_Instruction Forfaitaires'!$E358&gt;Listes!$E$53,('DP_Instruction Forfaitaires'!$E358*(VLOOKUP('DP_Instruction Forfaitaires'!$D358,Listes!$A$54:$E$60,5,FALSE))),('DP_Instruction Forfaitaires'!$E358*(VLOOKUP('DP_Instruction Forfaitaires'!$D358,Listes!$A$54:$E$60,3,FALSE))+(VLOOKUP('DP_Instruction Forfaitaires'!$D358,Listes!$A$54:$E$60,4,FALSE)))))))</f>
        <v/>
      </c>
      <c r="N358" s="131" t="str">
        <f>IF($H358="","",IF($C358=Listes!$B$31,IF('DP_Instruction Forfaitaires'!$E358&lt;Listes!$B$42,('DP_Instruction Forfaitaires'!$E358*(VLOOKUP('DP_Instruction Forfaitaires'!$D358,Listes!$A$43:$E$49,2,FALSE))),IF('DP_Instruction Forfaitaires'!$E358&gt;Listes!$D$42,('DP_Instruction Forfaitaires'!$E358*(VLOOKUP('DP_Instruction Forfaitaires'!$D358,Listes!$A$43:$E$49,5,FALSE))),('DP_Instruction Forfaitaires'!$E358*(VLOOKUP('DP_Instruction Forfaitaires'!$D358,Listes!$A$43:$E$49,3,FALSE))+(VLOOKUP('DP_Instruction Forfaitaires'!$D358,Listes!$A$43:$E$49,4,FALSE)))))))</f>
        <v/>
      </c>
      <c r="O358" s="183" t="str">
        <f>IF($H358="","",IF($C358=Listes!$B$34,Listes!$I$31,IF($C358=Listes!$B$35,(VLOOKUP('DP_Instruction Forfaitaires'!$F358,Listes!$E$31:$F$36,2,FALSE)),IF($C358=Listes!$B$33,IF('DP_Instruction Forfaitaires'!$E358&lt;Listes!$A$64,'DP_Instruction Forfaitaires'!$E358*Listes!$A$65,IF('DP_Instruction Forfaitaires'!$E358&gt;Listes!$D$64,'DP_Instruction Forfaitaires'!$E358*Listes!$D$65,(('DP_Instruction Forfaitaires'!$E358*Listes!$B$65)+Listes!$C$65)))))))</f>
        <v/>
      </c>
      <c r="P358" s="144" t="str">
        <f>IF('Dépenses forfaitaire'!P358="","",'Dépenses forfaitaire'!P358)</f>
        <v/>
      </c>
      <c r="Q358" s="343"/>
      <c r="R358" s="295" t="str">
        <f t="shared" si="20"/>
        <v/>
      </c>
      <c r="S358" s="295" t="str">
        <f t="shared" si="21"/>
        <v/>
      </c>
      <c r="T358" s="193" t="str">
        <f t="shared" si="22"/>
        <v/>
      </c>
      <c r="U358" s="191"/>
      <c r="V358" s="209"/>
      <c r="W358" s="195" t="str">
        <f>IF(AND(OR(Q358="KO",T358&lt;&gt;""),OR(R358="",S358="",T358="")),Listes!$A$74,IF(AND(T358="",Q358&lt;&gt;""),Listes!$A$75,IF(AND(P358&lt;T358,V358=""),Listes!$A$76,IF(AND(R358&gt;S358),Listes!$A$77,IF(AND(P358&lt;&gt;"",P358&gt;T358,U358=""),Listes!$A$78,IF(AND(X358="",OR(Q358&lt;&gt;"",R358&lt;&gt;"",S358&lt;&gt;"")),Listes!$A$79,""))))))</f>
        <v/>
      </c>
      <c r="X358" s="196"/>
      <c r="Y358" s="31">
        <f t="shared" si="23"/>
        <v>0</v>
      </c>
    </row>
    <row r="359" spans="1:25" ht="20.100000000000001" customHeight="1" x14ac:dyDescent="0.25">
      <c r="A359" s="134">
        <v>353</v>
      </c>
      <c r="B359" s="131" t="str">
        <f>IF('Dépenses forfaitaire'!B359="","",'Dépenses forfaitaire'!B359)</f>
        <v/>
      </c>
      <c r="C359" s="131" t="str">
        <f>IF('Dépenses forfaitaire'!C359="","",'Dépenses forfaitaire'!C359)</f>
        <v/>
      </c>
      <c r="D359" s="131" t="str">
        <f>IF('Dépenses forfaitaire'!D359="","",'Dépenses forfaitaire'!D359)</f>
        <v/>
      </c>
      <c r="E359" s="131" t="str">
        <f>IF('Dépenses forfaitaire'!E359="","",'Dépenses forfaitaire'!E359)</f>
        <v/>
      </c>
      <c r="F359" s="131" t="str">
        <f>IF('Dépenses forfaitaire'!F359="","",'Dépenses forfaitaire'!F359)</f>
        <v/>
      </c>
      <c r="G359" s="131"/>
      <c r="H359" s="131" t="str">
        <f>IF('Dépenses forfaitaire'!H359="","",'Dépenses forfaitaire'!H359)</f>
        <v/>
      </c>
      <c r="I359" s="131" t="str">
        <f>IF('Dépenses forfaitaire'!I359="","",'Dépenses forfaitaire'!I359)</f>
        <v/>
      </c>
      <c r="J359" s="293" t="str">
        <f>IF('Dépenses forfaitaire'!K359="","",'Dépenses forfaitaire'!K359)</f>
        <v/>
      </c>
      <c r="K359" s="293" t="str">
        <f>IF('Dépenses forfaitaire'!L359="","",'Dépenses forfaitaire'!L359)</f>
        <v/>
      </c>
      <c r="L359" s="293" t="str">
        <f>IF('Dépenses forfaitaire'!J359="","",'Dépenses forfaitaire'!J359)</f>
        <v/>
      </c>
      <c r="M359" s="131" t="str">
        <f>IF($H359="","",IF($C359=Listes!$B$32,IF('DP_Instruction Forfaitaires'!$E359&lt;Listes!$B$53,('DP_Instruction Forfaitaires'!$E359*(VLOOKUP('DP_Instruction Forfaitaires'!$D359,Listes!$A$54:$E$60,2,FALSE))),IF('DP_Instruction Forfaitaires'!$E359&gt;Listes!$E$53,('DP_Instruction Forfaitaires'!$E359*(VLOOKUP('DP_Instruction Forfaitaires'!$D359,Listes!$A$54:$E$60,5,FALSE))),('DP_Instruction Forfaitaires'!$E359*(VLOOKUP('DP_Instruction Forfaitaires'!$D359,Listes!$A$54:$E$60,3,FALSE))+(VLOOKUP('DP_Instruction Forfaitaires'!$D359,Listes!$A$54:$E$60,4,FALSE)))))))</f>
        <v/>
      </c>
      <c r="N359" s="131" t="str">
        <f>IF($H359="","",IF($C359=Listes!$B$31,IF('DP_Instruction Forfaitaires'!$E359&lt;Listes!$B$42,('DP_Instruction Forfaitaires'!$E359*(VLOOKUP('DP_Instruction Forfaitaires'!$D359,Listes!$A$43:$E$49,2,FALSE))),IF('DP_Instruction Forfaitaires'!$E359&gt;Listes!$D$42,('DP_Instruction Forfaitaires'!$E359*(VLOOKUP('DP_Instruction Forfaitaires'!$D359,Listes!$A$43:$E$49,5,FALSE))),('DP_Instruction Forfaitaires'!$E359*(VLOOKUP('DP_Instruction Forfaitaires'!$D359,Listes!$A$43:$E$49,3,FALSE))+(VLOOKUP('DP_Instruction Forfaitaires'!$D359,Listes!$A$43:$E$49,4,FALSE)))))))</f>
        <v/>
      </c>
      <c r="O359" s="183" t="str">
        <f>IF($H359="","",IF($C359=Listes!$B$34,Listes!$I$31,IF($C359=Listes!$B$35,(VLOOKUP('DP_Instruction Forfaitaires'!$F359,Listes!$E$31:$F$36,2,FALSE)),IF($C359=Listes!$B$33,IF('DP_Instruction Forfaitaires'!$E359&lt;Listes!$A$64,'DP_Instruction Forfaitaires'!$E359*Listes!$A$65,IF('DP_Instruction Forfaitaires'!$E359&gt;Listes!$D$64,'DP_Instruction Forfaitaires'!$E359*Listes!$D$65,(('DP_Instruction Forfaitaires'!$E359*Listes!$B$65)+Listes!$C$65)))))))</f>
        <v/>
      </c>
      <c r="P359" s="144" t="str">
        <f>IF('Dépenses forfaitaire'!P359="","",'Dépenses forfaitaire'!P359)</f>
        <v/>
      </c>
      <c r="Q359" s="343"/>
      <c r="R359" s="295" t="str">
        <f t="shared" si="20"/>
        <v/>
      </c>
      <c r="S359" s="295" t="str">
        <f t="shared" si="21"/>
        <v/>
      </c>
      <c r="T359" s="193" t="str">
        <f t="shared" si="22"/>
        <v/>
      </c>
      <c r="U359" s="191"/>
      <c r="V359" s="209"/>
      <c r="W359" s="195" t="str">
        <f>IF(AND(OR(Q359="KO",T359&lt;&gt;""),OR(R359="",S359="",T359="")),Listes!$A$74,IF(AND(T359="",Q359&lt;&gt;""),Listes!$A$75,IF(AND(P359&lt;T359,V359=""),Listes!$A$76,IF(AND(R359&gt;S359),Listes!$A$77,IF(AND(P359&lt;&gt;"",P359&gt;T359,U359=""),Listes!$A$78,IF(AND(X359="",OR(Q359&lt;&gt;"",R359&lt;&gt;"",S359&lt;&gt;"")),Listes!$A$79,""))))))</f>
        <v/>
      </c>
      <c r="X359" s="196"/>
      <c r="Y359" s="31">
        <f t="shared" si="23"/>
        <v>0</v>
      </c>
    </row>
    <row r="360" spans="1:25" ht="20.100000000000001" customHeight="1" x14ac:dyDescent="0.25">
      <c r="A360" s="134">
        <v>354</v>
      </c>
      <c r="B360" s="131" t="str">
        <f>IF('Dépenses forfaitaire'!B360="","",'Dépenses forfaitaire'!B360)</f>
        <v/>
      </c>
      <c r="C360" s="131" t="str">
        <f>IF('Dépenses forfaitaire'!C360="","",'Dépenses forfaitaire'!C360)</f>
        <v/>
      </c>
      <c r="D360" s="131" t="str">
        <f>IF('Dépenses forfaitaire'!D360="","",'Dépenses forfaitaire'!D360)</f>
        <v/>
      </c>
      <c r="E360" s="131" t="str">
        <f>IF('Dépenses forfaitaire'!E360="","",'Dépenses forfaitaire'!E360)</f>
        <v/>
      </c>
      <c r="F360" s="131" t="str">
        <f>IF('Dépenses forfaitaire'!F360="","",'Dépenses forfaitaire'!F360)</f>
        <v/>
      </c>
      <c r="G360" s="131"/>
      <c r="H360" s="131" t="str">
        <f>IF('Dépenses forfaitaire'!H360="","",'Dépenses forfaitaire'!H360)</f>
        <v/>
      </c>
      <c r="I360" s="131" t="str">
        <f>IF('Dépenses forfaitaire'!I360="","",'Dépenses forfaitaire'!I360)</f>
        <v/>
      </c>
      <c r="J360" s="293" t="str">
        <f>IF('Dépenses forfaitaire'!K360="","",'Dépenses forfaitaire'!K360)</f>
        <v/>
      </c>
      <c r="K360" s="293" t="str">
        <f>IF('Dépenses forfaitaire'!L360="","",'Dépenses forfaitaire'!L360)</f>
        <v/>
      </c>
      <c r="L360" s="293" t="str">
        <f>IF('Dépenses forfaitaire'!J360="","",'Dépenses forfaitaire'!J360)</f>
        <v/>
      </c>
      <c r="M360" s="131" t="str">
        <f>IF($H360="","",IF($C360=Listes!$B$32,IF('DP_Instruction Forfaitaires'!$E360&lt;Listes!$B$53,('DP_Instruction Forfaitaires'!$E360*(VLOOKUP('DP_Instruction Forfaitaires'!$D360,Listes!$A$54:$E$60,2,FALSE))),IF('DP_Instruction Forfaitaires'!$E360&gt;Listes!$E$53,('DP_Instruction Forfaitaires'!$E360*(VLOOKUP('DP_Instruction Forfaitaires'!$D360,Listes!$A$54:$E$60,5,FALSE))),('DP_Instruction Forfaitaires'!$E360*(VLOOKUP('DP_Instruction Forfaitaires'!$D360,Listes!$A$54:$E$60,3,FALSE))+(VLOOKUP('DP_Instruction Forfaitaires'!$D360,Listes!$A$54:$E$60,4,FALSE)))))))</f>
        <v/>
      </c>
      <c r="N360" s="131" t="str">
        <f>IF($H360="","",IF($C360=Listes!$B$31,IF('DP_Instruction Forfaitaires'!$E360&lt;Listes!$B$42,('DP_Instruction Forfaitaires'!$E360*(VLOOKUP('DP_Instruction Forfaitaires'!$D360,Listes!$A$43:$E$49,2,FALSE))),IF('DP_Instruction Forfaitaires'!$E360&gt;Listes!$D$42,('DP_Instruction Forfaitaires'!$E360*(VLOOKUP('DP_Instruction Forfaitaires'!$D360,Listes!$A$43:$E$49,5,FALSE))),('DP_Instruction Forfaitaires'!$E360*(VLOOKUP('DP_Instruction Forfaitaires'!$D360,Listes!$A$43:$E$49,3,FALSE))+(VLOOKUP('DP_Instruction Forfaitaires'!$D360,Listes!$A$43:$E$49,4,FALSE)))))))</f>
        <v/>
      </c>
      <c r="O360" s="183" t="str">
        <f>IF($H360="","",IF($C360=Listes!$B$34,Listes!$I$31,IF($C360=Listes!$B$35,(VLOOKUP('DP_Instruction Forfaitaires'!$F360,Listes!$E$31:$F$36,2,FALSE)),IF($C360=Listes!$B$33,IF('DP_Instruction Forfaitaires'!$E360&lt;Listes!$A$64,'DP_Instruction Forfaitaires'!$E360*Listes!$A$65,IF('DP_Instruction Forfaitaires'!$E360&gt;Listes!$D$64,'DP_Instruction Forfaitaires'!$E360*Listes!$D$65,(('DP_Instruction Forfaitaires'!$E360*Listes!$B$65)+Listes!$C$65)))))))</f>
        <v/>
      </c>
      <c r="P360" s="144" t="str">
        <f>IF('Dépenses forfaitaire'!P360="","",'Dépenses forfaitaire'!P360)</f>
        <v/>
      </c>
      <c r="Q360" s="343"/>
      <c r="R360" s="295" t="str">
        <f t="shared" si="20"/>
        <v/>
      </c>
      <c r="S360" s="295" t="str">
        <f t="shared" si="21"/>
        <v/>
      </c>
      <c r="T360" s="193" t="str">
        <f t="shared" si="22"/>
        <v/>
      </c>
      <c r="U360" s="191"/>
      <c r="V360" s="209"/>
      <c r="W360" s="195" t="str">
        <f>IF(AND(OR(Q360="KO",T360&lt;&gt;""),OR(R360="",S360="",T360="")),Listes!$A$74,IF(AND(T360="",Q360&lt;&gt;""),Listes!$A$75,IF(AND(P360&lt;T360,V360=""),Listes!$A$76,IF(AND(R360&gt;S360),Listes!$A$77,IF(AND(P360&lt;&gt;"",P360&gt;T360,U360=""),Listes!$A$78,IF(AND(X360="",OR(Q360&lt;&gt;"",R360&lt;&gt;"",S360&lt;&gt;"")),Listes!$A$79,""))))))</f>
        <v/>
      </c>
      <c r="X360" s="196"/>
      <c r="Y360" s="31">
        <f t="shared" si="23"/>
        <v>0</v>
      </c>
    </row>
    <row r="361" spans="1:25" ht="20.100000000000001" customHeight="1" x14ac:dyDescent="0.25">
      <c r="A361" s="134">
        <v>355</v>
      </c>
      <c r="B361" s="131" t="str">
        <f>IF('Dépenses forfaitaire'!B361="","",'Dépenses forfaitaire'!B361)</f>
        <v/>
      </c>
      <c r="C361" s="131" t="str">
        <f>IF('Dépenses forfaitaire'!C361="","",'Dépenses forfaitaire'!C361)</f>
        <v/>
      </c>
      <c r="D361" s="131" t="str">
        <f>IF('Dépenses forfaitaire'!D361="","",'Dépenses forfaitaire'!D361)</f>
        <v/>
      </c>
      <c r="E361" s="131" t="str">
        <f>IF('Dépenses forfaitaire'!E361="","",'Dépenses forfaitaire'!E361)</f>
        <v/>
      </c>
      <c r="F361" s="131" t="str">
        <f>IF('Dépenses forfaitaire'!F361="","",'Dépenses forfaitaire'!F361)</f>
        <v/>
      </c>
      <c r="G361" s="131"/>
      <c r="H361" s="131" t="str">
        <f>IF('Dépenses forfaitaire'!H361="","",'Dépenses forfaitaire'!H361)</f>
        <v/>
      </c>
      <c r="I361" s="131" t="str">
        <f>IF('Dépenses forfaitaire'!I361="","",'Dépenses forfaitaire'!I361)</f>
        <v/>
      </c>
      <c r="J361" s="293" t="str">
        <f>IF('Dépenses forfaitaire'!K361="","",'Dépenses forfaitaire'!K361)</f>
        <v/>
      </c>
      <c r="K361" s="293" t="str">
        <f>IF('Dépenses forfaitaire'!L361="","",'Dépenses forfaitaire'!L361)</f>
        <v/>
      </c>
      <c r="L361" s="293" t="str">
        <f>IF('Dépenses forfaitaire'!J361="","",'Dépenses forfaitaire'!J361)</f>
        <v/>
      </c>
      <c r="M361" s="131" t="str">
        <f>IF($H361="","",IF($C361=Listes!$B$32,IF('DP_Instruction Forfaitaires'!$E361&lt;Listes!$B$53,('DP_Instruction Forfaitaires'!$E361*(VLOOKUP('DP_Instruction Forfaitaires'!$D361,Listes!$A$54:$E$60,2,FALSE))),IF('DP_Instruction Forfaitaires'!$E361&gt;Listes!$E$53,('DP_Instruction Forfaitaires'!$E361*(VLOOKUP('DP_Instruction Forfaitaires'!$D361,Listes!$A$54:$E$60,5,FALSE))),('DP_Instruction Forfaitaires'!$E361*(VLOOKUP('DP_Instruction Forfaitaires'!$D361,Listes!$A$54:$E$60,3,FALSE))+(VLOOKUP('DP_Instruction Forfaitaires'!$D361,Listes!$A$54:$E$60,4,FALSE)))))))</f>
        <v/>
      </c>
      <c r="N361" s="131" t="str">
        <f>IF($H361="","",IF($C361=Listes!$B$31,IF('DP_Instruction Forfaitaires'!$E361&lt;Listes!$B$42,('DP_Instruction Forfaitaires'!$E361*(VLOOKUP('DP_Instruction Forfaitaires'!$D361,Listes!$A$43:$E$49,2,FALSE))),IF('DP_Instruction Forfaitaires'!$E361&gt;Listes!$D$42,('DP_Instruction Forfaitaires'!$E361*(VLOOKUP('DP_Instruction Forfaitaires'!$D361,Listes!$A$43:$E$49,5,FALSE))),('DP_Instruction Forfaitaires'!$E361*(VLOOKUP('DP_Instruction Forfaitaires'!$D361,Listes!$A$43:$E$49,3,FALSE))+(VLOOKUP('DP_Instruction Forfaitaires'!$D361,Listes!$A$43:$E$49,4,FALSE)))))))</f>
        <v/>
      </c>
      <c r="O361" s="183" t="str">
        <f>IF($H361="","",IF($C361=Listes!$B$34,Listes!$I$31,IF($C361=Listes!$B$35,(VLOOKUP('DP_Instruction Forfaitaires'!$F361,Listes!$E$31:$F$36,2,FALSE)),IF($C361=Listes!$B$33,IF('DP_Instruction Forfaitaires'!$E361&lt;Listes!$A$64,'DP_Instruction Forfaitaires'!$E361*Listes!$A$65,IF('DP_Instruction Forfaitaires'!$E361&gt;Listes!$D$64,'DP_Instruction Forfaitaires'!$E361*Listes!$D$65,(('DP_Instruction Forfaitaires'!$E361*Listes!$B$65)+Listes!$C$65)))))))</f>
        <v/>
      </c>
      <c r="P361" s="144" t="str">
        <f>IF('Dépenses forfaitaire'!P361="","",'Dépenses forfaitaire'!P361)</f>
        <v/>
      </c>
      <c r="Q361" s="343"/>
      <c r="R361" s="295" t="str">
        <f t="shared" si="20"/>
        <v/>
      </c>
      <c r="S361" s="295" t="str">
        <f t="shared" si="21"/>
        <v/>
      </c>
      <c r="T361" s="193" t="str">
        <f t="shared" si="22"/>
        <v/>
      </c>
      <c r="U361" s="191"/>
      <c r="V361" s="209"/>
      <c r="W361" s="195" t="str">
        <f>IF(AND(OR(Q361="KO",T361&lt;&gt;""),OR(R361="",S361="",T361="")),Listes!$A$74,IF(AND(T361="",Q361&lt;&gt;""),Listes!$A$75,IF(AND(P361&lt;T361,V361=""),Listes!$A$76,IF(AND(R361&gt;S361),Listes!$A$77,IF(AND(P361&lt;&gt;"",P361&gt;T361,U361=""),Listes!$A$78,IF(AND(X361="",OR(Q361&lt;&gt;"",R361&lt;&gt;"",S361&lt;&gt;"")),Listes!$A$79,""))))))</f>
        <v/>
      </c>
      <c r="X361" s="196"/>
      <c r="Y361" s="31">
        <f t="shared" si="23"/>
        <v>0</v>
      </c>
    </row>
    <row r="362" spans="1:25" ht="20.100000000000001" customHeight="1" x14ac:dyDescent="0.25">
      <c r="A362" s="134">
        <v>356</v>
      </c>
      <c r="B362" s="131" t="str">
        <f>IF('Dépenses forfaitaire'!B362="","",'Dépenses forfaitaire'!B362)</f>
        <v/>
      </c>
      <c r="C362" s="131" t="str">
        <f>IF('Dépenses forfaitaire'!C362="","",'Dépenses forfaitaire'!C362)</f>
        <v/>
      </c>
      <c r="D362" s="131" t="str">
        <f>IF('Dépenses forfaitaire'!D362="","",'Dépenses forfaitaire'!D362)</f>
        <v/>
      </c>
      <c r="E362" s="131" t="str">
        <f>IF('Dépenses forfaitaire'!E362="","",'Dépenses forfaitaire'!E362)</f>
        <v/>
      </c>
      <c r="F362" s="131" t="str">
        <f>IF('Dépenses forfaitaire'!F362="","",'Dépenses forfaitaire'!F362)</f>
        <v/>
      </c>
      <c r="G362" s="131"/>
      <c r="H362" s="131" t="str">
        <f>IF('Dépenses forfaitaire'!H362="","",'Dépenses forfaitaire'!H362)</f>
        <v/>
      </c>
      <c r="I362" s="131" t="str">
        <f>IF('Dépenses forfaitaire'!I362="","",'Dépenses forfaitaire'!I362)</f>
        <v/>
      </c>
      <c r="J362" s="293" t="str">
        <f>IF('Dépenses forfaitaire'!K362="","",'Dépenses forfaitaire'!K362)</f>
        <v/>
      </c>
      <c r="K362" s="293" t="str">
        <f>IF('Dépenses forfaitaire'!L362="","",'Dépenses forfaitaire'!L362)</f>
        <v/>
      </c>
      <c r="L362" s="293" t="str">
        <f>IF('Dépenses forfaitaire'!J362="","",'Dépenses forfaitaire'!J362)</f>
        <v/>
      </c>
      <c r="M362" s="131" t="str">
        <f>IF($H362="","",IF($C362=Listes!$B$32,IF('DP_Instruction Forfaitaires'!$E362&lt;Listes!$B$53,('DP_Instruction Forfaitaires'!$E362*(VLOOKUP('DP_Instruction Forfaitaires'!$D362,Listes!$A$54:$E$60,2,FALSE))),IF('DP_Instruction Forfaitaires'!$E362&gt;Listes!$E$53,('DP_Instruction Forfaitaires'!$E362*(VLOOKUP('DP_Instruction Forfaitaires'!$D362,Listes!$A$54:$E$60,5,FALSE))),('DP_Instruction Forfaitaires'!$E362*(VLOOKUP('DP_Instruction Forfaitaires'!$D362,Listes!$A$54:$E$60,3,FALSE))+(VLOOKUP('DP_Instruction Forfaitaires'!$D362,Listes!$A$54:$E$60,4,FALSE)))))))</f>
        <v/>
      </c>
      <c r="N362" s="131" t="str">
        <f>IF($H362="","",IF($C362=Listes!$B$31,IF('DP_Instruction Forfaitaires'!$E362&lt;Listes!$B$42,('DP_Instruction Forfaitaires'!$E362*(VLOOKUP('DP_Instruction Forfaitaires'!$D362,Listes!$A$43:$E$49,2,FALSE))),IF('DP_Instruction Forfaitaires'!$E362&gt;Listes!$D$42,('DP_Instruction Forfaitaires'!$E362*(VLOOKUP('DP_Instruction Forfaitaires'!$D362,Listes!$A$43:$E$49,5,FALSE))),('DP_Instruction Forfaitaires'!$E362*(VLOOKUP('DP_Instruction Forfaitaires'!$D362,Listes!$A$43:$E$49,3,FALSE))+(VLOOKUP('DP_Instruction Forfaitaires'!$D362,Listes!$A$43:$E$49,4,FALSE)))))))</f>
        <v/>
      </c>
      <c r="O362" s="183" t="str">
        <f>IF($H362="","",IF($C362=Listes!$B$34,Listes!$I$31,IF($C362=Listes!$B$35,(VLOOKUP('DP_Instruction Forfaitaires'!$F362,Listes!$E$31:$F$36,2,FALSE)),IF($C362=Listes!$B$33,IF('DP_Instruction Forfaitaires'!$E362&lt;Listes!$A$64,'DP_Instruction Forfaitaires'!$E362*Listes!$A$65,IF('DP_Instruction Forfaitaires'!$E362&gt;Listes!$D$64,'DP_Instruction Forfaitaires'!$E362*Listes!$D$65,(('DP_Instruction Forfaitaires'!$E362*Listes!$B$65)+Listes!$C$65)))))))</f>
        <v/>
      </c>
      <c r="P362" s="144" t="str">
        <f>IF('Dépenses forfaitaire'!P362="","",'Dépenses forfaitaire'!P362)</f>
        <v/>
      </c>
      <c r="Q362" s="343"/>
      <c r="R362" s="295" t="str">
        <f t="shared" si="20"/>
        <v/>
      </c>
      <c r="S362" s="295" t="str">
        <f t="shared" si="21"/>
        <v/>
      </c>
      <c r="T362" s="193" t="str">
        <f t="shared" si="22"/>
        <v/>
      </c>
      <c r="U362" s="191"/>
      <c r="V362" s="209"/>
      <c r="W362" s="195" t="str">
        <f>IF(AND(OR(Q362="KO",T362&lt;&gt;""),OR(R362="",S362="",T362="")),Listes!$A$74,IF(AND(T362="",Q362&lt;&gt;""),Listes!$A$75,IF(AND(P362&lt;T362,V362=""),Listes!$A$76,IF(AND(R362&gt;S362),Listes!$A$77,IF(AND(P362&lt;&gt;"",P362&gt;T362,U362=""),Listes!$A$78,IF(AND(X362="",OR(Q362&lt;&gt;"",R362&lt;&gt;"",S362&lt;&gt;"")),Listes!$A$79,""))))))</f>
        <v/>
      </c>
      <c r="X362" s="196"/>
      <c r="Y362" s="31">
        <f t="shared" si="23"/>
        <v>0</v>
      </c>
    </row>
    <row r="363" spans="1:25" ht="20.100000000000001" customHeight="1" x14ac:dyDescent="0.25">
      <c r="A363" s="134">
        <v>357</v>
      </c>
      <c r="B363" s="131" t="str">
        <f>IF('Dépenses forfaitaire'!B363="","",'Dépenses forfaitaire'!B363)</f>
        <v/>
      </c>
      <c r="C363" s="131" t="str">
        <f>IF('Dépenses forfaitaire'!C363="","",'Dépenses forfaitaire'!C363)</f>
        <v/>
      </c>
      <c r="D363" s="131" t="str">
        <f>IF('Dépenses forfaitaire'!D363="","",'Dépenses forfaitaire'!D363)</f>
        <v/>
      </c>
      <c r="E363" s="131" t="str">
        <f>IF('Dépenses forfaitaire'!E363="","",'Dépenses forfaitaire'!E363)</f>
        <v/>
      </c>
      <c r="F363" s="131" t="str">
        <f>IF('Dépenses forfaitaire'!F363="","",'Dépenses forfaitaire'!F363)</f>
        <v/>
      </c>
      <c r="G363" s="131"/>
      <c r="H363" s="131" t="str">
        <f>IF('Dépenses forfaitaire'!H363="","",'Dépenses forfaitaire'!H363)</f>
        <v/>
      </c>
      <c r="I363" s="131" t="str">
        <f>IF('Dépenses forfaitaire'!I363="","",'Dépenses forfaitaire'!I363)</f>
        <v/>
      </c>
      <c r="J363" s="293" t="str">
        <f>IF('Dépenses forfaitaire'!K363="","",'Dépenses forfaitaire'!K363)</f>
        <v/>
      </c>
      <c r="K363" s="293" t="str">
        <f>IF('Dépenses forfaitaire'!L363="","",'Dépenses forfaitaire'!L363)</f>
        <v/>
      </c>
      <c r="L363" s="293" t="str">
        <f>IF('Dépenses forfaitaire'!J363="","",'Dépenses forfaitaire'!J363)</f>
        <v/>
      </c>
      <c r="M363" s="131" t="str">
        <f>IF($H363="","",IF($C363=Listes!$B$32,IF('DP_Instruction Forfaitaires'!$E363&lt;Listes!$B$53,('DP_Instruction Forfaitaires'!$E363*(VLOOKUP('DP_Instruction Forfaitaires'!$D363,Listes!$A$54:$E$60,2,FALSE))),IF('DP_Instruction Forfaitaires'!$E363&gt;Listes!$E$53,('DP_Instruction Forfaitaires'!$E363*(VLOOKUP('DP_Instruction Forfaitaires'!$D363,Listes!$A$54:$E$60,5,FALSE))),('DP_Instruction Forfaitaires'!$E363*(VLOOKUP('DP_Instruction Forfaitaires'!$D363,Listes!$A$54:$E$60,3,FALSE))+(VLOOKUP('DP_Instruction Forfaitaires'!$D363,Listes!$A$54:$E$60,4,FALSE)))))))</f>
        <v/>
      </c>
      <c r="N363" s="131" t="str">
        <f>IF($H363="","",IF($C363=Listes!$B$31,IF('DP_Instruction Forfaitaires'!$E363&lt;Listes!$B$42,('DP_Instruction Forfaitaires'!$E363*(VLOOKUP('DP_Instruction Forfaitaires'!$D363,Listes!$A$43:$E$49,2,FALSE))),IF('DP_Instruction Forfaitaires'!$E363&gt;Listes!$D$42,('DP_Instruction Forfaitaires'!$E363*(VLOOKUP('DP_Instruction Forfaitaires'!$D363,Listes!$A$43:$E$49,5,FALSE))),('DP_Instruction Forfaitaires'!$E363*(VLOOKUP('DP_Instruction Forfaitaires'!$D363,Listes!$A$43:$E$49,3,FALSE))+(VLOOKUP('DP_Instruction Forfaitaires'!$D363,Listes!$A$43:$E$49,4,FALSE)))))))</f>
        <v/>
      </c>
      <c r="O363" s="183" t="str">
        <f>IF($H363="","",IF($C363=Listes!$B$34,Listes!$I$31,IF($C363=Listes!$B$35,(VLOOKUP('DP_Instruction Forfaitaires'!$F363,Listes!$E$31:$F$36,2,FALSE)),IF($C363=Listes!$B$33,IF('DP_Instruction Forfaitaires'!$E363&lt;Listes!$A$64,'DP_Instruction Forfaitaires'!$E363*Listes!$A$65,IF('DP_Instruction Forfaitaires'!$E363&gt;Listes!$D$64,'DP_Instruction Forfaitaires'!$E363*Listes!$D$65,(('DP_Instruction Forfaitaires'!$E363*Listes!$B$65)+Listes!$C$65)))))))</f>
        <v/>
      </c>
      <c r="P363" s="144" t="str">
        <f>IF('Dépenses forfaitaire'!P363="","",'Dépenses forfaitaire'!P363)</f>
        <v/>
      </c>
      <c r="Q363" s="343"/>
      <c r="R363" s="295" t="str">
        <f t="shared" si="20"/>
        <v/>
      </c>
      <c r="S363" s="295" t="str">
        <f t="shared" si="21"/>
        <v/>
      </c>
      <c r="T363" s="193" t="str">
        <f t="shared" si="22"/>
        <v/>
      </c>
      <c r="U363" s="191"/>
      <c r="V363" s="209"/>
      <c r="W363" s="195" t="str">
        <f>IF(AND(OR(Q363="KO",T363&lt;&gt;""),OR(R363="",S363="",T363="")),Listes!$A$74,IF(AND(T363="",Q363&lt;&gt;""),Listes!$A$75,IF(AND(P363&lt;T363,V363=""),Listes!$A$76,IF(AND(R363&gt;S363),Listes!$A$77,IF(AND(P363&lt;&gt;"",P363&gt;T363,U363=""),Listes!$A$78,IF(AND(X363="",OR(Q363&lt;&gt;"",R363&lt;&gt;"",S363&lt;&gt;"")),Listes!$A$79,""))))))</f>
        <v/>
      </c>
      <c r="X363" s="196"/>
      <c r="Y363" s="31">
        <f t="shared" si="23"/>
        <v>0</v>
      </c>
    </row>
    <row r="364" spans="1:25" ht="20.100000000000001" customHeight="1" x14ac:dyDescent="0.25">
      <c r="A364" s="134">
        <v>358</v>
      </c>
      <c r="B364" s="131" t="str">
        <f>IF('Dépenses forfaitaire'!B364="","",'Dépenses forfaitaire'!B364)</f>
        <v/>
      </c>
      <c r="C364" s="131" t="str">
        <f>IF('Dépenses forfaitaire'!C364="","",'Dépenses forfaitaire'!C364)</f>
        <v/>
      </c>
      <c r="D364" s="131" t="str">
        <f>IF('Dépenses forfaitaire'!D364="","",'Dépenses forfaitaire'!D364)</f>
        <v/>
      </c>
      <c r="E364" s="131" t="str">
        <f>IF('Dépenses forfaitaire'!E364="","",'Dépenses forfaitaire'!E364)</f>
        <v/>
      </c>
      <c r="F364" s="131" t="str">
        <f>IF('Dépenses forfaitaire'!F364="","",'Dépenses forfaitaire'!F364)</f>
        <v/>
      </c>
      <c r="G364" s="131"/>
      <c r="H364" s="131" t="str">
        <f>IF('Dépenses forfaitaire'!H364="","",'Dépenses forfaitaire'!H364)</f>
        <v/>
      </c>
      <c r="I364" s="131" t="str">
        <f>IF('Dépenses forfaitaire'!I364="","",'Dépenses forfaitaire'!I364)</f>
        <v/>
      </c>
      <c r="J364" s="293" t="str">
        <f>IF('Dépenses forfaitaire'!K364="","",'Dépenses forfaitaire'!K364)</f>
        <v/>
      </c>
      <c r="K364" s="293" t="str">
        <f>IF('Dépenses forfaitaire'!L364="","",'Dépenses forfaitaire'!L364)</f>
        <v/>
      </c>
      <c r="L364" s="293" t="str">
        <f>IF('Dépenses forfaitaire'!J364="","",'Dépenses forfaitaire'!J364)</f>
        <v/>
      </c>
      <c r="M364" s="131" t="str">
        <f>IF($H364="","",IF($C364=Listes!$B$32,IF('DP_Instruction Forfaitaires'!$E364&lt;Listes!$B$53,('DP_Instruction Forfaitaires'!$E364*(VLOOKUP('DP_Instruction Forfaitaires'!$D364,Listes!$A$54:$E$60,2,FALSE))),IF('DP_Instruction Forfaitaires'!$E364&gt;Listes!$E$53,('DP_Instruction Forfaitaires'!$E364*(VLOOKUP('DP_Instruction Forfaitaires'!$D364,Listes!$A$54:$E$60,5,FALSE))),('DP_Instruction Forfaitaires'!$E364*(VLOOKUP('DP_Instruction Forfaitaires'!$D364,Listes!$A$54:$E$60,3,FALSE))+(VLOOKUP('DP_Instruction Forfaitaires'!$D364,Listes!$A$54:$E$60,4,FALSE)))))))</f>
        <v/>
      </c>
      <c r="N364" s="131" t="str">
        <f>IF($H364="","",IF($C364=Listes!$B$31,IF('DP_Instruction Forfaitaires'!$E364&lt;Listes!$B$42,('DP_Instruction Forfaitaires'!$E364*(VLOOKUP('DP_Instruction Forfaitaires'!$D364,Listes!$A$43:$E$49,2,FALSE))),IF('DP_Instruction Forfaitaires'!$E364&gt;Listes!$D$42,('DP_Instruction Forfaitaires'!$E364*(VLOOKUP('DP_Instruction Forfaitaires'!$D364,Listes!$A$43:$E$49,5,FALSE))),('DP_Instruction Forfaitaires'!$E364*(VLOOKUP('DP_Instruction Forfaitaires'!$D364,Listes!$A$43:$E$49,3,FALSE))+(VLOOKUP('DP_Instruction Forfaitaires'!$D364,Listes!$A$43:$E$49,4,FALSE)))))))</f>
        <v/>
      </c>
      <c r="O364" s="183" t="str">
        <f>IF($H364="","",IF($C364=Listes!$B$34,Listes!$I$31,IF($C364=Listes!$B$35,(VLOOKUP('DP_Instruction Forfaitaires'!$F364,Listes!$E$31:$F$36,2,FALSE)),IF($C364=Listes!$B$33,IF('DP_Instruction Forfaitaires'!$E364&lt;Listes!$A$64,'DP_Instruction Forfaitaires'!$E364*Listes!$A$65,IF('DP_Instruction Forfaitaires'!$E364&gt;Listes!$D$64,'DP_Instruction Forfaitaires'!$E364*Listes!$D$65,(('DP_Instruction Forfaitaires'!$E364*Listes!$B$65)+Listes!$C$65)))))))</f>
        <v/>
      </c>
      <c r="P364" s="144" t="str">
        <f>IF('Dépenses forfaitaire'!P364="","",'Dépenses forfaitaire'!P364)</f>
        <v/>
      </c>
      <c r="Q364" s="343"/>
      <c r="R364" s="295" t="str">
        <f t="shared" si="20"/>
        <v/>
      </c>
      <c r="S364" s="295" t="str">
        <f t="shared" si="21"/>
        <v/>
      </c>
      <c r="T364" s="193" t="str">
        <f t="shared" si="22"/>
        <v/>
      </c>
      <c r="U364" s="191"/>
      <c r="V364" s="209"/>
      <c r="W364" s="195" t="str">
        <f>IF(AND(OR(Q364="KO",T364&lt;&gt;""),OR(R364="",S364="",T364="")),Listes!$A$74,IF(AND(T364="",Q364&lt;&gt;""),Listes!$A$75,IF(AND(P364&lt;T364,V364=""),Listes!$A$76,IF(AND(R364&gt;S364),Listes!$A$77,IF(AND(P364&lt;&gt;"",P364&gt;T364,U364=""),Listes!$A$78,IF(AND(X364="",OR(Q364&lt;&gt;"",R364&lt;&gt;"",S364&lt;&gt;"")),Listes!$A$79,""))))))</f>
        <v/>
      </c>
      <c r="X364" s="196"/>
      <c r="Y364" s="31">
        <f t="shared" si="23"/>
        <v>0</v>
      </c>
    </row>
    <row r="365" spans="1:25" ht="20.100000000000001" customHeight="1" x14ac:dyDescent="0.25">
      <c r="A365" s="134">
        <v>359</v>
      </c>
      <c r="B365" s="131" t="str">
        <f>IF('Dépenses forfaitaire'!B365="","",'Dépenses forfaitaire'!B365)</f>
        <v/>
      </c>
      <c r="C365" s="131" t="str">
        <f>IF('Dépenses forfaitaire'!C365="","",'Dépenses forfaitaire'!C365)</f>
        <v/>
      </c>
      <c r="D365" s="131" t="str">
        <f>IF('Dépenses forfaitaire'!D365="","",'Dépenses forfaitaire'!D365)</f>
        <v/>
      </c>
      <c r="E365" s="131" t="str">
        <f>IF('Dépenses forfaitaire'!E365="","",'Dépenses forfaitaire'!E365)</f>
        <v/>
      </c>
      <c r="F365" s="131" t="str">
        <f>IF('Dépenses forfaitaire'!F365="","",'Dépenses forfaitaire'!F365)</f>
        <v/>
      </c>
      <c r="G365" s="131"/>
      <c r="H365" s="131" t="str">
        <f>IF('Dépenses forfaitaire'!H365="","",'Dépenses forfaitaire'!H365)</f>
        <v/>
      </c>
      <c r="I365" s="131" t="str">
        <f>IF('Dépenses forfaitaire'!I365="","",'Dépenses forfaitaire'!I365)</f>
        <v/>
      </c>
      <c r="J365" s="293" t="str">
        <f>IF('Dépenses forfaitaire'!K365="","",'Dépenses forfaitaire'!K365)</f>
        <v/>
      </c>
      <c r="K365" s="293" t="str">
        <f>IF('Dépenses forfaitaire'!L365="","",'Dépenses forfaitaire'!L365)</f>
        <v/>
      </c>
      <c r="L365" s="293" t="str">
        <f>IF('Dépenses forfaitaire'!J365="","",'Dépenses forfaitaire'!J365)</f>
        <v/>
      </c>
      <c r="M365" s="131" t="str">
        <f>IF($H365="","",IF($C365=Listes!$B$32,IF('DP_Instruction Forfaitaires'!$E365&lt;Listes!$B$53,('DP_Instruction Forfaitaires'!$E365*(VLOOKUP('DP_Instruction Forfaitaires'!$D365,Listes!$A$54:$E$60,2,FALSE))),IF('DP_Instruction Forfaitaires'!$E365&gt;Listes!$E$53,('DP_Instruction Forfaitaires'!$E365*(VLOOKUP('DP_Instruction Forfaitaires'!$D365,Listes!$A$54:$E$60,5,FALSE))),('DP_Instruction Forfaitaires'!$E365*(VLOOKUP('DP_Instruction Forfaitaires'!$D365,Listes!$A$54:$E$60,3,FALSE))+(VLOOKUP('DP_Instruction Forfaitaires'!$D365,Listes!$A$54:$E$60,4,FALSE)))))))</f>
        <v/>
      </c>
      <c r="N365" s="131" t="str">
        <f>IF($H365="","",IF($C365=Listes!$B$31,IF('DP_Instruction Forfaitaires'!$E365&lt;Listes!$B$42,('DP_Instruction Forfaitaires'!$E365*(VLOOKUP('DP_Instruction Forfaitaires'!$D365,Listes!$A$43:$E$49,2,FALSE))),IF('DP_Instruction Forfaitaires'!$E365&gt;Listes!$D$42,('DP_Instruction Forfaitaires'!$E365*(VLOOKUP('DP_Instruction Forfaitaires'!$D365,Listes!$A$43:$E$49,5,FALSE))),('DP_Instruction Forfaitaires'!$E365*(VLOOKUP('DP_Instruction Forfaitaires'!$D365,Listes!$A$43:$E$49,3,FALSE))+(VLOOKUP('DP_Instruction Forfaitaires'!$D365,Listes!$A$43:$E$49,4,FALSE)))))))</f>
        <v/>
      </c>
      <c r="O365" s="183" t="str">
        <f>IF($H365="","",IF($C365=Listes!$B$34,Listes!$I$31,IF($C365=Listes!$B$35,(VLOOKUP('DP_Instruction Forfaitaires'!$F365,Listes!$E$31:$F$36,2,FALSE)),IF($C365=Listes!$B$33,IF('DP_Instruction Forfaitaires'!$E365&lt;Listes!$A$64,'DP_Instruction Forfaitaires'!$E365*Listes!$A$65,IF('DP_Instruction Forfaitaires'!$E365&gt;Listes!$D$64,'DP_Instruction Forfaitaires'!$E365*Listes!$D$65,(('DP_Instruction Forfaitaires'!$E365*Listes!$B$65)+Listes!$C$65)))))))</f>
        <v/>
      </c>
      <c r="P365" s="144" t="str">
        <f>IF('Dépenses forfaitaire'!P365="","",'Dépenses forfaitaire'!P365)</f>
        <v/>
      </c>
      <c r="Q365" s="343"/>
      <c r="R365" s="295" t="str">
        <f t="shared" si="20"/>
        <v/>
      </c>
      <c r="S365" s="295" t="str">
        <f t="shared" si="21"/>
        <v/>
      </c>
      <c r="T365" s="193" t="str">
        <f t="shared" si="22"/>
        <v/>
      </c>
      <c r="U365" s="191"/>
      <c r="V365" s="209"/>
      <c r="W365" s="195" t="str">
        <f>IF(AND(OR(Q365="KO",T365&lt;&gt;""),OR(R365="",S365="",T365="")),Listes!$A$74,IF(AND(T365="",Q365&lt;&gt;""),Listes!$A$75,IF(AND(P365&lt;T365,V365=""),Listes!$A$76,IF(AND(R365&gt;S365),Listes!$A$77,IF(AND(P365&lt;&gt;"",P365&gt;T365,U365=""),Listes!$A$78,IF(AND(X365="",OR(Q365&lt;&gt;"",R365&lt;&gt;"",S365&lt;&gt;"")),Listes!$A$79,""))))))</f>
        <v/>
      </c>
      <c r="X365" s="196"/>
      <c r="Y365" s="31">
        <f t="shared" si="23"/>
        <v>0</v>
      </c>
    </row>
    <row r="366" spans="1:25" ht="20.100000000000001" customHeight="1" x14ac:dyDescent="0.25">
      <c r="A366" s="134">
        <v>360</v>
      </c>
      <c r="B366" s="131" t="str">
        <f>IF('Dépenses forfaitaire'!B366="","",'Dépenses forfaitaire'!B366)</f>
        <v/>
      </c>
      <c r="C366" s="131" t="str">
        <f>IF('Dépenses forfaitaire'!C366="","",'Dépenses forfaitaire'!C366)</f>
        <v/>
      </c>
      <c r="D366" s="131" t="str">
        <f>IF('Dépenses forfaitaire'!D366="","",'Dépenses forfaitaire'!D366)</f>
        <v/>
      </c>
      <c r="E366" s="131" t="str">
        <f>IF('Dépenses forfaitaire'!E366="","",'Dépenses forfaitaire'!E366)</f>
        <v/>
      </c>
      <c r="F366" s="131" t="str">
        <f>IF('Dépenses forfaitaire'!F366="","",'Dépenses forfaitaire'!F366)</f>
        <v/>
      </c>
      <c r="G366" s="131"/>
      <c r="H366" s="131" t="str">
        <f>IF('Dépenses forfaitaire'!H366="","",'Dépenses forfaitaire'!H366)</f>
        <v/>
      </c>
      <c r="I366" s="131" t="str">
        <f>IF('Dépenses forfaitaire'!I366="","",'Dépenses forfaitaire'!I366)</f>
        <v/>
      </c>
      <c r="J366" s="293" t="str">
        <f>IF('Dépenses forfaitaire'!K366="","",'Dépenses forfaitaire'!K366)</f>
        <v/>
      </c>
      <c r="K366" s="293" t="str">
        <f>IF('Dépenses forfaitaire'!L366="","",'Dépenses forfaitaire'!L366)</f>
        <v/>
      </c>
      <c r="L366" s="293" t="str">
        <f>IF('Dépenses forfaitaire'!J366="","",'Dépenses forfaitaire'!J366)</f>
        <v/>
      </c>
      <c r="M366" s="131" t="str">
        <f>IF($H366="","",IF($C366=Listes!$B$32,IF('DP_Instruction Forfaitaires'!$E366&lt;Listes!$B$53,('DP_Instruction Forfaitaires'!$E366*(VLOOKUP('DP_Instruction Forfaitaires'!$D366,Listes!$A$54:$E$60,2,FALSE))),IF('DP_Instruction Forfaitaires'!$E366&gt;Listes!$E$53,('DP_Instruction Forfaitaires'!$E366*(VLOOKUP('DP_Instruction Forfaitaires'!$D366,Listes!$A$54:$E$60,5,FALSE))),('DP_Instruction Forfaitaires'!$E366*(VLOOKUP('DP_Instruction Forfaitaires'!$D366,Listes!$A$54:$E$60,3,FALSE))+(VLOOKUP('DP_Instruction Forfaitaires'!$D366,Listes!$A$54:$E$60,4,FALSE)))))))</f>
        <v/>
      </c>
      <c r="N366" s="131" t="str">
        <f>IF($H366="","",IF($C366=Listes!$B$31,IF('DP_Instruction Forfaitaires'!$E366&lt;Listes!$B$42,('DP_Instruction Forfaitaires'!$E366*(VLOOKUP('DP_Instruction Forfaitaires'!$D366,Listes!$A$43:$E$49,2,FALSE))),IF('DP_Instruction Forfaitaires'!$E366&gt;Listes!$D$42,('DP_Instruction Forfaitaires'!$E366*(VLOOKUP('DP_Instruction Forfaitaires'!$D366,Listes!$A$43:$E$49,5,FALSE))),('DP_Instruction Forfaitaires'!$E366*(VLOOKUP('DP_Instruction Forfaitaires'!$D366,Listes!$A$43:$E$49,3,FALSE))+(VLOOKUP('DP_Instruction Forfaitaires'!$D366,Listes!$A$43:$E$49,4,FALSE)))))))</f>
        <v/>
      </c>
      <c r="O366" s="183" t="str">
        <f>IF($H366="","",IF($C366=Listes!$B$34,Listes!$I$31,IF($C366=Listes!$B$35,(VLOOKUP('DP_Instruction Forfaitaires'!$F366,Listes!$E$31:$F$36,2,FALSE)),IF($C366=Listes!$B$33,IF('DP_Instruction Forfaitaires'!$E366&lt;Listes!$A$64,'DP_Instruction Forfaitaires'!$E366*Listes!$A$65,IF('DP_Instruction Forfaitaires'!$E366&gt;Listes!$D$64,'DP_Instruction Forfaitaires'!$E366*Listes!$D$65,(('DP_Instruction Forfaitaires'!$E366*Listes!$B$65)+Listes!$C$65)))))))</f>
        <v/>
      </c>
      <c r="P366" s="144" t="str">
        <f>IF('Dépenses forfaitaire'!P366="","",'Dépenses forfaitaire'!P366)</f>
        <v/>
      </c>
      <c r="Q366" s="343"/>
      <c r="R366" s="295" t="str">
        <f t="shared" si="20"/>
        <v/>
      </c>
      <c r="S366" s="295" t="str">
        <f t="shared" si="21"/>
        <v/>
      </c>
      <c r="T366" s="193" t="str">
        <f t="shared" si="22"/>
        <v/>
      </c>
      <c r="U366" s="191"/>
      <c r="V366" s="209"/>
      <c r="W366" s="195" t="str">
        <f>IF(AND(OR(Q366="KO",T366&lt;&gt;""),OR(R366="",S366="",T366="")),Listes!$A$74,IF(AND(T366="",Q366&lt;&gt;""),Listes!$A$75,IF(AND(P366&lt;T366,V366=""),Listes!$A$76,IF(AND(R366&gt;S366),Listes!$A$77,IF(AND(P366&lt;&gt;"",P366&gt;T366,U366=""),Listes!$A$78,IF(AND(X366="",OR(Q366&lt;&gt;"",R366&lt;&gt;"",S366&lt;&gt;"")),Listes!$A$79,""))))))</f>
        <v/>
      </c>
      <c r="X366" s="196"/>
      <c r="Y366" s="31">
        <f t="shared" si="23"/>
        <v>0</v>
      </c>
    </row>
    <row r="367" spans="1:25" ht="20.100000000000001" customHeight="1" x14ac:dyDescent="0.25">
      <c r="A367" s="134">
        <v>361</v>
      </c>
      <c r="B367" s="131" t="str">
        <f>IF('Dépenses forfaitaire'!B367="","",'Dépenses forfaitaire'!B367)</f>
        <v/>
      </c>
      <c r="C367" s="131" t="str">
        <f>IF('Dépenses forfaitaire'!C367="","",'Dépenses forfaitaire'!C367)</f>
        <v/>
      </c>
      <c r="D367" s="131" t="str">
        <f>IF('Dépenses forfaitaire'!D367="","",'Dépenses forfaitaire'!D367)</f>
        <v/>
      </c>
      <c r="E367" s="131" t="str">
        <f>IF('Dépenses forfaitaire'!E367="","",'Dépenses forfaitaire'!E367)</f>
        <v/>
      </c>
      <c r="F367" s="131" t="str">
        <f>IF('Dépenses forfaitaire'!F367="","",'Dépenses forfaitaire'!F367)</f>
        <v/>
      </c>
      <c r="G367" s="131"/>
      <c r="H367" s="131" t="str">
        <f>IF('Dépenses forfaitaire'!H367="","",'Dépenses forfaitaire'!H367)</f>
        <v/>
      </c>
      <c r="I367" s="131" t="str">
        <f>IF('Dépenses forfaitaire'!I367="","",'Dépenses forfaitaire'!I367)</f>
        <v/>
      </c>
      <c r="J367" s="293" t="str">
        <f>IF('Dépenses forfaitaire'!K367="","",'Dépenses forfaitaire'!K367)</f>
        <v/>
      </c>
      <c r="K367" s="293" t="str">
        <f>IF('Dépenses forfaitaire'!L367="","",'Dépenses forfaitaire'!L367)</f>
        <v/>
      </c>
      <c r="L367" s="293" t="str">
        <f>IF('Dépenses forfaitaire'!J367="","",'Dépenses forfaitaire'!J367)</f>
        <v/>
      </c>
      <c r="M367" s="131" t="str">
        <f>IF($H367="","",IF($C367=Listes!$B$32,IF('DP_Instruction Forfaitaires'!$E367&lt;Listes!$B$53,('DP_Instruction Forfaitaires'!$E367*(VLOOKUP('DP_Instruction Forfaitaires'!$D367,Listes!$A$54:$E$60,2,FALSE))),IF('DP_Instruction Forfaitaires'!$E367&gt;Listes!$E$53,('DP_Instruction Forfaitaires'!$E367*(VLOOKUP('DP_Instruction Forfaitaires'!$D367,Listes!$A$54:$E$60,5,FALSE))),('DP_Instruction Forfaitaires'!$E367*(VLOOKUP('DP_Instruction Forfaitaires'!$D367,Listes!$A$54:$E$60,3,FALSE))+(VLOOKUP('DP_Instruction Forfaitaires'!$D367,Listes!$A$54:$E$60,4,FALSE)))))))</f>
        <v/>
      </c>
      <c r="N367" s="131" t="str">
        <f>IF($H367="","",IF($C367=Listes!$B$31,IF('DP_Instruction Forfaitaires'!$E367&lt;Listes!$B$42,('DP_Instruction Forfaitaires'!$E367*(VLOOKUP('DP_Instruction Forfaitaires'!$D367,Listes!$A$43:$E$49,2,FALSE))),IF('DP_Instruction Forfaitaires'!$E367&gt;Listes!$D$42,('DP_Instruction Forfaitaires'!$E367*(VLOOKUP('DP_Instruction Forfaitaires'!$D367,Listes!$A$43:$E$49,5,FALSE))),('DP_Instruction Forfaitaires'!$E367*(VLOOKUP('DP_Instruction Forfaitaires'!$D367,Listes!$A$43:$E$49,3,FALSE))+(VLOOKUP('DP_Instruction Forfaitaires'!$D367,Listes!$A$43:$E$49,4,FALSE)))))))</f>
        <v/>
      </c>
      <c r="O367" s="183" t="str">
        <f>IF($H367="","",IF($C367=Listes!$B$34,Listes!$I$31,IF($C367=Listes!$B$35,(VLOOKUP('DP_Instruction Forfaitaires'!$F367,Listes!$E$31:$F$36,2,FALSE)),IF($C367=Listes!$B$33,IF('DP_Instruction Forfaitaires'!$E367&lt;Listes!$A$64,'DP_Instruction Forfaitaires'!$E367*Listes!$A$65,IF('DP_Instruction Forfaitaires'!$E367&gt;Listes!$D$64,'DP_Instruction Forfaitaires'!$E367*Listes!$D$65,(('DP_Instruction Forfaitaires'!$E367*Listes!$B$65)+Listes!$C$65)))))))</f>
        <v/>
      </c>
      <c r="P367" s="144" t="str">
        <f>IF('Dépenses forfaitaire'!P367="","",'Dépenses forfaitaire'!P367)</f>
        <v/>
      </c>
      <c r="Q367" s="343"/>
      <c r="R367" s="295" t="str">
        <f t="shared" si="20"/>
        <v/>
      </c>
      <c r="S367" s="295" t="str">
        <f t="shared" si="21"/>
        <v/>
      </c>
      <c r="T367" s="193" t="str">
        <f t="shared" si="22"/>
        <v/>
      </c>
      <c r="U367" s="191"/>
      <c r="V367" s="209"/>
      <c r="W367" s="195" t="str">
        <f>IF(AND(OR(Q367="KO",T367&lt;&gt;""),OR(R367="",S367="",T367="")),Listes!$A$74,IF(AND(T367="",Q367&lt;&gt;""),Listes!$A$75,IF(AND(P367&lt;T367,V367=""),Listes!$A$76,IF(AND(R367&gt;S367),Listes!$A$77,IF(AND(P367&lt;&gt;"",P367&gt;T367,U367=""),Listes!$A$78,IF(AND(X367="",OR(Q367&lt;&gt;"",R367&lt;&gt;"",S367&lt;&gt;"")),Listes!$A$79,""))))))</f>
        <v/>
      </c>
      <c r="X367" s="196"/>
      <c r="Y367" s="31">
        <f t="shared" si="23"/>
        <v>0</v>
      </c>
    </row>
    <row r="368" spans="1:25" ht="20.100000000000001" customHeight="1" x14ac:dyDescent="0.25">
      <c r="A368" s="134">
        <v>362</v>
      </c>
      <c r="B368" s="131" t="str">
        <f>IF('Dépenses forfaitaire'!B368="","",'Dépenses forfaitaire'!B368)</f>
        <v/>
      </c>
      <c r="C368" s="131" t="str">
        <f>IF('Dépenses forfaitaire'!C368="","",'Dépenses forfaitaire'!C368)</f>
        <v/>
      </c>
      <c r="D368" s="131" t="str">
        <f>IF('Dépenses forfaitaire'!D368="","",'Dépenses forfaitaire'!D368)</f>
        <v/>
      </c>
      <c r="E368" s="131" t="str">
        <f>IF('Dépenses forfaitaire'!E368="","",'Dépenses forfaitaire'!E368)</f>
        <v/>
      </c>
      <c r="F368" s="131" t="str">
        <f>IF('Dépenses forfaitaire'!F368="","",'Dépenses forfaitaire'!F368)</f>
        <v/>
      </c>
      <c r="G368" s="131"/>
      <c r="H368" s="131" t="str">
        <f>IF('Dépenses forfaitaire'!H368="","",'Dépenses forfaitaire'!H368)</f>
        <v/>
      </c>
      <c r="I368" s="131" t="str">
        <f>IF('Dépenses forfaitaire'!I368="","",'Dépenses forfaitaire'!I368)</f>
        <v/>
      </c>
      <c r="J368" s="293" t="str">
        <f>IF('Dépenses forfaitaire'!K368="","",'Dépenses forfaitaire'!K368)</f>
        <v/>
      </c>
      <c r="K368" s="293" t="str">
        <f>IF('Dépenses forfaitaire'!L368="","",'Dépenses forfaitaire'!L368)</f>
        <v/>
      </c>
      <c r="L368" s="293" t="str">
        <f>IF('Dépenses forfaitaire'!J368="","",'Dépenses forfaitaire'!J368)</f>
        <v/>
      </c>
      <c r="M368" s="131" t="str">
        <f>IF($H368="","",IF($C368=Listes!$B$32,IF('DP_Instruction Forfaitaires'!$E368&lt;Listes!$B$53,('DP_Instruction Forfaitaires'!$E368*(VLOOKUP('DP_Instruction Forfaitaires'!$D368,Listes!$A$54:$E$60,2,FALSE))),IF('DP_Instruction Forfaitaires'!$E368&gt;Listes!$E$53,('DP_Instruction Forfaitaires'!$E368*(VLOOKUP('DP_Instruction Forfaitaires'!$D368,Listes!$A$54:$E$60,5,FALSE))),('DP_Instruction Forfaitaires'!$E368*(VLOOKUP('DP_Instruction Forfaitaires'!$D368,Listes!$A$54:$E$60,3,FALSE))+(VLOOKUP('DP_Instruction Forfaitaires'!$D368,Listes!$A$54:$E$60,4,FALSE)))))))</f>
        <v/>
      </c>
      <c r="N368" s="131" t="str">
        <f>IF($H368="","",IF($C368=Listes!$B$31,IF('DP_Instruction Forfaitaires'!$E368&lt;Listes!$B$42,('DP_Instruction Forfaitaires'!$E368*(VLOOKUP('DP_Instruction Forfaitaires'!$D368,Listes!$A$43:$E$49,2,FALSE))),IF('DP_Instruction Forfaitaires'!$E368&gt;Listes!$D$42,('DP_Instruction Forfaitaires'!$E368*(VLOOKUP('DP_Instruction Forfaitaires'!$D368,Listes!$A$43:$E$49,5,FALSE))),('DP_Instruction Forfaitaires'!$E368*(VLOOKUP('DP_Instruction Forfaitaires'!$D368,Listes!$A$43:$E$49,3,FALSE))+(VLOOKUP('DP_Instruction Forfaitaires'!$D368,Listes!$A$43:$E$49,4,FALSE)))))))</f>
        <v/>
      </c>
      <c r="O368" s="183" t="str">
        <f>IF($H368="","",IF($C368=Listes!$B$34,Listes!$I$31,IF($C368=Listes!$B$35,(VLOOKUP('DP_Instruction Forfaitaires'!$F368,Listes!$E$31:$F$36,2,FALSE)),IF($C368=Listes!$B$33,IF('DP_Instruction Forfaitaires'!$E368&lt;Listes!$A$64,'DP_Instruction Forfaitaires'!$E368*Listes!$A$65,IF('DP_Instruction Forfaitaires'!$E368&gt;Listes!$D$64,'DP_Instruction Forfaitaires'!$E368*Listes!$D$65,(('DP_Instruction Forfaitaires'!$E368*Listes!$B$65)+Listes!$C$65)))))))</f>
        <v/>
      </c>
      <c r="P368" s="144" t="str">
        <f>IF('Dépenses forfaitaire'!P368="","",'Dépenses forfaitaire'!P368)</f>
        <v/>
      </c>
      <c r="Q368" s="343"/>
      <c r="R368" s="295" t="str">
        <f t="shared" si="20"/>
        <v/>
      </c>
      <c r="S368" s="295" t="str">
        <f t="shared" si="21"/>
        <v/>
      </c>
      <c r="T368" s="193" t="str">
        <f t="shared" si="22"/>
        <v/>
      </c>
      <c r="U368" s="191"/>
      <c r="V368" s="209"/>
      <c r="W368" s="195" t="str">
        <f>IF(AND(OR(Q368="KO",T368&lt;&gt;""),OR(R368="",S368="",T368="")),Listes!$A$74,IF(AND(T368="",Q368&lt;&gt;""),Listes!$A$75,IF(AND(P368&lt;T368,V368=""),Listes!$A$76,IF(AND(R368&gt;S368),Listes!$A$77,IF(AND(P368&lt;&gt;"",P368&gt;T368,U368=""),Listes!$A$78,IF(AND(X368="",OR(Q368&lt;&gt;"",R368&lt;&gt;"",S368&lt;&gt;"")),Listes!$A$79,""))))))</f>
        <v/>
      </c>
      <c r="X368" s="196"/>
      <c r="Y368" s="31">
        <f t="shared" si="23"/>
        <v>0</v>
      </c>
    </row>
    <row r="369" spans="1:25" ht="20.100000000000001" customHeight="1" x14ac:dyDescent="0.25">
      <c r="A369" s="134">
        <v>363</v>
      </c>
      <c r="B369" s="131" t="str">
        <f>IF('Dépenses forfaitaire'!B369="","",'Dépenses forfaitaire'!B369)</f>
        <v/>
      </c>
      <c r="C369" s="131" t="str">
        <f>IF('Dépenses forfaitaire'!C369="","",'Dépenses forfaitaire'!C369)</f>
        <v/>
      </c>
      <c r="D369" s="131" t="str">
        <f>IF('Dépenses forfaitaire'!D369="","",'Dépenses forfaitaire'!D369)</f>
        <v/>
      </c>
      <c r="E369" s="131" t="str">
        <f>IF('Dépenses forfaitaire'!E369="","",'Dépenses forfaitaire'!E369)</f>
        <v/>
      </c>
      <c r="F369" s="131" t="str">
        <f>IF('Dépenses forfaitaire'!F369="","",'Dépenses forfaitaire'!F369)</f>
        <v/>
      </c>
      <c r="G369" s="131"/>
      <c r="H369" s="131" t="str">
        <f>IF('Dépenses forfaitaire'!H369="","",'Dépenses forfaitaire'!H369)</f>
        <v/>
      </c>
      <c r="I369" s="131" t="str">
        <f>IF('Dépenses forfaitaire'!I369="","",'Dépenses forfaitaire'!I369)</f>
        <v/>
      </c>
      <c r="J369" s="293" t="str">
        <f>IF('Dépenses forfaitaire'!K369="","",'Dépenses forfaitaire'!K369)</f>
        <v/>
      </c>
      <c r="K369" s="293" t="str">
        <f>IF('Dépenses forfaitaire'!L369="","",'Dépenses forfaitaire'!L369)</f>
        <v/>
      </c>
      <c r="L369" s="293" t="str">
        <f>IF('Dépenses forfaitaire'!J369="","",'Dépenses forfaitaire'!J369)</f>
        <v/>
      </c>
      <c r="M369" s="131" t="str">
        <f>IF($H369="","",IF($C369=Listes!$B$32,IF('DP_Instruction Forfaitaires'!$E369&lt;Listes!$B$53,('DP_Instruction Forfaitaires'!$E369*(VLOOKUP('DP_Instruction Forfaitaires'!$D369,Listes!$A$54:$E$60,2,FALSE))),IF('DP_Instruction Forfaitaires'!$E369&gt;Listes!$E$53,('DP_Instruction Forfaitaires'!$E369*(VLOOKUP('DP_Instruction Forfaitaires'!$D369,Listes!$A$54:$E$60,5,FALSE))),('DP_Instruction Forfaitaires'!$E369*(VLOOKUP('DP_Instruction Forfaitaires'!$D369,Listes!$A$54:$E$60,3,FALSE))+(VLOOKUP('DP_Instruction Forfaitaires'!$D369,Listes!$A$54:$E$60,4,FALSE)))))))</f>
        <v/>
      </c>
      <c r="N369" s="131" t="str">
        <f>IF($H369="","",IF($C369=Listes!$B$31,IF('DP_Instruction Forfaitaires'!$E369&lt;Listes!$B$42,('DP_Instruction Forfaitaires'!$E369*(VLOOKUP('DP_Instruction Forfaitaires'!$D369,Listes!$A$43:$E$49,2,FALSE))),IF('DP_Instruction Forfaitaires'!$E369&gt;Listes!$D$42,('DP_Instruction Forfaitaires'!$E369*(VLOOKUP('DP_Instruction Forfaitaires'!$D369,Listes!$A$43:$E$49,5,FALSE))),('DP_Instruction Forfaitaires'!$E369*(VLOOKUP('DP_Instruction Forfaitaires'!$D369,Listes!$A$43:$E$49,3,FALSE))+(VLOOKUP('DP_Instruction Forfaitaires'!$D369,Listes!$A$43:$E$49,4,FALSE)))))))</f>
        <v/>
      </c>
      <c r="O369" s="183" t="str">
        <f>IF($H369="","",IF($C369=Listes!$B$34,Listes!$I$31,IF($C369=Listes!$B$35,(VLOOKUP('DP_Instruction Forfaitaires'!$F369,Listes!$E$31:$F$36,2,FALSE)),IF($C369=Listes!$B$33,IF('DP_Instruction Forfaitaires'!$E369&lt;Listes!$A$64,'DP_Instruction Forfaitaires'!$E369*Listes!$A$65,IF('DP_Instruction Forfaitaires'!$E369&gt;Listes!$D$64,'DP_Instruction Forfaitaires'!$E369*Listes!$D$65,(('DP_Instruction Forfaitaires'!$E369*Listes!$B$65)+Listes!$C$65)))))))</f>
        <v/>
      </c>
      <c r="P369" s="144" t="str">
        <f>IF('Dépenses forfaitaire'!P369="","",'Dépenses forfaitaire'!P369)</f>
        <v/>
      </c>
      <c r="Q369" s="343"/>
      <c r="R369" s="295" t="str">
        <f t="shared" si="20"/>
        <v/>
      </c>
      <c r="S369" s="295" t="str">
        <f t="shared" si="21"/>
        <v/>
      </c>
      <c r="T369" s="193" t="str">
        <f t="shared" si="22"/>
        <v/>
      </c>
      <c r="U369" s="191"/>
      <c r="V369" s="209"/>
      <c r="W369" s="195" t="str">
        <f>IF(AND(OR(Q369="KO",T369&lt;&gt;""),OR(R369="",S369="",T369="")),Listes!$A$74,IF(AND(T369="",Q369&lt;&gt;""),Listes!$A$75,IF(AND(P369&lt;T369,V369=""),Listes!$A$76,IF(AND(R369&gt;S369),Listes!$A$77,IF(AND(P369&lt;&gt;"",P369&gt;T369,U369=""),Listes!$A$78,IF(AND(X369="",OR(Q369&lt;&gt;"",R369&lt;&gt;"",S369&lt;&gt;"")),Listes!$A$79,""))))))</f>
        <v/>
      </c>
      <c r="X369" s="196"/>
      <c r="Y369" s="31">
        <f t="shared" si="23"/>
        <v>0</v>
      </c>
    </row>
    <row r="370" spans="1:25" ht="20.100000000000001" customHeight="1" x14ac:dyDescent="0.25">
      <c r="A370" s="134">
        <v>364</v>
      </c>
      <c r="B370" s="131" t="str">
        <f>IF('Dépenses forfaitaire'!B370="","",'Dépenses forfaitaire'!B370)</f>
        <v/>
      </c>
      <c r="C370" s="131" t="str">
        <f>IF('Dépenses forfaitaire'!C370="","",'Dépenses forfaitaire'!C370)</f>
        <v/>
      </c>
      <c r="D370" s="131" t="str">
        <f>IF('Dépenses forfaitaire'!D370="","",'Dépenses forfaitaire'!D370)</f>
        <v/>
      </c>
      <c r="E370" s="131" t="str">
        <f>IF('Dépenses forfaitaire'!E370="","",'Dépenses forfaitaire'!E370)</f>
        <v/>
      </c>
      <c r="F370" s="131" t="str">
        <f>IF('Dépenses forfaitaire'!F370="","",'Dépenses forfaitaire'!F370)</f>
        <v/>
      </c>
      <c r="G370" s="131"/>
      <c r="H370" s="131" t="str">
        <f>IF('Dépenses forfaitaire'!H370="","",'Dépenses forfaitaire'!H370)</f>
        <v/>
      </c>
      <c r="I370" s="131" t="str">
        <f>IF('Dépenses forfaitaire'!I370="","",'Dépenses forfaitaire'!I370)</f>
        <v/>
      </c>
      <c r="J370" s="293" t="str">
        <f>IF('Dépenses forfaitaire'!K370="","",'Dépenses forfaitaire'!K370)</f>
        <v/>
      </c>
      <c r="K370" s="293" t="str">
        <f>IF('Dépenses forfaitaire'!L370="","",'Dépenses forfaitaire'!L370)</f>
        <v/>
      </c>
      <c r="L370" s="293" t="str">
        <f>IF('Dépenses forfaitaire'!J370="","",'Dépenses forfaitaire'!J370)</f>
        <v/>
      </c>
      <c r="M370" s="131" t="str">
        <f>IF($H370="","",IF($C370=Listes!$B$32,IF('DP_Instruction Forfaitaires'!$E370&lt;Listes!$B$53,('DP_Instruction Forfaitaires'!$E370*(VLOOKUP('DP_Instruction Forfaitaires'!$D370,Listes!$A$54:$E$60,2,FALSE))),IF('DP_Instruction Forfaitaires'!$E370&gt;Listes!$E$53,('DP_Instruction Forfaitaires'!$E370*(VLOOKUP('DP_Instruction Forfaitaires'!$D370,Listes!$A$54:$E$60,5,FALSE))),('DP_Instruction Forfaitaires'!$E370*(VLOOKUP('DP_Instruction Forfaitaires'!$D370,Listes!$A$54:$E$60,3,FALSE))+(VLOOKUP('DP_Instruction Forfaitaires'!$D370,Listes!$A$54:$E$60,4,FALSE)))))))</f>
        <v/>
      </c>
      <c r="N370" s="131" t="str">
        <f>IF($H370="","",IF($C370=Listes!$B$31,IF('DP_Instruction Forfaitaires'!$E370&lt;Listes!$B$42,('DP_Instruction Forfaitaires'!$E370*(VLOOKUP('DP_Instruction Forfaitaires'!$D370,Listes!$A$43:$E$49,2,FALSE))),IF('DP_Instruction Forfaitaires'!$E370&gt;Listes!$D$42,('DP_Instruction Forfaitaires'!$E370*(VLOOKUP('DP_Instruction Forfaitaires'!$D370,Listes!$A$43:$E$49,5,FALSE))),('DP_Instruction Forfaitaires'!$E370*(VLOOKUP('DP_Instruction Forfaitaires'!$D370,Listes!$A$43:$E$49,3,FALSE))+(VLOOKUP('DP_Instruction Forfaitaires'!$D370,Listes!$A$43:$E$49,4,FALSE)))))))</f>
        <v/>
      </c>
      <c r="O370" s="183" t="str">
        <f>IF($H370="","",IF($C370=Listes!$B$34,Listes!$I$31,IF($C370=Listes!$B$35,(VLOOKUP('DP_Instruction Forfaitaires'!$F370,Listes!$E$31:$F$36,2,FALSE)),IF($C370=Listes!$B$33,IF('DP_Instruction Forfaitaires'!$E370&lt;Listes!$A$64,'DP_Instruction Forfaitaires'!$E370*Listes!$A$65,IF('DP_Instruction Forfaitaires'!$E370&gt;Listes!$D$64,'DP_Instruction Forfaitaires'!$E370*Listes!$D$65,(('DP_Instruction Forfaitaires'!$E370*Listes!$B$65)+Listes!$C$65)))))))</f>
        <v/>
      </c>
      <c r="P370" s="144" t="str">
        <f>IF('Dépenses forfaitaire'!P370="","",'Dépenses forfaitaire'!P370)</f>
        <v/>
      </c>
      <c r="Q370" s="343"/>
      <c r="R370" s="295" t="str">
        <f t="shared" si="20"/>
        <v/>
      </c>
      <c r="S370" s="295" t="str">
        <f t="shared" si="21"/>
        <v/>
      </c>
      <c r="T370" s="193" t="str">
        <f t="shared" si="22"/>
        <v/>
      </c>
      <c r="U370" s="191"/>
      <c r="V370" s="209"/>
      <c r="W370" s="195" t="str">
        <f>IF(AND(OR(Q370="KO",T370&lt;&gt;""),OR(R370="",S370="",T370="")),Listes!$A$74,IF(AND(T370="",Q370&lt;&gt;""),Listes!$A$75,IF(AND(P370&lt;T370,V370=""),Listes!$A$76,IF(AND(R370&gt;S370),Listes!$A$77,IF(AND(P370&lt;&gt;"",P370&gt;T370,U370=""),Listes!$A$78,IF(AND(X370="",OR(Q370&lt;&gt;"",R370&lt;&gt;"",S370&lt;&gt;"")),Listes!$A$79,""))))))</f>
        <v/>
      </c>
      <c r="X370" s="196"/>
      <c r="Y370" s="31">
        <f t="shared" si="23"/>
        <v>0</v>
      </c>
    </row>
    <row r="371" spans="1:25" ht="20.100000000000001" customHeight="1" x14ac:dyDescent="0.25">
      <c r="A371" s="134">
        <v>365</v>
      </c>
      <c r="B371" s="131" t="str">
        <f>IF('Dépenses forfaitaire'!B371="","",'Dépenses forfaitaire'!B371)</f>
        <v/>
      </c>
      <c r="C371" s="131" t="str">
        <f>IF('Dépenses forfaitaire'!C371="","",'Dépenses forfaitaire'!C371)</f>
        <v/>
      </c>
      <c r="D371" s="131" t="str">
        <f>IF('Dépenses forfaitaire'!D371="","",'Dépenses forfaitaire'!D371)</f>
        <v/>
      </c>
      <c r="E371" s="131" t="str">
        <f>IF('Dépenses forfaitaire'!E371="","",'Dépenses forfaitaire'!E371)</f>
        <v/>
      </c>
      <c r="F371" s="131" t="str">
        <f>IF('Dépenses forfaitaire'!F371="","",'Dépenses forfaitaire'!F371)</f>
        <v/>
      </c>
      <c r="G371" s="131"/>
      <c r="H371" s="131" t="str">
        <f>IF('Dépenses forfaitaire'!H371="","",'Dépenses forfaitaire'!H371)</f>
        <v/>
      </c>
      <c r="I371" s="131" t="str">
        <f>IF('Dépenses forfaitaire'!I371="","",'Dépenses forfaitaire'!I371)</f>
        <v/>
      </c>
      <c r="J371" s="293" t="str">
        <f>IF('Dépenses forfaitaire'!K371="","",'Dépenses forfaitaire'!K371)</f>
        <v/>
      </c>
      <c r="K371" s="293" t="str">
        <f>IF('Dépenses forfaitaire'!L371="","",'Dépenses forfaitaire'!L371)</f>
        <v/>
      </c>
      <c r="L371" s="293" t="str">
        <f>IF('Dépenses forfaitaire'!J371="","",'Dépenses forfaitaire'!J371)</f>
        <v/>
      </c>
      <c r="M371" s="131" t="str">
        <f>IF($H371="","",IF($C371=Listes!$B$32,IF('DP_Instruction Forfaitaires'!$E371&lt;Listes!$B$53,('DP_Instruction Forfaitaires'!$E371*(VLOOKUP('DP_Instruction Forfaitaires'!$D371,Listes!$A$54:$E$60,2,FALSE))),IF('DP_Instruction Forfaitaires'!$E371&gt;Listes!$E$53,('DP_Instruction Forfaitaires'!$E371*(VLOOKUP('DP_Instruction Forfaitaires'!$D371,Listes!$A$54:$E$60,5,FALSE))),('DP_Instruction Forfaitaires'!$E371*(VLOOKUP('DP_Instruction Forfaitaires'!$D371,Listes!$A$54:$E$60,3,FALSE))+(VLOOKUP('DP_Instruction Forfaitaires'!$D371,Listes!$A$54:$E$60,4,FALSE)))))))</f>
        <v/>
      </c>
      <c r="N371" s="131" t="str">
        <f>IF($H371="","",IF($C371=Listes!$B$31,IF('DP_Instruction Forfaitaires'!$E371&lt;Listes!$B$42,('DP_Instruction Forfaitaires'!$E371*(VLOOKUP('DP_Instruction Forfaitaires'!$D371,Listes!$A$43:$E$49,2,FALSE))),IF('DP_Instruction Forfaitaires'!$E371&gt;Listes!$D$42,('DP_Instruction Forfaitaires'!$E371*(VLOOKUP('DP_Instruction Forfaitaires'!$D371,Listes!$A$43:$E$49,5,FALSE))),('DP_Instruction Forfaitaires'!$E371*(VLOOKUP('DP_Instruction Forfaitaires'!$D371,Listes!$A$43:$E$49,3,FALSE))+(VLOOKUP('DP_Instruction Forfaitaires'!$D371,Listes!$A$43:$E$49,4,FALSE)))))))</f>
        <v/>
      </c>
      <c r="O371" s="183" t="str">
        <f>IF($H371="","",IF($C371=Listes!$B$34,Listes!$I$31,IF($C371=Listes!$B$35,(VLOOKUP('DP_Instruction Forfaitaires'!$F371,Listes!$E$31:$F$36,2,FALSE)),IF($C371=Listes!$B$33,IF('DP_Instruction Forfaitaires'!$E371&lt;Listes!$A$64,'DP_Instruction Forfaitaires'!$E371*Listes!$A$65,IF('DP_Instruction Forfaitaires'!$E371&gt;Listes!$D$64,'DP_Instruction Forfaitaires'!$E371*Listes!$D$65,(('DP_Instruction Forfaitaires'!$E371*Listes!$B$65)+Listes!$C$65)))))))</f>
        <v/>
      </c>
      <c r="P371" s="144" t="str">
        <f>IF('Dépenses forfaitaire'!P371="","",'Dépenses forfaitaire'!P371)</f>
        <v/>
      </c>
      <c r="Q371" s="343"/>
      <c r="R371" s="295" t="str">
        <f t="shared" si="20"/>
        <v/>
      </c>
      <c r="S371" s="295" t="str">
        <f t="shared" si="21"/>
        <v/>
      </c>
      <c r="T371" s="193" t="str">
        <f t="shared" si="22"/>
        <v/>
      </c>
      <c r="U371" s="191"/>
      <c r="V371" s="209"/>
      <c r="W371" s="195" t="str">
        <f>IF(AND(OR(Q371="KO",T371&lt;&gt;""),OR(R371="",S371="",T371="")),Listes!$A$74,IF(AND(T371="",Q371&lt;&gt;""),Listes!$A$75,IF(AND(P371&lt;T371,V371=""),Listes!$A$76,IF(AND(R371&gt;S371),Listes!$A$77,IF(AND(P371&lt;&gt;"",P371&gt;T371,U371=""),Listes!$A$78,IF(AND(X371="",OR(Q371&lt;&gt;"",R371&lt;&gt;"",S371&lt;&gt;"")),Listes!$A$79,""))))))</f>
        <v/>
      </c>
      <c r="X371" s="196"/>
      <c r="Y371" s="31">
        <f t="shared" si="23"/>
        <v>0</v>
      </c>
    </row>
    <row r="372" spans="1:25" ht="20.100000000000001" customHeight="1" x14ac:dyDescent="0.25">
      <c r="A372" s="134">
        <v>366</v>
      </c>
      <c r="B372" s="131" t="str">
        <f>IF('Dépenses forfaitaire'!B372="","",'Dépenses forfaitaire'!B372)</f>
        <v/>
      </c>
      <c r="C372" s="131" t="str">
        <f>IF('Dépenses forfaitaire'!C372="","",'Dépenses forfaitaire'!C372)</f>
        <v/>
      </c>
      <c r="D372" s="131" t="str">
        <f>IF('Dépenses forfaitaire'!D372="","",'Dépenses forfaitaire'!D372)</f>
        <v/>
      </c>
      <c r="E372" s="131" t="str">
        <f>IF('Dépenses forfaitaire'!E372="","",'Dépenses forfaitaire'!E372)</f>
        <v/>
      </c>
      <c r="F372" s="131" t="str">
        <f>IF('Dépenses forfaitaire'!F372="","",'Dépenses forfaitaire'!F372)</f>
        <v/>
      </c>
      <c r="G372" s="131"/>
      <c r="H372" s="131" t="str">
        <f>IF('Dépenses forfaitaire'!H372="","",'Dépenses forfaitaire'!H372)</f>
        <v/>
      </c>
      <c r="I372" s="131" t="str">
        <f>IF('Dépenses forfaitaire'!I372="","",'Dépenses forfaitaire'!I372)</f>
        <v/>
      </c>
      <c r="J372" s="293" t="str">
        <f>IF('Dépenses forfaitaire'!K372="","",'Dépenses forfaitaire'!K372)</f>
        <v/>
      </c>
      <c r="K372" s="293" t="str">
        <f>IF('Dépenses forfaitaire'!L372="","",'Dépenses forfaitaire'!L372)</f>
        <v/>
      </c>
      <c r="L372" s="293" t="str">
        <f>IF('Dépenses forfaitaire'!J372="","",'Dépenses forfaitaire'!J372)</f>
        <v/>
      </c>
      <c r="M372" s="131" t="str">
        <f>IF($H372="","",IF($C372=Listes!$B$32,IF('DP_Instruction Forfaitaires'!$E372&lt;Listes!$B$53,('DP_Instruction Forfaitaires'!$E372*(VLOOKUP('DP_Instruction Forfaitaires'!$D372,Listes!$A$54:$E$60,2,FALSE))),IF('DP_Instruction Forfaitaires'!$E372&gt;Listes!$E$53,('DP_Instruction Forfaitaires'!$E372*(VLOOKUP('DP_Instruction Forfaitaires'!$D372,Listes!$A$54:$E$60,5,FALSE))),('DP_Instruction Forfaitaires'!$E372*(VLOOKUP('DP_Instruction Forfaitaires'!$D372,Listes!$A$54:$E$60,3,FALSE))+(VLOOKUP('DP_Instruction Forfaitaires'!$D372,Listes!$A$54:$E$60,4,FALSE)))))))</f>
        <v/>
      </c>
      <c r="N372" s="131" t="str">
        <f>IF($H372="","",IF($C372=Listes!$B$31,IF('DP_Instruction Forfaitaires'!$E372&lt;Listes!$B$42,('DP_Instruction Forfaitaires'!$E372*(VLOOKUP('DP_Instruction Forfaitaires'!$D372,Listes!$A$43:$E$49,2,FALSE))),IF('DP_Instruction Forfaitaires'!$E372&gt;Listes!$D$42,('DP_Instruction Forfaitaires'!$E372*(VLOOKUP('DP_Instruction Forfaitaires'!$D372,Listes!$A$43:$E$49,5,FALSE))),('DP_Instruction Forfaitaires'!$E372*(VLOOKUP('DP_Instruction Forfaitaires'!$D372,Listes!$A$43:$E$49,3,FALSE))+(VLOOKUP('DP_Instruction Forfaitaires'!$D372,Listes!$A$43:$E$49,4,FALSE)))))))</f>
        <v/>
      </c>
      <c r="O372" s="183" t="str">
        <f>IF($H372="","",IF($C372=Listes!$B$34,Listes!$I$31,IF($C372=Listes!$B$35,(VLOOKUP('DP_Instruction Forfaitaires'!$F372,Listes!$E$31:$F$36,2,FALSE)),IF($C372=Listes!$B$33,IF('DP_Instruction Forfaitaires'!$E372&lt;Listes!$A$64,'DP_Instruction Forfaitaires'!$E372*Listes!$A$65,IF('DP_Instruction Forfaitaires'!$E372&gt;Listes!$D$64,'DP_Instruction Forfaitaires'!$E372*Listes!$D$65,(('DP_Instruction Forfaitaires'!$E372*Listes!$B$65)+Listes!$C$65)))))))</f>
        <v/>
      </c>
      <c r="P372" s="144" t="str">
        <f>IF('Dépenses forfaitaire'!P372="","",'Dépenses forfaitaire'!P372)</f>
        <v/>
      </c>
      <c r="Q372" s="343"/>
      <c r="R372" s="295" t="str">
        <f t="shared" si="20"/>
        <v/>
      </c>
      <c r="S372" s="295" t="str">
        <f t="shared" si="21"/>
        <v/>
      </c>
      <c r="T372" s="193" t="str">
        <f t="shared" si="22"/>
        <v/>
      </c>
      <c r="U372" s="191"/>
      <c r="V372" s="209"/>
      <c r="W372" s="195" t="str">
        <f>IF(AND(OR(Q372="KO",T372&lt;&gt;""),OR(R372="",S372="",T372="")),Listes!$A$74,IF(AND(T372="",Q372&lt;&gt;""),Listes!$A$75,IF(AND(P372&lt;T372,V372=""),Listes!$A$76,IF(AND(R372&gt;S372),Listes!$A$77,IF(AND(P372&lt;&gt;"",P372&gt;T372,U372=""),Listes!$A$78,IF(AND(X372="",OR(Q372&lt;&gt;"",R372&lt;&gt;"",S372&lt;&gt;"")),Listes!$A$79,""))))))</f>
        <v/>
      </c>
      <c r="X372" s="196"/>
      <c r="Y372" s="31">
        <f t="shared" si="23"/>
        <v>0</v>
      </c>
    </row>
    <row r="373" spans="1:25" ht="20.100000000000001" customHeight="1" x14ac:dyDescent="0.25">
      <c r="A373" s="134">
        <v>367</v>
      </c>
      <c r="B373" s="131" t="str">
        <f>IF('Dépenses forfaitaire'!B373="","",'Dépenses forfaitaire'!B373)</f>
        <v/>
      </c>
      <c r="C373" s="131" t="str">
        <f>IF('Dépenses forfaitaire'!C373="","",'Dépenses forfaitaire'!C373)</f>
        <v/>
      </c>
      <c r="D373" s="131" t="str">
        <f>IF('Dépenses forfaitaire'!D373="","",'Dépenses forfaitaire'!D373)</f>
        <v/>
      </c>
      <c r="E373" s="131" t="str">
        <f>IF('Dépenses forfaitaire'!E373="","",'Dépenses forfaitaire'!E373)</f>
        <v/>
      </c>
      <c r="F373" s="131" t="str">
        <f>IF('Dépenses forfaitaire'!F373="","",'Dépenses forfaitaire'!F373)</f>
        <v/>
      </c>
      <c r="G373" s="131"/>
      <c r="H373" s="131" t="str">
        <f>IF('Dépenses forfaitaire'!H373="","",'Dépenses forfaitaire'!H373)</f>
        <v/>
      </c>
      <c r="I373" s="131" t="str">
        <f>IF('Dépenses forfaitaire'!I373="","",'Dépenses forfaitaire'!I373)</f>
        <v/>
      </c>
      <c r="J373" s="293" t="str">
        <f>IF('Dépenses forfaitaire'!K373="","",'Dépenses forfaitaire'!K373)</f>
        <v/>
      </c>
      <c r="K373" s="293" t="str">
        <f>IF('Dépenses forfaitaire'!L373="","",'Dépenses forfaitaire'!L373)</f>
        <v/>
      </c>
      <c r="L373" s="293" t="str">
        <f>IF('Dépenses forfaitaire'!J373="","",'Dépenses forfaitaire'!J373)</f>
        <v/>
      </c>
      <c r="M373" s="131" t="str">
        <f>IF($H373="","",IF($C373=Listes!$B$32,IF('DP_Instruction Forfaitaires'!$E373&lt;Listes!$B$53,('DP_Instruction Forfaitaires'!$E373*(VLOOKUP('DP_Instruction Forfaitaires'!$D373,Listes!$A$54:$E$60,2,FALSE))),IF('DP_Instruction Forfaitaires'!$E373&gt;Listes!$E$53,('DP_Instruction Forfaitaires'!$E373*(VLOOKUP('DP_Instruction Forfaitaires'!$D373,Listes!$A$54:$E$60,5,FALSE))),('DP_Instruction Forfaitaires'!$E373*(VLOOKUP('DP_Instruction Forfaitaires'!$D373,Listes!$A$54:$E$60,3,FALSE))+(VLOOKUP('DP_Instruction Forfaitaires'!$D373,Listes!$A$54:$E$60,4,FALSE)))))))</f>
        <v/>
      </c>
      <c r="N373" s="131" t="str">
        <f>IF($H373="","",IF($C373=Listes!$B$31,IF('DP_Instruction Forfaitaires'!$E373&lt;Listes!$B$42,('DP_Instruction Forfaitaires'!$E373*(VLOOKUP('DP_Instruction Forfaitaires'!$D373,Listes!$A$43:$E$49,2,FALSE))),IF('DP_Instruction Forfaitaires'!$E373&gt;Listes!$D$42,('DP_Instruction Forfaitaires'!$E373*(VLOOKUP('DP_Instruction Forfaitaires'!$D373,Listes!$A$43:$E$49,5,FALSE))),('DP_Instruction Forfaitaires'!$E373*(VLOOKUP('DP_Instruction Forfaitaires'!$D373,Listes!$A$43:$E$49,3,FALSE))+(VLOOKUP('DP_Instruction Forfaitaires'!$D373,Listes!$A$43:$E$49,4,FALSE)))))))</f>
        <v/>
      </c>
      <c r="O373" s="183" t="str">
        <f>IF($H373="","",IF($C373=Listes!$B$34,Listes!$I$31,IF($C373=Listes!$B$35,(VLOOKUP('DP_Instruction Forfaitaires'!$F373,Listes!$E$31:$F$36,2,FALSE)),IF($C373=Listes!$B$33,IF('DP_Instruction Forfaitaires'!$E373&lt;Listes!$A$64,'DP_Instruction Forfaitaires'!$E373*Listes!$A$65,IF('DP_Instruction Forfaitaires'!$E373&gt;Listes!$D$64,'DP_Instruction Forfaitaires'!$E373*Listes!$D$65,(('DP_Instruction Forfaitaires'!$E373*Listes!$B$65)+Listes!$C$65)))))))</f>
        <v/>
      </c>
      <c r="P373" s="144" t="str">
        <f>IF('Dépenses forfaitaire'!P373="","",'Dépenses forfaitaire'!P373)</f>
        <v/>
      </c>
      <c r="Q373" s="343"/>
      <c r="R373" s="295" t="str">
        <f t="shared" si="20"/>
        <v/>
      </c>
      <c r="S373" s="295" t="str">
        <f t="shared" si="21"/>
        <v/>
      </c>
      <c r="T373" s="193" t="str">
        <f t="shared" si="22"/>
        <v/>
      </c>
      <c r="U373" s="191"/>
      <c r="V373" s="209"/>
      <c r="W373" s="195" t="str">
        <f>IF(AND(OR(Q373="KO",T373&lt;&gt;""),OR(R373="",S373="",T373="")),Listes!$A$74,IF(AND(T373="",Q373&lt;&gt;""),Listes!$A$75,IF(AND(P373&lt;T373,V373=""),Listes!$A$76,IF(AND(R373&gt;S373),Listes!$A$77,IF(AND(P373&lt;&gt;"",P373&gt;T373,U373=""),Listes!$A$78,IF(AND(X373="",OR(Q373&lt;&gt;"",R373&lt;&gt;"",S373&lt;&gt;"")),Listes!$A$79,""))))))</f>
        <v/>
      </c>
      <c r="X373" s="196"/>
      <c r="Y373" s="31">
        <f t="shared" si="23"/>
        <v>0</v>
      </c>
    </row>
    <row r="374" spans="1:25" ht="20.100000000000001" customHeight="1" x14ac:dyDescent="0.25">
      <c r="A374" s="134">
        <v>368</v>
      </c>
      <c r="B374" s="131" t="str">
        <f>IF('Dépenses forfaitaire'!B374="","",'Dépenses forfaitaire'!B374)</f>
        <v/>
      </c>
      <c r="C374" s="131" t="str">
        <f>IF('Dépenses forfaitaire'!C374="","",'Dépenses forfaitaire'!C374)</f>
        <v/>
      </c>
      <c r="D374" s="131" t="str">
        <f>IF('Dépenses forfaitaire'!D374="","",'Dépenses forfaitaire'!D374)</f>
        <v/>
      </c>
      <c r="E374" s="131" t="str">
        <f>IF('Dépenses forfaitaire'!E374="","",'Dépenses forfaitaire'!E374)</f>
        <v/>
      </c>
      <c r="F374" s="131" t="str">
        <f>IF('Dépenses forfaitaire'!F374="","",'Dépenses forfaitaire'!F374)</f>
        <v/>
      </c>
      <c r="G374" s="131"/>
      <c r="H374" s="131" t="str">
        <f>IF('Dépenses forfaitaire'!H374="","",'Dépenses forfaitaire'!H374)</f>
        <v/>
      </c>
      <c r="I374" s="131" t="str">
        <f>IF('Dépenses forfaitaire'!I374="","",'Dépenses forfaitaire'!I374)</f>
        <v/>
      </c>
      <c r="J374" s="293" t="str">
        <f>IF('Dépenses forfaitaire'!K374="","",'Dépenses forfaitaire'!K374)</f>
        <v/>
      </c>
      <c r="K374" s="293" t="str">
        <f>IF('Dépenses forfaitaire'!L374="","",'Dépenses forfaitaire'!L374)</f>
        <v/>
      </c>
      <c r="L374" s="293" t="str">
        <f>IF('Dépenses forfaitaire'!J374="","",'Dépenses forfaitaire'!J374)</f>
        <v/>
      </c>
      <c r="M374" s="131" t="str">
        <f>IF($H374="","",IF($C374=Listes!$B$32,IF('DP_Instruction Forfaitaires'!$E374&lt;Listes!$B$53,('DP_Instruction Forfaitaires'!$E374*(VLOOKUP('DP_Instruction Forfaitaires'!$D374,Listes!$A$54:$E$60,2,FALSE))),IF('DP_Instruction Forfaitaires'!$E374&gt;Listes!$E$53,('DP_Instruction Forfaitaires'!$E374*(VLOOKUP('DP_Instruction Forfaitaires'!$D374,Listes!$A$54:$E$60,5,FALSE))),('DP_Instruction Forfaitaires'!$E374*(VLOOKUP('DP_Instruction Forfaitaires'!$D374,Listes!$A$54:$E$60,3,FALSE))+(VLOOKUP('DP_Instruction Forfaitaires'!$D374,Listes!$A$54:$E$60,4,FALSE)))))))</f>
        <v/>
      </c>
      <c r="N374" s="131" t="str">
        <f>IF($H374="","",IF($C374=Listes!$B$31,IF('DP_Instruction Forfaitaires'!$E374&lt;Listes!$B$42,('DP_Instruction Forfaitaires'!$E374*(VLOOKUP('DP_Instruction Forfaitaires'!$D374,Listes!$A$43:$E$49,2,FALSE))),IF('DP_Instruction Forfaitaires'!$E374&gt;Listes!$D$42,('DP_Instruction Forfaitaires'!$E374*(VLOOKUP('DP_Instruction Forfaitaires'!$D374,Listes!$A$43:$E$49,5,FALSE))),('DP_Instruction Forfaitaires'!$E374*(VLOOKUP('DP_Instruction Forfaitaires'!$D374,Listes!$A$43:$E$49,3,FALSE))+(VLOOKUP('DP_Instruction Forfaitaires'!$D374,Listes!$A$43:$E$49,4,FALSE)))))))</f>
        <v/>
      </c>
      <c r="O374" s="183" t="str">
        <f>IF($H374="","",IF($C374=Listes!$B$34,Listes!$I$31,IF($C374=Listes!$B$35,(VLOOKUP('DP_Instruction Forfaitaires'!$F374,Listes!$E$31:$F$36,2,FALSE)),IF($C374=Listes!$B$33,IF('DP_Instruction Forfaitaires'!$E374&lt;Listes!$A$64,'DP_Instruction Forfaitaires'!$E374*Listes!$A$65,IF('DP_Instruction Forfaitaires'!$E374&gt;Listes!$D$64,'DP_Instruction Forfaitaires'!$E374*Listes!$D$65,(('DP_Instruction Forfaitaires'!$E374*Listes!$B$65)+Listes!$C$65)))))))</f>
        <v/>
      </c>
      <c r="P374" s="144" t="str">
        <f>IF('Dépenses forfaitaire'!P374="","",'Dépenses forfaitaire'!P374)</f>
        <v/>
      </c>
      <c r="Q374" s="343"/>
      <c r="R374" s="295" t="str">
        <f t="shared" si="20"/>
        <v/>
      </c>
      <c r="S374" s="295" t="str">
        <f t="shared" si="21"/>
        <v/>
      </c>
      <c r="T374" s="193" t="str">
        <f t="shared" si="22"/>
        <v/>
      </c>
      <c r="U374" s="191"/>
      <c r="V374" s="209"/>
      <c r="W374" s="195" t="str">
        <f>IF(AND(OR(Q374="KO",T374&lt;&gt;""),OR(R374="",S374="",T374="")),Listes!$A$74,IF(AND(T374="",Q374&lt;&gt;""),Listes!$A$75,IF(AND(P374&lt;T374,V374=""),Listes!$A$76,IF(AND(R374&gt;S374),Listes!$A$77,IF(AND(P374&lt;&gt;"",P374&gt;T374,U374=""),Listes!$A$78,IF(AND(X374="",OR(Q374&lt;&gt;"",R374&lt;&gt;"",S374&lt;&gt;"")),Listes!$A$79,""))))))</f>
        <v/>
      </c>
      <c r="X374" s="196"/>
      <c r="Y374" s="31">
        <f t="shared" si="23"/>
        <v>0</v>
      </c>
    </row>
    <row r="375" spans="1:25" ht="20.100000000000001" customHeight="1" x14ac:dyDescent="0.25">
      <c r="A375" s="134">
        <v>369</v>
      </c>
      <c r="B375" s="131" t="str">
        <f>IF('Dépenses forfaitaire'!B375="","",'Dépenses forfaitaire'!B375)</f>
        <v/>
      </c>
      <c r="C375" s="131" t="str">
        <f>IF('Dépenses forfaitaire'!C375="","",'Dépenses forfaitaire'!C375)</f>
        <v/>
      </c>
      <c r="D375" s="131" t="str">
        <f>IF('Dépenses forfaitaire'!D375="","",'Dépenses forfaitaire'!D375)</f>
        <v/>
      </c>
      <c r="E375" s="131" t="str">
        <f>IF('Dépenses forfaitaire'!E375="","",'Dépenses forfaitaire'!E375)</f>
        <v/>
      </c>
      <c r="F375" s="131" t="str">
        <f>IF('Dépenses forfaitaire'!F375="","",'Dépenses forfaitaire'!F375)</f>
        <v/>
      </c>
      <c r="G375" s="131"/>
      <c r="H375" s="131" t="str">
        <f>IF('Dépenses forfaitaire'!H375="","",'Dépenses forfaitaire'!H375)</f>
        <v/>
      </c>
      <c r="I375" s="131" t="str">
        <f>IF('Dépenses forfaitaire'!I375="","",'Dépenses forfaitaire'!I375)</f>
        <v/>
      </c>
      <c r="J375" s="293" t="str">
        <f>IF('Dépenses forfaitaire'!K375="","",'Dépenses forfaitaire'!K375)</f>
        <v/>
      </c>
      <c r="K375" s="293" t="str">
        <f>IF('Dépenses forfaitaire'!L375="","",'Dépenses forfaitaire'!L375)</f>
        <v/>
      </c>
      <c r="L375" s="293" t="str">
        <f>IF('Dépenses forfaitaire'!J375="","",'Dépenses forfaitaire'!J375)</f>
        <v/>
      </c>
      <c r="M375" s="131" t="str">
        <f>IF($H375="","",IF($C375=Listes!$B$32,IF('DP_Instruction Forfaitaires'!$E375&lt;Listes!$B$53,('DP_Instruction Forfaitaires'!$E375*(VLOOKUP('DP_Instruction Forfaitaires'!$D375,Listes!$A$54:$E$60,2,FALSE))),IF('DP_Instruction Forfaitaires'!$E375&gt;Listes!$E$53,('DP_Instruction Forfaitaires'!$E375*(VLOOKUP('DP_Instruction Forfaitaires'!$D375,Listes!$A$54:$E$60,5,FALSE))),('DP_Instruction Forfaitaires'!$E375*(VLOOKUP('DP_Instruction Forfaitaires'!$D375,Listes!$A$54:$E$60,3,FALSE))+(VLOOKUP('DP_Instruction Forfaitaires'!$D375,Listes!$A$54:$E$60,4,FALSE)))))))</f>
        <v/>
      </c>
      <c r="N375" s="131" t="str">
        <f>IF($H375="","",IF($C375=Listes!$B$31,IF('DP_Instruction Forfaitaires'!$E375&lt;Listes!$B$42,('DP_Instruction Forfaitaires'!$E375*(VLOOKUP('DP_Instruction Forfaitaires'!$D375,Listes!$A$43:$E$49,2,FALSE))),IF('DP_Instruction Forfaitaires'!$E375&gt;Listes!$D$42,('DP_Instruction Forfaitaires'!$E375*(VLOOKUP('DP_Instruction Forfaitaires'!$D375,Listes!$A$43:$E$49,5,FALSE))),('DP_Instruction Forfaitaires'!$E375*(VLOOKUP('DP_Instruction Forfaitaires'!$D375,Listes!$A$43:$E$49,3,FALSE))+(VLOOKUP('DP_Instruction Forfaitaires'!$D375,Listes!$A$43:$E$49,4,FALSE)))))))</f>
        <v/>
      </c>
      <c r="O375" s="183" t="str">
        <f>IF($H375="","",IF($C375=Listes!$B$34,Listes!$I$31,IF($C375=Listes!$B$35,(VLOOKUP('DP_Instruction Forfaitaires'!$F375,Listes!$E$31:$F$36,2,FALSE)),IF($C375=Listes!$B$33,IF('DP_Instruction Forfaitaires'!$E375&lt;Listes!$A$64,'DP_Instruction Forfaitaires'!$E375*Listes!$A$65,IF('DP_Instruction Forfaitaires'!$E375&gt;Listes!$D$64,'DP_Instruction Forfaitaires'!$E375*Listes!$D$65,(('DP_Instruction Forfaitaires'!$E375*Listes!$B$65)+Listes!$C$65)))))))</f>
        <v/>
      </c>
      <c r="P375" s="144" t="str">
        <f>IF('Dépenses forfaitaire'!P375="","",'Dépenses forfaitaire'!P375)</f>
        <v/>
      </c>
      <c r="Q375" s="343"/>
      <c r="R375" s="295" t="str">
        <f t="shared" si="20"/>
        <v/>
      </c>
      <c r="S375" s="295" t="str">
        <f t="shared" si="21"/>
        <v/>
      </c>
      <c r="T375" s="193" t="str">
        <f t="shared" si="22"/>
        <v/>
      </c>
      <c r="U375" s="191"/>
      <c r="V375" s="209"/>
      <c r="W375" s="195" t="str">
        <f>IF(AND(OR(Q375="KO",T375&lt;&gt;""),OR(R375="",S375="",T375="")),Listes!$A$74,IF(AND(T375="",Q375&lt;&gt;""),Listes!$A$75,IF(AND(P375&lt;T375,V375=""),Listes!$A$76,IF(AND(R375&gt;S375),Listes!$A$77,IF(AND(P375&lt;&gt;"",P375&gt;T375,U375=""),Listes!$A$78,IF(AND(X375="",OR(Q375&lt;&gt;"",R375&lt;&gt;"",S375&lt;&gt;"")),Listes!$A$79,""))))))</f>
        <v/>
      </c>
      <c r="X375" s="196"/>
      <c r="Y375" s="31">
        <f t="shared" si="23"/>
        <v>0</v>
      </c>
    </row>
    <row r="376" spans="1:25" ht="20.100000000000001" customHeight="1" x14ac:dyDescent="0.25">
      <c r="A376" s="134">
        <v>370</v>
      </c>
      <c r="B376" s="131" t="str">
        <f>IF('Dépenses forfaitaire'!B376="","",'Dépenses forfaitaire'!B376)</f>
        <v/>
      </c>
      <c r="C376" s="131" t="str">
        <f>IF('Dépenses forfaitaire'!C376="","",'Dépenses forfaitaire'!C376)</f>
        <v/>
      </c>
      <c r="D376" s="131" t="str">
        <f>IF('Dépenses forfaitaire'!D376="","",'Dépenses forfaitaire'!D376)</f>
        <v/>
      </c>
      <c r="E376" s="131" t="str">
        <f>IF('Dépenses forfaitaire'!E376="","",'Dépenses forfaitaire'!E376)</f>
        <v/>
      </c>
      <c r="F376" s="131" t="str">
        <f>IF('Dépenses forfaitaire'!F376="","",'Dépenses forfaitaire'!F376)</f>
        <v/>
      </c>
      <c r="G376" s="131"/>
      <c r="H376" s="131" t="str">
        <f>IF('Dépenses forfaitaire'!H376="","",'Dépenses forfaitaire'!H376)</f>
        <v/>
      </c>
      <c r="I376" s="131" t="str">
        <f>IF('Dépenses forfaitaire'!I376="","",'Dépenses forfaitaire'!I376)</f>
        <v/>
      </c>
      <c r="J376" s="293" t="str">
        <f>IF('Dépenses forfaitaire'!K376="","",'Dépenses forfaitaire'!K376)</f>
        <v/>
      </c>
      <c r="K376" s="293" t="str">
        <f>IF('Dépenses forfaitaire'!L376="","",'Dépenses forfaitaire'!L376)</f>
        <v/>
      </c>
      <c r="L376" s="293" t="str">
        <f>IF('Dépenses forfaitaire'!J376="","",'Dépenses forfaitaire'!J376)</f>
        <v/>
      </c>
      <c r="M376" s="131" t="str">
        <f>IF($H376="","",IF($C376=Listes!$B$32,IF('DP_Instruction Forfaitaires'!$E376&lt;Listes!$B$53,('DP_Instruction Forfaitaires'!$E376*(VLOOKUP('DP_Instruction Forfaitaires'!$D376,Listes!$A$54:$E$60,2,FALSE))),IF('DP_Instruction Forfaitaires'!$E376&gt;Listes!$E$53,('DP_Instruction Forfaitaires'!$E376*(VLOOKUP('DP_Instruction Forfaitaires'!$D376,Listes!$A$54:$E$60,5,FALSE))),('DP_Instruction Forfaitaires'!$E376*(VLOOKUP('DP_Instruction Forfaitaires'!$D376,Listes!$A$54:$E$60,3,FALSE))+(VLOOKUP('DP_Instruction Forfaitaires'!$D376,Listes!$A$54:$E$60,4,FALSE)))))))</f>
        <v/>
      </c>
      <c r="N376" s="131" t="str">
        <f>IF($H376="","",IF($C376=Listes!$B$31,IF('DP_Instruction Forfaitaires'!$E376&lt;Listes!$B$42,('DP_Instruction Forfaitaires'!$E376*(VLOOKUP('DP_Instruction Forfaitaires'!$D376,Listes!$A$43:$E$49,2,FALSE))),IF('DP_Instruction Forfaitaires'!$E376&gt;Listes!$D$42,('DP_Instruction Forfaitaires'!$E376*(VLOOKUP('DP_Instruction Forfaitaires'!$D376,Listes!$A$43:$E$49,5,FALSE))),('DP_Instruction Forfaitaires'!$E376*(VLOOKUP('DP_Instruction Forfaitaires'!$D376,Listes!$A$43:$E$49,3,FALSE))+(VLOOKUP('DP_Instruction Forfaitaires'!$D376,Listes!$A$43:$E$49,4,FALSE)))))))</f>
        <v/>
      </c>
      <c r="O376" s="183" t="str">
        <f>IF($H376="","",IF($C376=Listes!$B$34,Listes!$I$31,IF($C376=Listes!$B$35,(VLOOKUP('DP_Instruction Forfaitaires'!$F376,Listes!$E$31:$F$36,2,FALSE)),IF($C376=Listes!$B$33,IF('DP_Instruction Forfaitaires'!$E376&lt;Listes!$A$64,'DP_Instruction Forfaitaires'!$E376*Listes!$A$65,IF('DP_Instruction Forfaitaires'!$E376&gt;Listes!$D$64,'DP_Instruction Forfaitaires'!$E376*Listes!$D$65,(('DP_Instruction Forfaitaires'!$E376*Listes!$B$65)+Listes!$C$65)))))))</f>
        <v/>
      </c>
      <c r="P376" s="144" t="str">
        <f>IF('Dépenses forfaitaire'!P376="","",'Dépenses forfaitaire'!P376)</f>
        <v/>
      </c>
      <c r="Q376" s="343"/>
      <c r="R376" s="295" t="str">
        <f t="shared" si="20"/>
        <v/>
      </c>
      <c r="S376" s="295" t="str">
        <f t="shared" si="21"/>
        <v/>
      </c>
      <c r="T376" s="193" t="str">
        <f t="shared" si="22"/>
        <v/>
      </c>
      <c r="U376" s="191"/>
      <c r="V376" s="209"/>
      <c r="W376" s="195" t="str">
        <f>IF(AND(OR(Q376="KO",T376&lt;&gt;""),OR(R376="",S376="",T376="")),Listes!$A$74,IF(AND(T376="",Q376&lt;&gt;""),Listes!$A$75,IF(AND(P376&lt;T376,V376=""),Listes!$A$76,IF(AND(R376&gt;S376),Listes!$A$77,IF(AND(P376&lt;&gt;"",P376&gt;T376,U376=""),Listes!$A$78,IF(AND(X376="",OR(Q376&lt;&gt;"",R376&lt;&gt;"",S376&lt;&gt;"")),Listes!$A$79,""))))))</f>
        <v/>
      </c>
      <c r="X376" s="196"/>
      <c r="Y376" s="31">
        <f t="shared" si="23"/>
        <v>0</v>
      </c>
    </row>
    <row r="377" spans="1:25" ht="20.100000000000001" customHeight="1" x14ac:dyDescent="0.25">
      <c r="A377" s="134">
        <v>371</v>
      </c>
      <c r="B377" s="131" t="str">
        <f>IF('Dépenses forfaitaire'!B377="","",'Dépenses forfaitaire'!B377)</f>
        <v/>
      </c>
      <c r="C377" s="131" t="str">
        <f>IF('Dépenses forfaitaire'!C377="","",'Dépenses forfaitaire'!C377)</f>
        <v/>
      </c>
      <c r="D377" s="131" t="str">
        <f>IF('Dépenses forfaitaire'!D377="","",'Dépenses forfaitaire'!D377)</f>
        <v/>
      </c>
      <c r="E377" s="131" t="str">
        <f>IF('Dépenses forfaitaire'!E377="","",'Dépenses forfaitaire'!E377)</f>
        <v/>
      </c>
      <c r="F377" s="131" t="str">
        <f>IF('Dépenses forfaitaire'!F377="","",'Dépenses forfaitaire'!F377)</f>
        <v/>
      </c>
      <c r="G377" s="131"/>
      <c r="H377" s="131" t="str">
        <f>IF('Dépenses forfaitaire'!H377="","",'Dépenses forfaitaire'!H377)</f>
        <v/>
      </c>
      <c r="I377" s="131" t="str">
        <f>IF('Dépenses forfaitaire'!I377="","",'Dépenses forfaitaire'!I377)</f>
        <v/>
      </c>
      <c r="J377" s="293" t="str">
        <f>IF('Dépenses forfaitaire'!K377="","",'Dépenses forfaitaire'!K377)</f>
        <v/>
      </c>
      <c r="K377" s="293" t="str">
        <f>IF('Dépenses forfaitaire'!L377="","",'Dépenses forfaitaire'!L377)</f>
        <v/>
      </c>
      <c r="L377" s="293" t="str">
        <f>IF('Dépenses forfaitaire'!J377="","",'Dépenses forfaitaire'!J377)</f>
        <v/>
      </c>
      <c r="M377" s="131" t="str">
        <f>IF($H377="","",IF($C377=Listes!$B$32,IF('DP_Instruction Forfaitaires'!$E377&lt;Listes!$B$53,('DP_Instruction Forfaitaires'!$E377*(VLOOKUP('DP_Instruction Forfaitaires'!$D377,Listes!$A$54:$E$60,2,FALSE))),IF('DP_Instruction Forfaitaires'!$E377&gt;Listes!$E$53,('DP_Instruction Forfaitaires'!$E377*(VLOOKUP('DP_Instruction Forfaitaires'!$D377,Listes!$A$54:$E$60,5,FALSE))),('DP_Instruction Forfaitaires'!$E377*(VLOOKUP('DP_Instruction Forfaitaires'!$D377,Listes!$A$54:$E$60,3,FALSE))+(VLOOKUP('DP_Instruction Forfaitaires'!$D377,Listes!$A$54:$E$60,4,FALSE)))))))</f>
        <v/>
      </c>
      <c r="N377" s="131" t="str">
        <f>IF($H377="","",IF($C377=Listes!$B$31,IF('DP_Instruction Forfaitaires'!$E377&lt;Listes!$B$42,('DP_Instruction Forfaitaires'!$E377*(VLOOKUP('DP_Instruction Forfaitaires'!$D377,Listes!$A$43:$E$49,2,FALSE))),IF('DP_Instruction Forfaitaires'!$E377&gt;Listes!$D$42,('DP_Instruction Forfaitaires'!$E377*(VLOOKUP('DP_Instruction Forfaitaires'!$D377,Listes!$A$43:$E$49,5,FALSE))),('DP_Instruction Forfaitaires'!$E377*(VLOOKUP('DP_Instruction Forfaitaires'!$D377,Listes!$A$43:$E$49,3,FALSE))+(VLOOKUP('DP_Instruction Forfaitaires'!$D377,Listes!$A$43:$E$49,4,FALSE)))))))</f>
        <v/>
      </c>
      <c r="O377" s="183" t="str">
        <f>IF($H377="","",IF($C377=Listes!$B$34,Listes!$I$31,IF($C377=Listes!$B$35,(VLOOKUP('DP_Instruction Forfaitaires'!$F377,Listes!$E$31:$F$36,2,FALSE)),IF($C377=Listes!$B$33,IF('DP_Instruction Forfaitaires'!$E377&lt;Listes!$A$64,'DP_Instruction Forfaitaires'!$E377*Listes!$A$65,IF('DP_Instruction Forfaitaires'!$E377&gt;Listes!$D$64,'DP_Instruction Forfaitaires'!$E377*Listes!$D$65,(('DP_Instruction Forfaitaires'!$E377*Listes!$B$65)+Listes!$C$65)))))))</f>
        <v/>
      </c>
      <c r="P377" s="144" t="str">
        <f>IF('Dépenses forfaitaire'!P377="","",'Dépenses forfaitaire'!P377)</f>
        <v/>
      </c>
      <c r="Q377" s="343"/>
      <c r="R377" s="295" t="str">
        <f t="shared" si="20"/>
        <v/>
      </c>
      <c r="S377" s="295" t="str">
        <f t="shared" si="21"/>
        <v/>
      </c>
      <c r="T377" s="193" t="str">
        <f t="shared" si="22"/>
        <v/>
      </c>
      <c r="U377" s="191"/>
      <c r="V377" s="209"/>
      <c r="W377" s="195" t="str">
        <f>IF(AND(OR(Q377="KO",T377&lt;&gt;""),OR(R377="",S377="",T377="")),Listes!$A$74,IF(AND(T377="",Q377&lt;&gt;""),Listes!$A$75,IF(AND(P377&lt;T377,V377=""),Listes!$A$76,IF(AND(R377&gt;S377),Listes!$A$77,IF(AND(P377&lt;&gt;"",P377&gt;T377,U377=""),Listes!$A$78,IF(AND(X377="",OR(Q377&lt;&gt;"",R377&lt;&gt;"",S377&lt;&gt;"")),Listes!$A$79,""))))))</f>
        <v/>
      </c>
      <c r="X377" s="196"/>
      <c r="Y377" s="31">
        <f t="shared" si="23"/>
        <v>0</v>
      </c>
    </row>
    <row r="378" spans="1:25" ht="20.100000000000001" customHeight="1" x14ac:dyDescent="0.25">
      <c r="A378" s="134">
        <v>372</v>
      </c>
      <c r="B378" s="131" t="str">
        <f>IF('Dépenses forfaitaire'!B378="","",'Dépenses forfaitaire'!B378)</f>
        <v/>
      </c>
      <c r="C378" s="131" t="str">
        <f>IF('Dépenses forfaitaire'!C378="","",'Dépenses forfaitaire'!C378)</f>
        <v/>
      </c>
      <c r="D378" s="131" t="str">
        <f>IF('Dépenses forfaitaire'!D378="","",'Dépenses forfaitaire'!D378)</f>
        <v/>
      </c>
      <c r="E378" s="131" t="str">
        <f>IF('Dépenses forfaitaire'!E378="","",'Dépenses forfaitaire'!E378)</f>
        <v/>
      </c>
      <c r="F378" s="131" t="str">
        <f>IF('Dépenses forfaitaire'!F378="","",'Dépenses forfaitaire'!F378)</f>
        <v/>
      </c>
      <c r="G378" s="131"/>
      <c r="H378" s="131" t="str">
        <f>IF('Dépenses forfaitaire'!H378="","",'Dépenses forfaitaire'!H378)</f>
        <v/>
      </c>
      <c r="I378" s="131" t="str">
        <f>IF('Dépenses forfaitaire'!I378="","",'Dépenses forfaitaire'!I378)</f>
        <v/>
      </c>
      <c r="J378" s="293" t="str">
        <f>IF('Dépenses forfaitaire'!K378="","",'Dépenses forfaitaire'!K378)</f>
        <v/>
      </c>
      <c r="K378" s="293" t="str">
        <f>IF('Dépenses forfaitaire'!L378="","",'Dépenses forfaitaire'!L378)</f>
        <v/>
      </c>
      <c r="L378" s="293" t="str">
        <f>IF('Dépenses forfaitaire'!J378="","",'Dépenses forfaitaire'!J378)</f>
        <v/>
      </c>
      <c r="M378" s="131" t="str">
        <f>IF($H378="","",IF($C378=Listes!$B$32,IF('DP_Instruction Forfaitaires'!$E378&lt;Listes!$B$53,('DP_Instruction Forfaitaires'!$E378*(VLOOKUP('DP_Instruction Forfaitaires'!$D378,Listes!$A$54:$E$60,2,FALSE))),IF('DP_Instruction Forfaitaires'!$E378&gt;Listes!$E$53,('DP_Instruction Forfaitaires'!$E378*(VLOOKUP('DP_Instruction Forfaitaires'!$D378,Listes!$A$54:$E$60,5,FALSE))),('DP_Instruction Forfaitaires'!$E378*(VLOOKUP('DP_Instruction Forfaitaires'!$D378,Listes!$A$54:$E$60,3,FALSE))+(VLOOKUP('DP_Instruction Forfaitaires'!$D378,Listes!$A$54:$E$60,4,FALSE)))))))</f>
        <v/>
      </c>
      <c r="N378" s="131" t="str">
        <f>IF($H378="","",IF($C378=Listes!$B$31,IF('DP_Instruction Forfaitaires'!$E378&lt;Listes!$B$42,('DP_Instruction Forfaitaires'!$E378*(VLOOKUP('DP_Instruction Forfaitaires'!$D378,Listes!$A$43:$E$49,2,FALSE))),IF('DP_Instruction Forfaitaires'!$E378&gt;Listes!$D$42,('DP_Instruction Forfaitaires'!$E378*(VLOOKUP('DP_Instruction Forfaitaires'!$D378,Listes!$A$43:$E$49,5,FALSE))),('DP_Instruction Forfaitaires'!$E378*(VLOOKUP('DP_Instruction Forfaitaires'!$D378,Listes!$A$43:$E$49,3,FALSE))+(VLOOKUP('DP_Instruction Forfaitaires'!$D378,Listes!$A$43:$E$49,4,FALSE)))))))</f>
        <v/>
      </c>
      <c r="O378" s="183" t="str">
        <f>IF($H378="","",IF($C378=Listes!$B$34,Listes!$I$31,IF($C378=Listes!$B$35,(VLOOKUP('DP_Instruction Forfaitaires'!$F378,Listes!$E$31:$F$36,2,FALSE)),IF($C378=Listes!$B$33,IF('DP_Instruction Forfaitaires'!$E378&lt;Listes!$A$64,'DP_Instruction Forfaitaires'!$E378*Listes!$A$65,IF('DP_Instruction Forfaitaires'!$E378&gt;Listes!$D$64,'DP_Instruction Forfaitaires'!$E378*Listes!$D$65,(('DP_Instruction Forfaitaires'!$E378*Listes!$B$65)+Listes!$C$65)))))))</f>
        <v/>
      </c>
      <c r="P378" s="144" t="str">
        <f>IF('Dépenses forfaitaire'!P378="","",'Dépenses forfaitaire'!P378)</f>
        <v/>
      </c>
      <c r="Q378" s="343"/>
      <c r="R378" s="295" t="str">
        <f t="shared" si="20"/>
        <v/>
      </c>
      <c r="S378" s="295" t="str">
        <f t="shared" si="21"/>
        <v/>
      </c>
      <c r="T378" s="193" t="str">
        <f t="shared" si="22"/>
        <v/>
      </c>
      <c r="U378" s="191"/>
      <c r="V378" s="209"/>
      <c r="W378" s="195" t="str">
        <f>IF(AND(OR(Q378="KO",T378&lt;&gt;""),OR(R378="",S378="",T378="")),Listes!$A$74,IF(AND(T378="",Q378&lt;&gt;""),Listes!$A$75,IF(AND(P378&lt;T378,V378=""),Listes!$A$76,IF(AND(R378&gt;S378),Listes!$A$77,IF(AND(P378&lt;&gt;"",P378&gt;T378,U378=""),Listes!$A$78,IF(AND(X378="",OR(Q378&lt;&gt;"",R378&lt;&gt;"",S378&lt;&gt;"")),Listes!$A$79,""))))))</f>
        <v/>
      </c>
      <c r="X378" s="196"/>
      <c r="Y378" s="31">
        <f t="shared" si="23"/>
        <v>0</v>
      </c>
    </row>
    <row r="379" spans="1:25" ht="20.100000000000001" customHeight="1" x14ac:dyDescent="0.25">
      <c r="A379" s="134">
        <v>373</v>
      </c>
      <c r="B379" s="131" t="str">
        <f>IF('Dépenses forfaitaire'!B379="","",'Dépenses forfaitaire'!B379)</f>
        <v/>
      </c>
      <c r="C379" s="131" t="str">
        <f>IF('Dépenses forfaitaire'!C379="","",'Dépenses forfaitaire'!C379)</f>
        <v/>
      </c>
      <c r="D379" s="131" t="str">
        <f>IF('Dépenses forfaitaire'!D379="","",'Dépenses forfaitaire'!D379)</f>
        <v/>
      </c>
      <c r="E379" s="131" t="str">
        <f>IF('Dépenses forfaitaire'!E379="","",'Dépenses forfaitaire'!E379)</f>
        <v/>
      </c>
      <c r="F379" s="131" t="str">
        <f>IF('Dépenses forfaitaire'!F379="","",'Dépenses forfaitaire'!F379)</f>
        <v/>
      </c>
      <c r="G379" s="131"/>
      <c r="H379" s="131" t="str">
        <f>IF('Dépenses forfaitaire'!H379="","",'Dépenses forfaitaire'!H379)</f>
        <v/>
      </c>
      <c r="I379" s="131" t="str">
        <f>IF('Dépenses forfaitaire'!I379="","",'Dépenses forfaitaire'!I379)</f>
        <v/>
      </c>
      <c r="J379" s="293" t="str">
        <f>IF('Dépenses forfaitaire'!K379="","",'Dépenses forfaitaire'!K379)</f>
        <v/>
      </c>
      <c r="K379" s="293" t="str">
        <f>IF('Dépenses forfaitaire'!L379="","",'Dépenses forfaitaire'!L379)</f>
        <v/>
      </c>
      <c r="L379" s="293" t="str">
        <f>IF('Dépenses forfaitaire'!J379="","",'Dépenses forfaitaire'!J379)</f>
        <v/>
      </c>
      <c r="M379" s="131" t="str">
        <f>IF($H379="","",IF($C379=Listes!$B$32,IF('DP_Instruction Forfaitaires'!$E379&lt;Listes!$B$53,('DP_Instruction Forfaitaires'!$E379*(VLOOKUP('DP_Instruction Forfaitaires'!$D379,Listes!$A$54:$E$60,2,FALSE))),IF('DP_Instruction Forfaitaires'!$E379&gt;Listes!$E$53,('DP_Instruction Forfaitaires'!$E379*(VLOOKUP('DP_Instruction Forfaitaires'!$D379,Listes!$A$54:$E$60,5,FALSE))),('DP_Instruction Forfaitaires'!$E379*(VLOOKUP('DP_Instruction Forfaitaires'!$D379,Listes!$A$54:$E$60,3,FALSE))+(VLOOKUP('DP_Instruction Forfaitaires'!$D379,Listes!$A$54:$E$60,4,FALSE)))))))</f>
        <v/>
      </c>
      <c r="N379" s="131" t="str">
        <f>IF($H379="","",IF($C379=Listes!$B$31,IF('DP_Instruction Forfaitaires'!$E379&lt;Listes!$B$42,('DP_Instruction Forfaitaires'!$E379*(VLOOKUP('DP_Instruction Forfaitaires'!$D379,Listes!$A$43:$E$49,2,FALSE))),IF('DP_Instruction Forfaitaires'!$E379&gt;Listes!$D$42,('DP_Instruction Forfaitaires'!$E379*(VLOOKUP('DP_Instruction Forfaitaires'!$D379,Listes!$A$43:$E$49,5,FALSE))),('DP_Instruction Forfaitaires'!$E379*(VLOOKUP('DP_Instruction Forfaitaires'!$D379,Listes!$A$43:$E$49,3,FALSE))+(VLOOKUP('DP_Instruction Forfaitaires'!$D379,Listes!$A$43:$E$49,4,FALSE)))))))</f>
        <v/>
      </c>
      <c r="O379" s="183" t="str">
        <f>IF($H379="","",IF($C379=Listes!$B$34,Listes!$I$31,IF($C379=Listes!$B$35,(VLOOKUP('DP_Instruction Forfaitaires'!$F379,Listes!$E$31:$F$36,2,FALSE)),IF($C379=Listes!$B$33,IF('DP_Instruction Forfaitaires'!$E379&lt;Listes!$A$64,'DP_Instruction Forfaitaires'!$E379*Listes!$A$65,IF('DP_Instruction Forfaitaires'!$E379&gt;Listes!$D$64,'DP_Instruction Forfaitaires'!$E379*Listes!$D$65,(('DP_Instruction Forfaitaires'!$E379*Listes!$B$65)+Listes!$C$65)))))))</f>
        <v/>
      </c>
      <c r="P379" s="144" t="str">
        <f>IF('Dépenses forfaitaire'!P379="","",'Dépenses forfaitaire'!P379)</f>
        <v/>
      </c>
      <c r="Q379" s="343"/>
      <c r="R379" s="295" t="str">
        <f t="shared" si="20"/>
        <v/>
      </c>
      <c r="S379" s="295" t="str">
        <f t="shared" si="21"/>
        <v/>
      </c>
      <c r="T379" s="193" t="str">
        <f t="shared" si="22"/>
        <v/>
      </c>
      <c r="U379" s="191"/>
      <c r="V379" s="209"/>
      <c r="W379" s="195" t="str">
        <f>IF(AND(OR(Q379="KO",T379&lt;&gt;""),OR(R379="",S379="",T379="")),Listes!$A$74,IF(AND(T379="",Q379&lt;&gt;""),Listes!$A$75,IF(AND(P379&lt;T379,V379=""),Listes!$A$76,IF(AND(R379&gt;S379),Listes!$A$77,IF(AND(P379&lt;&gt;"",P379&gt;T379,U379=""),Listes!$A$78,IF(AND(X379="",OR(Q379&lt;&gt;"",R379&lt;&gt;"",S379&lt;&gt;"")),Listes!$A$79,""))))))</f>
        <v/>
      </c>
      <c r="X379" s="196"/>
      <c r="Y379" s="31">
        <f t="shared" si="23"/>
        <v>0</v>
      </c>
    </row>
    <row r="380" spans="1:25" ht="20.100000000000001" customHeight="1" x14ac:dyDescent="0.25">
      <c r="A380" s="134">
        <v>374</v>
      </c>
      <c r="B380" s="131" t="str">
        <f>IF('Dépenses forfaitaire'!B380="","",'Dépenses forfaitaire'!B380)</f>
        <v/>
      </c>
      <c r="C380" s="131" t="str">
        <f>IF('Dépenses forfaitaire'!C380="","",'Dépenses forfaitaire'!C380)</f>
        <v/>
      </c>
      <c r="D380" s="131" t="str">
        <f>IF('Dépenses forfaitaire'!D380="","",'Dépenses forfaitaire'!D380)</f>
        <v/>
      </c>
      <c r="E380" s="131" t="str">
        <f>IF('Dépenses forfaitaire'!E380="","",'Dépenses forfaitaire'!E380)</f>
        <v/>
      </c>
      <c r="F380" s="131" t="str">
        <f>IF('Dépenses forfaitaire'!F380="","",'Dépenses forfaitaire'!F380)</f>
        <v/>
      </c>
      <c r="G380" s="131"/>
      <c r="H380" s="131" t="str">
        <f>IF('Dépenses forfaitaire'!H380="","",'Dépenses forfaitaire'!H380)</f>
        <v/>
      </c>
      <c r="I380" s="131" t="str">
        <f>IF('Dépenses forfaitaire'!I380="","",'Dépenses forfaitaire'!I380)</f>
        <v/>
      </c>
      <c r="J380" s="293" t="str">
        <f>IF('Dépenses forfaitaire'!K380="","",'Dépenses forfaitaire'!K380)</f>
        <v/>
      </c>
      <c r="K380" s="293" t="str">
        <f>IF('Dépenses forfaitaire'!L380="","",'Dépenses forfaitaire'!L380)</f>
        <v/>
      </c>
      <c r="L380" s="293" t="str">
        <f>IF('Dépenses forfaitaire'!J380="","",'Dépenses forfaitaire'!J380)</f>
        <v/>
      </c>
      <c r="M380" s="131" t="str">
        <f>IF($H380="","",IF($C380=Listes!$B$32,IF('DP_Instruction Forfaitaires'!$E380&lt;Listes!$B$53,('DP_Instruction Forfaitaires'!$E380*(VLOOKUP('DP_Instruction Forfaitaires'!$D380,Listes!$A$54:$E$60,2,FALSE))),IF('DP_Instruction Forfaitaires'!$E380&gt;Listes!$E$53,('DP_Instruction Forfaitaires'!$E380*(VLOOKUP('DP_Instruction Forfaitaires'!$D380,Listes!$A$54:$E$60,5,FALSE))),('DP_Instruction Forfaitaires'!$E380*(VLOOKUP('DP_Instruction Forfaitaires'!$D380,Listes!$A$54:$E$60,3,FALSE))+(VLOOKUP('DP_Instruction Forfaitaires'!$D380,Listes!$A$54:$E$60,4,FALSE)))))))</f>
        <v/>
      </c>
      <c r="N380" s="131" t="str">
        <f>IF($H380="","",IF($C380=Listes!$B$31,IF('DP_Instruction Forfaitaires'!$E380&lt;Listes!$B$42,('DP_Instruction Forfaitaires'!$E380*(VLOOKUP('DP_Instruction Forfaitaires'!$D380,Listes!$A$43:$E$49,2,FALSE))),IF('DP_Instruction Forfaitaires'!$E380&gt;Listes!$D$42,('DP_Instruction Forfaitaires'!$E380*(VLOOKUP('DP_Instruction Forfaitaires'!$D380,Listes!$A$43:$E$49,5,FALSE))),('DP_Instruction Forfaitaires'!$E380*(VLOOKUP('DP_Instruction Forfaitaires'!$D380,Listes!$A$43:$E$49,3,FALSE))+(VLOOKUP('DP_Instruction Forfaitaires'!$D380,Listes!$A$43:$E$49,4,FALSE)))))))</f>
        <v/>
      </c>
      <c r="O380" s="183" t="str">
        <f>IF($H380="","",IF($C380=Listes!$B$34,Listes!$I$31,IF($C380=Listes!$B$35,(VLOOKUP('DP_Instruction Forfaitaires'!$F380,Listes!$E$31:$F$36,2,FALSE)),IF($C380=Listes!$B$33,IF('DP_Instruction Forfaitaires'!$E380&lt;Listes!$A$64,'DP_Instruction Forfaitaires'!$E380*Listes!$A$65,IF('DP_Instruction Forfaitaires'!$E380&gt;Listes!$D$64,'DP_Instruction Forfaitaires'!$E380*Listes!$D$65,(('DP_Instruction Forfaitaires'!$E380*Listes!$B$65)+Listes!$C$65)))))))</f>
        <v/>
      </c>
      <c r="P380" s="144" t="str">
        <f>IF('Dépenses forfaitaire'!P380="","",'Dépenses forfaitaire'!P380)</f>
        <v/>
      </c>
      <c r="Q380" s="343"/>
      <c r="R380" s="295" t="str">
        <f t="shared" si="20"/>
        <v/>
      </c>
      <c r="S380" s="295" t="str">
        <f t="shared" si="21"/>
        <v/>
      </c>
      <c r="T380" s="193" t="str">
        <f t="shared" si="22"/>
        <v/>
      </c>
      <c r="U380" s="191"/>
      <c r="V380" s="209"/>
      <c r="W380" s="195" t="str">
        <f>IF(AND(OR(Q380="KO",T380&lt;&gt;""),OR(R380="",S380="",T380="")),Listes!$A$74,IF(AND(T380="",Q380&lt;&gt;""),Listes!$A$75,IF(AND(P380&lt;T380,V380=""),Listes!$A$76,IF(AND(R380&gt;S380),Listes!$A$77,IF(AND(P380&lt;&gt;"",P380&gt;T380,U380=""),Listes!$A$78,IF(AND(X380="",OR(Q380&lt;&gt;"",R380&lt;&gt;"",S380&lt;&gt;"")),Listes!$A$79,""))))))</f>
        <v/>
      </c>
      <c r="X380" s="196"/>
      <c r="Y380" s="31">
        <f t="shared" si="23"/>
        <v>0</v>
      </c>
    </row>
    <row r="381" spans="1:25" ht="20.100000000000001" customHeight="1" x14ac:dyDescent="0.25">
      <c r="A381" s="134">
        <v>375</v>
      </c>
      <c r="B381" s="131" t="str">
        <f>IF('Dépenses forfaitaire'!B381="","",'Dépenses forfaitaire'!B381)</f>
        <v/>
      </c>
      <c r="C381" s="131" t="str">
        <f>IF('Dépenses forfaitaire'!C381="","",'Dépenses forfaitaire'!C381)</f>
        <v/>
      </c>
      <c r="D381" s="131" t="str">
        <f>IF('Dépenses forfaitaire'!D381="","",'Dépenses forfaitaire'!D381)</f>
        <v/>
      </c>
      <c r="E381" s="131" t="str">
        <f>IF('Dépenses forfaitaire'!E381="","",'Dépenses forfaitaire'!E381)</f>
        <v/>
      </c>
      <c r="F381" s="131" t="str">
        <f>IF('Dépenses forfaitaire'!F381="","",'Dépenses forfaitaire'!F381)</f>
        <v/>
      </c>
      <c r="G381" s="131"/>
      <c r="H381" s="131" t="str">
        <f>IF('Dépenses forfaitaire'!H381="","",'Dépenses forfaitaire'!H381)</f>
        <v/>
      </c>
      <c r="I381" s="131" t="str">
        <f>IF('Dépenses forfaitaire'!I381="","",'Dépenses forfaitaire'!I381)</f>
        <v/>
      </c>
      <c r="J381" s="293" t="str">
        <f>IF('Dépenses forfaitaire'!K381="","",'Dépenses forfaitaire'!K381)</f>
        <v/>
      </c>
      <c r="K381" s="293" t="str">
        <f>IF('Dépenses forfaitaire'!L381="","",'Dépenses forfaitaire'!L381)</f>
        <v/>
      </c>
      <c r="L381" s="293" t="str">
        <f>IF('Dépenses forfaitaire'!J381="","",'Dépenses forfaitaire'!J381)</f>
        <v/>
      </c>
      <c r="M381" s="131" t="str">
        <f>IF($H381="","",IF($C381=Listes!$B$32,IF('DP_Instruction Forfaitaires'!$E381&lt;Listes!$B$53,('DP_Instruction Forfaitaires'!$E381*(VLOOKUP('DP_Instruction Forfaitaires'!$D381,Listes!$A$54:$E$60,2,FALSE))),IF('DP_Instruction Forfaitaires'!$E381&gt;Listes!$E$53,('DP_Instruction Forfaitaires'!$E381*(VLOOKUP('DP_Instruction Forfaitaires'!$D381,Listes!$A$54:$E$60,5,FALSE))),('DP_Instruction Forfaitaires'!$E381*(VLOOKUP('DP_Instruction Forfaitaires'!$D381,Listes!$A$54:$E$60,3,FALSE))+(VLOOKUP('DP_Instruction Forfaitaires'!$D381,Listes!$A$54:$E$60,4,FALSE)))))))</f>
        <v/>
      </c>
      <c r="N381" s="131" t="str">
        <f>IF($H381="","",IF($C381=Listes!$B$31,IF('DP_Instruction Forfaitaires'!$E381&lt;Listes!$B$42,('DP_Instruction Forfaitaires'!$E381*(VLOOKUP('DP_Instruction Forfaitaires'!$D381,Listes!$A$43:$E$49,2,FALSE))),IF('DP_Instruction Forfaitaires'!$E381&gt;Listes!$D$42,('DP_Instruction Forfaitaires'!$E381*(VLOOKUP('DP_Instruction Forfaitaires'!$D381,Listes!$A$43:$E$49,5,FALSE))),('DP_Instruction Forfaitaires'!$E381*(VLOOKUP('DP_Instruction Forfaitaires'!$D381,Listes!$A$43:$E$49,3,FALSE))+(VLOOKUP('DP_Instruction Forfaitaires'!$D381,Listes!$A$43:$E$49,4,FALSE)))))))</f>
        <v/>
      </c>
      <c r="O381" s="183" t="str">
        <f>IF($H381="","",IF($C381=Listes!$B$34,Listes!$I$31,IF($C381=Listes!$B$35,(VLOOKUP('DP_Instruction Forfaitaires'!$F381,Listes!$E$31:$F$36,2,FALSE)),IF($C381=Listes!$B$33,IF('DP_Instruction Forfaitaires'!$E381&lt;Listes!$A$64,'DP_Instruction Forfaitaires'!$E381*Listes!$A$65,IF('DP_Instruction Forfaitaires'!$E381&gt;Listes!$D$64,'DP_Instruction Forfaitaires'!$E381*Listes!$D$65,(('DP_Instruction Forfaitaires'!$E381*Listes!$B$65)+Listes!$C$65)))))))</f>
        <v/>
      </c>
      <c r="P381" s="144" t="str">
        <f>IF('Dépenses forfaitaire'!P381="","",'Dépenses forfaitaire'!P381)</f>
        <v/>
      </c>
      <c r="Q381" s="343"/>
      <c r="R381" s="295" t="str">
        <f t="shared" si="20"/>
        <v/>
      </c>
      <c r="S381" s="295" t="str">
        <f t="shared" si="21"/>
        <v/>
      </c>
      <c r="T381" s="193" t="str">
        <f t="shared" si="22"/>
        <v/>
      </c>
      <c r="U381" s="191"/>
      <c r="V381" s="209"/>
      <c r="W381" s="195" t="str">
        <f>IF(AND(OR(Q381="KO",T381&lt;&gt;""),OR(R381="",S381="",T381="")),Listes!$A$74,IF(AND(T381="",Q381&lt;&gt;""),Listes!$A$75,IF(AND(P381&lt;T381,V381=""),Listes!$A$76,IF(AND(R381&gt;S381),Listes!$A$77,IF(AND(P381&lt;&gt;"",P381&gt;T381,U381=""),Listes!$A$78,IF(AND(X381="",OR(Q381&lt;&gt;"",R381&lt;&gt;"",S381&lt;&gt;"")),Listes!$A$79,""))))))</f>
        <v/>
      </c>
      <c r="X381" s="196"/>
      <c r="Y381" s="31">
        <f t="shared" si="23"/>
        <v>0</v>
      </c>
    </row>
    <row r="382" spans="1:25" ht="20.100000000000001" customHeight="1" x14ac:dyDescent="0.25">
      <c r="A382" s="134">
        <v>376</v>
      </c>
      <c r="B382" s="131" t="str">
        <f>IF('Dépenses forfaitaire'!B382="","",'Dépenses forfaitaire'!B382)</f>
        <v/>
      </c>
      <c r="C382" s="131" t="str">
        <f>IF('Dépenses forfaitaire'!C382="","",'Dépenses forfaitaire'!C382)</f>
        <v/>
      </c>
      <c r="D382" s="131" t="str">
        <f>IF('Dépenses forfaitaire'!D382="","",'Dépenses forfaitaire'!D382)</f>
        <v/>
      </c>
      <c r="E382" s="131" t="str">
        <f>IF('Dépenses forfaitaire'!E382="","",'Dépenses forfaitaire'!E382)</f>
        <v/>
      </c>
      <c r="F382" s="131" t="str">
        <f>IF('Dépenses forfaitaire'!F382="","",'Dépenses forfaitaire'!F382)</f>
        <v/>
      </c>
      <c r="G382" s="131"/>
      <c r="H382" s="131" t="str">
        <f>IF('Dépenses forfaitaire'!H382="","",'Dépenses forfaitaire'!H382)</f>
        <v/>
      </c>
      <c r="I382" s="131" t="str">
        <f>IF('Dépenses forfaitaire'!I382="","",'Dépenses forfaitaire'!I382)</f>
        <v/>
      </c>
      <c r="J382" s="293" t="str">
        <f>IF('Dépenses forfaitaire'!K382="","",'Dépenses forfaitaire'!K382)</f>
        <v/>
      </c>
      <c r="K382" s="293" t="str">
        <f>IF('Dépenses forfaitaire'!L382="","",'Dépenses forfaitaire'!L382)</f>
        <v/>
      </c>
      <c r="L382" s="293" t="str">
        <f>IF('Dépenses forfaitaire'!J382="","",'Dépenses forfaitaire'!J382)</f>
        <v/>
      </c>
      <c r="M382" s="131" t="str">
        <f>IF($H382="","",IF($C382=Listes!$B$32,IF('DP_Instruction Forfaitaires'!$E382&lt;Listes!$B$53,('DP_Instruction Forfaitaires'!$E382*(VLOOKUP('DP_Instruction Forfaitaires'!$D382,Listes!$A$54:$E$60,2,FALSE))),IF('DP_Instruction Forfaitaires'!$E382&gt;Listes!$E$53,('DP_Instruction Forfaitaires'!$E382*(VLOOKUP('DP_Instruction Forfaitaires'!$D382,Listes!$A$54:$E$60,5,FALSE))),('DP_Instruction Forfaitaires'!$E382*(VLOOKUP('DP_Instruction Forfaitaires'!$D382,Listes!$A$54:$E$60,3,FALSE))+(VLOOKUP('DP_Instruction Forfaitaires'!$D382,Listes!$A$54:$E$60,4,FALSE)))))))</f>
        <v/>
      </c>
      <c r="N382" s="131" t="str">
        <f>IF($H382="","",IF($C382=Listes!$B$31,IF('DP_Instruction Forfaitaires'!$E382&lt;Listes!$B$42,('DP_Instruction Forfaitaires'!$E382*(VLOOKUP('DP_Instruction Forfaitaires'!$D382,Listes!$A$43:$E$49,2,FALSE))),IF('DP_Instruction Forfaitaires'!$E382&gt;Listes!$D$42,('DP_Instruction Forfaitaires'!$E382*(VLOOKUP('DP_Instruction Forfaitaires'!$D382,Listes!$A$43:$E$49,5,FALSE))),('DP_Instruction Forfaitaires'!$E382*(VLOOKUP('DP_Instruction Forfaitaires'!$D382,Listes!$A$43:$E$49,3,FALSE))+(VLOOKUP('DP_Instruction Forfaitaires'!$D382,Listes!$A$43:$E$49,4,FALSE)))))))</f>
        <v/>
      </c>
      <c r="O382" s="183" t="str">
        <f>IF($H382="","",IF($C382=Listes!$B$34,Listes!$I$31,IF($C382=Listes!$B$35,(VLOOKUP('DP_Instruction Forfaitaires'!$F382,Listes!$E$31:$F$36,2,FALSE)),IF($C382=Listes!$B$33,IF('DP_Instruction Forfaitaires'!$E382&lt;Listes!$A$64,'DP_Instruction Forfaitaires'!$E382*Listes!$A$65,IF('DP_Instruction Forfaitaires'!$E382&gt;Listes!$D$64,'DP_Instruction Forfaitaires'!$E382*Listes!$D$65,(('DP_Instruction Forfaitaires'!$E382*Listes!$B$65)+Listes!$C$65)))))))</f>
        <v/>
      </c>
      <c r="P382" s="144" t="str">
        <f>IF('Dépenses forfaitaire'!P382="","",'Dépenses forfaitaire'!P382)</f>
        <v/>
      </c>
      <c r="Q382" s="343"/>
      <c r="R382" s="295" t="str">
        <f t="shared" si="20"/>
        <v/>
      </c>
      <c r="S382" s="295" t="str">
        <f t="shared" si="21"/>
        <v/>
      </c>
      <c r="T382" s="193" t="str">
        <f t="shared" si="22"/>
        <v/>
      </c>
      <c r="U382" s="191"/>
      <c r="V382" s="209"/>
      <c r="W382" s="195" t="str">
        <f>IF(AND(OR(Q382="KO",T382&lt;&gt;""),OR(R382="",S382="",T382="")),Listes!$A$74,IF(AND(T382="",Q382&lt;&gt;""),Listes!$A$75,IF(AND(P382&lt;T382,V382=""),Listes!$A$76,IF(AND(R382&gt;S382),Listes!$A$77,IF(AND(P382&lt;&gt;"",P382&gt;T382,U382=""),Listes!$A$78,IF(AND(X382="",OR(Q382&lt;&gt;"",R382&lt;&gt;"",S382&lt;&gt;"")),Listes!$A$79,""))))))</f>
        <v/>
      </c>
      <c r="X382" s="196"/>
      <c r="Y382" s="31">
        <f t="shared" si="23"/>
        <v>0</v>
      </c>
    </row>
    <row r="383" spans="1:25" ht="20.100000000000001" customHeight="1" x14ac:dyDescent="0.25">
      <c r="A383" s="134">
        <v>377</v>
      </c>
      <c r="B383" s="131" t="str">
        <f>IF('Dépenses forfaitaire'!B383="","",'Dépenses forfaitaire'!B383)</f>
        <v/>
      </c>
      <c r="C383" s="131" t="str">
        <f>IF('Dépenses forfaitaire'!C383="","",'Dépenses forfaitaire'!C383)</f>
        <v/>
      </c>
      <c r="D383" s="131" t="str">
        <f>IF('Dépenses forfaitaire'!D383="","",'Dépenses forfaitaire'!D383)</f>
        <v/>
      </c>
      <c r="E383" s="131" t="str">
        <f>IF('Dépenses forfaitaire'!E383="","",'Dépenses forfaitaire'!E383)</f>
        <v/>
      </c>
      <c r="F383" s="131" t="str">
        <f>IF('Dépenses forfaitaire'!F383="","",'Dépenses forfaitaire'!F383)</f>
        <v/>
      </c>
      <c r="G383" s="131"/>
      <c r="H383" s="131" t="str">
        <f>IF('Dépenses forfaitaire'!H383="","",'Dépenses forfaitaire'!H383)</f>
        <v/>
      </c>
      <c r="I383" s="131" t="str">
        <f>IF('Dépenses forfaitaire'!I383="","",'Dépenses forfaitaire'!I383)</f>
        <v/>
      </c>
      <c r="J383" s="293" t="str">
        <f>IF('Dépenses forfaitaire'!K383="","",'Dépenses forfaitaire'!K383)</f>
        <v/>
      </c>
      <c r="K383" s="293" t="str">
        <f>IF('Dépenses forfaitaire'!L383="","",'Dépenses forfaitaire'!L383)</f>
        <v/>
      </c>
      <c r="L383" s="293" t="str">
        <f>IF('Dépenses forfaitaire'!J383="","",'Dépenses forfaitaire'!J383)</f>
        <v/>
      </c>
      <c r="M383" s="131" t="str">
        <f>IF($H383="","",IF($C383=Listes!$B$32,IF('DP_Instruction Forfaitaires'!$E383&lt;Listes!$B$53,('DP_Instruction Forfaitaires'!$E383*(VLOOKUP('DP_Instruction Forfaitaires'!$D383,Listes!$A$54:$E$60,2,FALSE))),IF('DP_Instruction Forfaitaires'!$E383&gt;Listes!$E$53,('DP_Instruction Forfaitaires'!$E383*(VLOOKUP('DP_Instruction Forfaitaires'!$D383,Listes!$A$54:$E$60,5,FALSE))),('DP_Instruction Forfaitaires'!$E383*(VLOOKUP('DP_Instruction Forfaitaires'!$D383,Listes!$A$54:$E$60,3,FALSE))+(VLOOKUP('DP_Instruction Forfaitaires'!$D383,Listes!$A$54:$E$60,4,FALSE)))))))</f>
        <v/>
      </c>
      <c r="N383" s="131" t="str">
        <f>IF($H383="","",IF($C383=Listes!$B$31,IF('DP_Instruction Forfaitaires'!$E383&lt;Listes!$B$42,('DP_Instruction Forfaitaires'!$E383*(VLOOKUP('DP_Instruction Forfaitaires'!$D383,Listes!$A$43:$E$49,2,FALSE))),IF('DP_Instruction Forfaitaires'!$E383&gt;Listes!$D$42,('DP_Instruction Forfaitaires'!$E383*(VLOOKUP('DP_Instruction Forfaitaires'!$D383,Listes!$A$43:$E$49,5,FALSE))),('DP_Instruction Forfaitaires'!$E383*(VLOOKUP('DP_Instruction Forfaitaires'!$D383,Listes!$A$43:$E$49,3,FALSE))+(VLOOKUP('DP_Instruction Forfaitaires'!$D383,Listes!$A$43:$E$49,4,FALSE)))))))</f>
        <v/>
      </c>
      <c r="O383" s="183" t="str">
        <f>IF($H383="","",IF($C383=Listes!$B$34,Listes!$I$31,IF($C383=Listes!$B$35,(VLOOKUP('DP_Instruction Forfaitaires'!$F383,Listes!$E$31:$F$36,2,FALSE)),IF($C383=Listes!$B$33,IF('DP_Instruction Forfaitaires'!$E383&lt;Listes!$A$64,'DP_Instruction Forfaitaires'!$E383*Listes!$A$65,IF('DP_Instruction Forfaitaires'!$E383&gt;Listes!$D$64,'DP_Instruction Forfaitaires'!$E383*Listes!$D$65,(('DP_Instruction Forfaitaires'!$E383*Listes!$B$65)+Listes!$C$65)))))))</f>
        <v/>
      </c>
      <c r="P383" s="144" t="str">
        <f>IF('Dépenses forfaitaire'!P383="","",'Dépenses forfaitaire'!P383)</f>
        <v/>
      </c>
      <c r="Q383" s="343"/>
      <c r="R383" s="295" t="str">
        <f t="shared" si="20"/>
        <v/>
      </c>
      <c r="S383" s="295" t="str">
        <f t="shared" si="21"/>
        <v/>
      </c>
      <c r="T383" s="193" t="str">
        <f t="shared" si="22"/>
        <v/>
      </c>
      <c r="U383" s="191"/>
      <c r="V383" s="209"/>
      <c r="W383" s="195" t="str">
        <f>IF(AND(OR(Q383="KO",T383&lt;&gt;""),OR(R383="",S383="",T383="")),Listes!$A$74,IF(AND(T383="",Q383&lt;&gt;""),Listes!$A$75,IF(AND(P383&lt;T383,V383=""),Listes!$A$76,IF(AND(R383&gt;S383),Listes!$A$77,IF(AND(P383&lt;&gt;"",P383&gt;T383,U383=""),Listes!$A$78,IF(AND(X383="",OR(Q383&lt;&gt;"",R383&lt;&gt;"",S383&lt;&gt;"")),Listes!$A$79,""))))))</f>
        <v/>
      </c>
      <c r="X383" s="196"/>
      <c r="Y383" s="31">
        <f t="shared" si="23"/>
        <v>0</v>
      </c>
    </row>
    <row r="384" spans="1:25" ht="20.100000000000001" customHeight="1" x14ac:dyDescent="0.25">
      <c r="A384" s="134">
        <v>378</v>
      </c>
      <c r="B384" s="131" t="str">
        <f>IF('Dépenses forfaitaire'!B384="","",'Dépenses forfaitaire'!B384)</f>
        <v/>
      </c>
      <c r="C384" s="131" t="str">
        <f>IF('Dépenses forfaitaire'!C384="","",'Dépenses forfaitaire'!C384)</f>
        <v/>
      </c>
      <c r="D384" s="131" t="str">
        <f>IF('Dépenses forfaitaire'!D384="","",'Dépenses forfaitaire'!D384)</f>
        <v/>
      </c>
      <c r="E384" s="131" t="str">
        <f>IF('Dépenses forfaitaire'!E384="","",'Dépenses forfaitaire'!E384)</f>
        <v/>
      </c>
      <c r="F384" s="131" t="str">
        <f>IF('Dépenses forfaitaire'!F384="","",'Dépenses forfaitaire'!F384)</f>
        <v/>
      </c>
      <c r="G384" s="131"/>
      <c r="H384" s="131" t="str">
        <f>IF('Dépenses forfaitaire'!H384="","",'Dépenses forfaitaire'!H384)</f>
        <v/>
      </c>
      <c r="I384" s="131" t="str">
        <f>IF('Dépenses forfaitaire'!I384="","",'Dépenses forfaitaire'!I384)</f>
        <v/>
      </c>
      <c r="J384" s="293" t="str">
        <f>IF('Dépenses forfaitaire'!K384="","",'Dépenses forfaitaire'!K384)</f>
        <v/>
      </c>
      <c r="K384" s="293" t="str">
        <f>IF('Dépenses forfaitaire'!L384="","",'Dépenses forfaitaire'!L384)</f>
        <v/>
      </c>
      <c r="L384" s="293" t="str">
        <f>IF('Dépenses forfaitaire'!J384="","",'Dépenses forfaitaire'!J384)</f>
        <v/>
      </c>
      <c r="M384" s="131" t="str">
        <f>IF($H384="","",IF($C384=Listes!$B$32,IF('DP_Instruction Forfaitaires'!$E384&lt;Listes!$B$53,('DP_Instruction Forfaitaires'!$E384*(VLOOKUP('DP_Instruction Forfaitaires'!$D384,Listes!$A$54:$E$60,2,FALSE))),IF('DP_Instruction Forfaitaires'!$E384&gt;Listes!$E$53,('DP_Instruction Forfaitaires'!$E384*(VLOOKUP('DP_Instruction Forfaitaires'!$D384,Listes!$A$54:$E$60,5,FALSE))),('DP_Instruction Forfaitaires'!$E384*(VLOOKUP('DP_Instruction Forfaitaires'!$D384,Listes!$A$54:$E$60,3,FALSE))+(VLOOKUP('DP_Instruction Forfaitaires'!$D384,Listes!$A$54:$E$60,4,FALSE)))))))</f>
        <v/>
      </c>
      <c r="N384" s="131" t="str">
        <f>IF($H384="","",IF($C384=Listes!$B$31,IF('DP_Instruction Forfaitaires'!$E384&lt;Listes!$B$42,('DP_Instruction Forfaitaires'!$E384*(VLOOKUP('DP_Instruction Forfaitaires'!$D384,Listes!$A$43:$E$49,2,FALSE))),IF('DP_Instruction Forfaitaires'!$E384&gt;Listes!$D$42,('DP_Instruction Forfaitaires'!$E384*(VLOOKUP('DP_Instruction Forfaitaires'!$D384,Listes!$A$43:$E$49,5,FALSE))),('DP_Instruction Forfaitaires'!$E384*(VLOOKUP('DP_Instruction Forfaitaires'!$D384,Listes!$A$43:$E$49,3,FALSE))+(VLOOKUP('DP_Instruction Forfaitaires'!$D384,Listes!$A$43:$E$49,4,FALSE)))))))</f>
        <v/>
      </c>
      <c r="O384" s="183" t="str">
        <f>IF($H384="","",IF($C384=Listes!$B$34,Listes!$I$31,IF($C384=Listes!$B$35,(VLOOKUP('DP_Instruction Forfaitaires'!$F384,Listes!$E$31:$F$36,2,FALSE)),IF($C384=Listes!$B$33,IF('DP_Instruction Forfaitaires'!$E384&lt;Listes!$A$64,'DP_Instruction Forfaitaires'!$E384*Listes!$A$65,IF('DP_Instruction Forfaitaires'!$E384&gt;Listes!$D$64,'DP_Instruction Forfaitaires'!$E384*Listes!$D$65,(('DP_Instruction Forfaitaires'!$E384*Listes!$B$65)+Listes!$C$65)))))))</f>
        <v/>
      </c>
      <c r="P384" s="144" t="str">
        <f>IF('Dépenses forfaitaire'!P384="","",'Dépenses forfaitaire'!P384)</f>
        <v/>
      </c>
      <c r="Q384" s="343"/>
      <c r="R384" s="295" t="str">
        <f t="shared" si="20"/>
        <v/>
      </c>
      <c r="S384" s="295" t="str">
        <f t="shared" si="21"/>
        <v/>
      </c>
      <c r="T384" s="193" t="str">
        <f t="shared" si="22"/>
        <v/>
      </c>
      <c r="U384" s="191"/>
      <c r="V384" s="209"/>
      <c r="W384" s="195" t="str">
        <f>IF(AND(OR(Q384="KO",T384&lt;&gt;""),OR(R384="",S384="",T384="")),Listes!$A$74,IF(AND(T384="",Q384&lt;&gt;""),Listes!$A$75,IF(AND(P384&lt;T384,V384=""),Listes!$A$76,IF(AND(R384&gt;S384),Listes!$A$77,IF(AND(P384&lt;&gt;"",P384&gt;T384,U384=""),Listes!$A$78,IF(AND(X384="",OR(Q384&lt;&gt;"",R384&lt;&gt;"",S384&lt;&gt;"")),Listes!$A$79,""))))))</f>
        <v/>
      </c>
      <c r="X384" s="196"/>
      <c r="Y384" s="31">
        <f t="shared" si="23"/>
        <v>0</v>
      </c>
    </row>
    <row r="385" spans="1:25" ht="20.100000000000001" customHeight="1" x14ac:dyDescent="0.25">
      <c r="A385" s="134">
        <v>379</v>
      </c>
      <c r="B385" s="131" t="str">
        <f>IF('Dépenses forfaitaire'!B385="","",'Dépenses forfaitaire'!B385)</f>
        <v/>
      </c>
      <c r="C385" s="131" t="str">
        <f>IF('Dépenses forfaitaire'!C385="","",'Dépenses forfaitaire'!C385)</f>
        <v/>
      </c>
      <c r="D385" s="131" t="str">
        <f>IF('Dépenses forfaitaire'!D385="","",'Dépenses forfaitaire'!D385)</f>
        <v/>
      </c>
      <c r="E385" s="131" t="str">
        <f>IF('Dépenses forfaitaire'!E385="","",'Dépenses forfaitaire'!E385)</f>
        <v/>
      </c>
      <c r="F385" s="131" t="str">
        <f>IF('Dépenses forfaitaire'!F385="","",'Dépenses forfaitaire'!F385)</f>
        <v/>
      </c>
      <c r="G385" s="131"/>
      <c r="H385" s="131" t="str">
        <f>IF('Dépenses forfaitaire'!H385="","",'Dépenses forfaitaire'!H385)</f>
        <v/>
      </c>
      <c r="I385" s="131" t="str">
        <f>IF('Dépenses forfaitaire'!I385="","",'Dépenses forfaitaire'!I385)</f>
        <v/>
      </c>
      <c r="J385" s="293" t="str">
        <f>IF('Dépenses forfaitaire'!K385="","",'Dépenses forfaitaire'!K385)</f>
        <v/>
      </c>
      <c r="K385" s="293" t="str">
        <f>IF('Dépenses forfaitaire'!L385="","",'Dépenses forfaitaire'!L385)</f>
        <v/>
      </c>
      <c r="L385" s="293" t="str">
        <f>IF('Dépenses forfaitaire'!J385="","",'Dépenses forfaitaire'!J385)</f>
        <v/>
      </c>
      <c r="M385" s="131" t="str">
        <f>IF($H385="","",IF($C385=Listes!$B$32,IF('DP_Instruction Forfaitaires'!$E385&lt;Listes!$B$53,('DP_Instruction Forfaitaires'!$E385*(VLOOKUP('DP_Instruction Forfaitaires'!$D385,Listes!$A$54:$E$60,2,FALSE))),IF('DP_Instruction Forfaitaires'!$E385&gt;Listes!$E$53,('DP_Instruction Forfaitaires'!$E385*(VLOOKUP('DP_Instruction Forfaitaires'!$D385,Listes!$A$54:$E$60,5,FALSE))),('DP_Instruction Forfaitaires'!$E385*(VLOOKUP('DP_Instruction Forfaitaires'!$D385,Listes!$A$54:$E$60,3,FALSE))+(VLOOKUP('DP_Instruction Forfaitaires'!$D385,Listes!$A$54:$E$60,4,FALSE)))))))</f>
        <v/>
      </c>
      <c r="N385" s="131" t="str">
        <f>IF($H385="","",IF($C385=Listes!$B$31,IF('DP_Instruction Forfaitaires'!$E385&lt;Listes!$B$42,('DP_Instruction Forfaitaires'!$E385*(VLOOKUP('DP_Instruction Forfaitaires'!$D385,Listes!$A$43:$E$49,2,FALSE))),IF('DP_Instruction Forfaitaires'!$E385&gt;Listes!$D$42,('DP_Instruction Forfaitaires'!$E385*(VLOOKUP('DP_Instruction Forfaitaires'!$D385,Listes!$A$43:$E$49,5,FALSE))),('DP_Instruction Forfaitaires'!$E385*(VLOOKUP('DP_Instruction Forfaitaires'!$D385,Listes!$A$43:$E$49,3,FALSE))+(VLOOKUP('DP_Instruction Forfaitaires'!$D385,Listes!$A$43:$E$49,4,FALSE)))))))</f>
        <v/>
      </c>
      <c r="O385" s="183" t="str">
        <f>IF($H385="","",IF($C385=Listes!$B$34,Listes!$I$31,IF($C385=Listes!$B$35,(VLOOKUP('DP_Instruction Forfaitaires'!$F385,Listes!$E$31:$F$36,2,FALSE)),IF($C385=Listes!$B$33,IF('DP_Instruction Forfaitaires'!$E385&lt;Listes!$A$64,'DP_Instruction Forfaitaires'!$E385*Listes!$A$65,IF('DP_Instruction Forfaitaires'!$E385&gt;Listes!$D$64,'DP_Instruction Forfaitaires'!$E385*Listes!$D$65,(('DP_Instruction Forfaitaires'!$E385*Listes!$B$65)+Listes!$C$65)))))))</f>
        <v/>
      </c>
      <c r="P385" s="144" t="str">
        <f>IF('Dépenses forfaitaire'!P385="","",'Dépenses forfaitaire'!P385)</f>
        <v/>
      </c>
      <c r="Q385" s="343"/>
      <c r="R385" s="295" t="str">
        <f t="shared" si="20"/>
        <v/>
      </c>
      <c r="S385" s="295" t="str">
        <f t="shared" si="21"/>
        <v/>
      </c>
      <c r="T385" s="193" t="str">
        <f t="shared" si="22"/>
        <v/>
      </c>
      <c r="U385" s="191"/>
      <c r="V385" s="209"/>
      <c r="W385" s="195" t="str">
        <f>IF(AND(OR(Q385="KO",T385&lt;&gt;""),OR(R385="",S385="",T385="")),Listes!$A$74,IF(AND(T385="",Q385&lt;&gt;""),Listes!$A$75,IF(AND(P385&lt;T385,V385=""),Listes!$A$76,IF(AND(R385&gt;S385),Listes!$A$77,IF(AND(P385&lt;&gt;"",P385&gt;T385,U385=""),Listes!$A$78,IF(AND(X385="",OR(Q385&lt;&gt;"",R385&lt;&gt;"",S385&lt;&gt;"")),Listes!$A$79,""))))))</f>
        <v/>
      </c>
      <c r="X385" s="196"/>
      <c r="Y385" s="31">
        <f t="shared" si="23"/>
        <v>0</v>
      </c>
    </row>
    <row r="386" spans="1:25" ht="20.100000000000001" customHeight="1" x14ac:dyDescent="0.25">
      <c r="A386" s="134">
        <v>380</v>
      </c>
      <c r="B386" s="131" t="str">
        <f>IF('Dépenses forfaitaire'!B386="","",'Dépenses forfaitaire'!B386)</f>
        <v/>
      </c>
      <c r="C386" s="131" t="str">
        <f>IF('Dépenses forfaitaire'!C386="","",'Dépenses forfaitaire'!C386)</f>
        <v/>
      </c>
      <c r="D386" s="131" t="str">
        <f>IF('Dépenses forfaitaire'!D386="","",'Dépenses forfaitaire'!D386)</f>
        <v/>
      </c>
      <c r="E386" s="131" t="str">
        <f>IF('Dépenses forfaitaire'!E386="","",'Dépenses forfaitaire'!E386)</f>
        <v/>
      </c>
      <c r="F386" s="131" t="str">
        <f>IF('Dépenses forfaitaire'!F386="","",'Dépenses forfaitaire'!F386)</f>
        <v/>
      </c>
      <c r="G386" s="131"/>
      <c r="H386" s="131" t="str">
        <f>IF('Dépenses forfaitaire'!H386="","",'Dépenses forfaitaire'!H386)</f>
        <v/>
      </c>
      <c r="I386" s="131" t="str">
        <f>IF('Dépenses forfaitaire'!I386="","",'Dépenses forfaitaire'!I386)</f>
        <v/>
      </c>
      <c r="J386" s="293" t="str">
        <f>IF('Dépenses forfaitaire'!K386="","",'Dépenses forfaitaire'!K386)</f>
        <v/>
      </c>
      <c r="K386" s="293" t="str">
        <f>IF('Dépenses forfaitaire'!L386="","",'Dépenses forfaitaire'!L386)</f>
        <v/>
      </c>
      <c r="L386" s="293" t="str">
        <f>IF('Dépenses forfaitaire'!J386="","",'Dépenses forfaitaire'!J386)</f>
        <v/>
      </c>
      <c r="M386" s="131" t="str">
        <f>IF($H386="","",IF($C386=Listes!$B$32,IF('DP_Instruction Forfaitaires'!$E386&lt;Listes!$B$53,('DP_Instruction Forfaitaires'!$E386*(VLOOKUP('DP_Instruction Forfaitaires'!$D386,Listes!$A$54:$E$60,2,FALSE))),IF('DP_Instruction Forfaitaires'!$E386&gt;Listes!$E$53,('DP_Instruction Forfaitaires'!$E386*(VLOOKUP('DP_Instruction Forfaitaires'!$D386,Listes!$A$54:$E$60,5,FALSE))),('DP_Instruction Forfaitaires'!$E386*(VLOOKUP('DP_Instruction Forfaitaires'!$D386,Listes!$A$54:$E$60,3,FALSE))+(VLOOKUP('DP_Instruction Forfaitaires'!$D386,Listes!$A$54:$E$60,4,FALSE)))))))</f>
        <v/>
      </c>
      <c r="N386" s="131" t="str">
        <f>IF($H386="","",IF($C386=Listes!$B$31,IF('DP_Instruction Forfaitaires'!$E386&lt;Listes!$B$42,('DP_Instruction Forfaitaires'!$E386*(VLOOKUP('DP_Instruction Forfaitaires'!$D386,Listes!$A$43:$E$49,2,FALSE))),IF('DP_Instruction Forfaitaires'!$E386&gt;Listes!$D$42,('DP_Instruction Forfaitaires'!$E386*(VLOOKUP('DP_Instruction Forfaitaires'!$D386,Listes!$A$43:$E$49,5,FALSE))),('DP_Instruction Forfaitaires'!$E386*(VLOOKUP('DP_Instruction Forfaitaires'!$D386,Listes!$A$43:$E$49,3,FALSE))+(VLOOKUP('DP_Instruction Forfaitaires'!$D386,Listes!$A$43:$E$49,4,FALSE)))))))</f>
        <v/>
      </c>
      <c r="O386" s="183" t="str">
        <f>IF($H386="","",IF($C386=Listes!$B$34,Listes!$I$31,IF($C386=Listes!$B$35,(VLOOKUP('DP_Instruction Forfaitaires'!$F386,Listes!$E$31:$F$36,2,FALSE)),IF($C386=Listes!$B$33,IF('DP_Instruction Forfaitaires'!$E386&lt;Listes!$A$64,'DP_Instruction Forfaitaires'!$E386*Listes!$A$65,IF('DP_Instruction Forfaitaires'!$E386&gt;Listes!$D$64,'DP_Instruction Forfaitaires'!$E386*Listes!$D$65,(('DP_Instruction Forfaitaires'!$E386*Listes!$B$65)+Listes!$C$65)))))))</f>
        <v/>
      </c>
      <c r="P386" s="144" t="str">
        <f>IF('Dépenses forfaitaire'!P386="","",'Dépenses forfaitaire'!P386)</f>
        <v/>
      </c>
      <c r="Q386" s="343"/>
      <c r="R386" s="295" t="str">
        <f t="shared" si="20"/>
        <v/>
      </c>
      <c r="S386" s="295" t="str">
        <f t="shared" si="21"/>
        <v/>
      </c>
      <c r="T386" s="193" t="str">
        <f t="shared" si="22"/>
        <v/>
      </c>
      <c r="U386" s="191"/>
      <c r="V386" s="209"/>
      <c r="W386" s="195" t="str">
        <f>IF(AND(OR(Q386="KO",T386&lt;&gt;""),OR(R386="",S386="",T386="")),Listes!$A$74,IF(AND(T386="",Q386&lt;&gt;""),Listes!$A$75,IF(AND(P386&lt;T386,V386=""),Listes!$A$76,IF(AND(R386&gt;S386),Listes!$A$77,IF(AND(P386&lt;&gt;"",P386&gt;T386,U386=""),Listes!$A$78,IF(AND(X386="",OR(Q386&lt;&gt;"",R386&lt;&gt;"",S386&lt;&gt;"")),Listes!$A$79,""))))))</f>
        <v/>
      </c>
      <c r="X386" s="196"/>
      <c r="Y386" s="31">
        <f t="shared" si="23"/>
        <v>0</v>
      </c>
    </row>
    <row r="387" spans="1:25" ht="20.100000000000001" customHeight="1" x14ac:dyDescent="0.25">
      <c r="A387" s="134">
        <v>381</v>
      </c>
      <c r="B387" s="131" t="str">
        <f>IF('Dépenses forfaitaire'!B387="","",'Dépenses forfaitaire'!B387)</f>
        <v/>
      </c>
      <c r="C387" s="131" t="str">
        <f>IF('Dépenses forfaitaire'!C387="","",'Dépenses forfaitaire'!C387)</f>
        <v/>
      </c>
      <c r="D387" s="131" t="str">
        <f>IF('Dépenses forfaitaire'!D387="","",'Dépenses forfaitaire'!D387)</f>
        <v/>
      </c>
      <c r="E387" s="131" t="str">
        <f>IF('Dépenses forfaitaire'!E387="","",'Dépenses forfaitaire'!E387)</f>
        <v/>
      </c>
      <c r="F387" s="131" t="str">
        <f>IF('Dépenses forfaitaire'!F387="","",'Dépenses forfaitaire'!F387)</f>
        <v/>
      </c>
      <c r="G387" s="131"/>
      <c r="H387" s="131" t="str">
        <f>IF('Dépenses forfaitaire'!H387="","",'Dépenses forfaitaire'!H387)</f>
        <v/>
      </c>
      <c r="I387" s="131" t="str">
        <f>IF('Dépenses forfaitaire'!I387="","",'Dépenses forfaitaire'!I387)</f>
        <v/>
      </c>
      <c r="J387" s="293" t="str">
        <f>IF('Dépenses forfaitaire'!K387="","",'Dépenses forfaitaire'!K387)</f>
        <v/>
      </c>
      <c r="K387" s="293" t="str">
        <f>IF('Dépenses forfaitaire'!L387="","",'Dépenses forfaitaire'!L387)</f>
        <v/>
      </c>
      <c r="L387" s="293" t="str">
        <f>IF('Dépenses forfaitaire'!J387="","",'Dépenses forfaitaire'!J387)</f>
        <v/>
      </c>
      <c r="M387" s="131" t="str">
        <f>IF($H387="","",IF($C387=Listes!$B$32,IF('DP_Instruction Forfaitaires'!$E387&lt;Listes!$B$53,('DP_Instruction Forfaitaires'!$E387*(VLOOKUP('DP_Instruction Forfaitaires'!$D387,Listes!$A$54:$E$60,2,FALSE))),IF('DP_Instruction Forfaitaires'!$E387&gt;Listes!$E$53,('DP_Instruction Forfaitaires'!$E387*(VLOOKUP('DP_Instruction Forfaitaires'!$D387,Listes!$A$54:$E$60,5,FALSE))),('DP_Instruction Forfaitaires'!$E387*(VLOOKUP('DP_Instruction Forfaitaires'!$D387,Listes!$A$54:$E$60,3,FALSE))+(VLOOKUP('DP_Instruction Forfaitaires'!$D387,Listes!$A$54:$E$60,4,FALSE)))))))</f>
        <v/>
      </c>
      <c r="N387" s="131" t="str">
        <f>IF($H387="","",IF($C387=Listes!$B$31,IF('DP_Instruction Forfaitaires'!$E387&lt;Listes!$B$42,('DP_Instruction Forfaitaires'!$E387*(VLOOKUP('DP_Instruction Forfaitaires'!$D387,Listes!$A$43:$E$49,2,FALSE))),IF('DP_Instruction Forfaitaires'!$E387&gt;Listes!$D$42,('DP_Instruction Forfaitaires'!$E387*(VLOOKUP('DP_Instruction Forfaitaires'!$D387,Listes!$A$43:$E$49,5,FALSE))),('DP_Instruction Forfaitaires'!$E387*(VLOOKUP('DP_Instruction Forfaitaires'!$D387,Listes!$A$43:$E$49,3,FALSE))+(VLOOKUP('DP_Instruction Forfaitaires'!$D387,Listes!$A$43:$E$49,4,FALSE)))))))</f>
        <v/>
      </c>
      <c r="O387" s="183" t="str">
        <f>IF($H387="","",IF($C387=Listes!$B$34,Listes!$I$31,IF($C387=Listes!$B$35,(VLOOKUP('DP_Instruction Forfaitaires'!$F387,Listes!$E$31:$F$36,2,FALSE)),IF($C387=Listes!$B$33,IF('DP_Instruction Forfaitaires'!$E387&lt;Listes!$A$64,'DP_Instruction Forfaitaires'!$E387*Listes!$A$65,IF('DP_Instruction Forfaitaires'!$E387&gt;Listes!$D$64,'DP_Instruction Forfaitaires'!$E387*Listes!$D$65,(('DP_Instruction Forfaitaires'!$E387*Listes!$B$65)+Listes!$C$65)))))))</f>
        <v/>
      </c>
      <c r="P387" s="144" t="str">
        <f>IF('Dépenses forfaitaire'!P387="","",'Dépenses forfaitaire'!P387)</f>
        <v/>
      </c>
      <c r="Q387" s="343"/>
      <c r="R387" s="295" t="str">
        <f t="shared" si="20"/>
        <v/>
      </c>
      <c r="S387" s="295" t="str">
        <f t="shared" si="21"/>
        <v/>
      </c>
      <c r="T387" s="193" t="str">
        <f t="shared" si="22"/>
        <v/>
      </c>
      <c r="U387" s="191"/>
      <c r="V387" s="209"/>
      <c r="W387" s="195" t="str">
        <f>IF(AND(OR(Q387="KO",T387&lt;&gt;""),OR(R387="",S387="",T387="")),Listes!$A$74,IF(AND(T387="",Q387&lt;&gt;""),Listes!$A$75,IF(AND(P387&lt;T387,V387=""),Listes!$A$76,IF(AND(R387&gt;S387),Listes!$A$77,IF(AND(P387&lt;&gt;"",P387&gt;T387,U387=""),Listes!$A$78,IF(AND(X387="",OR(Q387&lt;&gt;"",R387&lt;&gt;"",S387&lt;&gt;"")),Listes!$A$79,""))))))</f>
        <v/>
      </c>
      <c r="X387" s="196"/>
      <c r="Y387" s="31">
        <f t="shared" si="23"/>
        <v>0</v>
      </c>
    </row>
    <row r="388" spans="1:25" ht="20.100000000000001" customHeight="1" x14ac:dyDescent="0.25">
      <c r="A388" s="134">
        <v>382</v>
      </c>
      <c r="B388" s="131" t="str">
        <f>IF('Dépenses forfaitaire'!B388="","",'Dépenses forfaitaire'!B388)</f>
        <v/>
      </c>
      <c r="C388" s="131" t="str">
        <f>IF('Dépenses forfaitaire'!C388="","",'Dépenses forfaitaire'!C388)</f>
        <v/>
      </c>
      <c r="D388" s="131" t="str">
        <f>IF('Dépenses forfaitaire'!D388="","",'Dépenses forfaitaire'!D388)</f>
        <v/>
      </c>
      <c r="E388" s="131" t="str">
        <f>IF('Dépenses forfaitaire'!E388="","",'Dépenses forfaitaire'!E388)</f>
        <v/>
      </c>
      <c r="F388" s="131" t="str">
        <f>IF('Dépenses forfaitaire'!F388="","",'Dépenses forfaitaire'!F388)</f>
        <v/>
      </c>
      <c r="G388" s="131"/>
      <c r="H388" s="131" t="str">
        <f>IF('Dépenses forfaitaire'!H388="","",'Dépenses forfaitaire'!H388)</f>
        <v/>
      </c>
      <c r="I388" s="131" t="str">
        <f>IF('Dépenses forfaitaire'!I388="","",'Dépenses forfaitaire'!I388)</f>
        <v/>
      </c>
      <c r="J388" s="293" t="str">
        <f>IF('Dépenses forfaitaire'!K388="","",'Dépenses forfaitaire'!K388)</f>
        <v/>
      </c>
      <c r="K388" s="293" t="str">
        <f>IF('Dépenses forfaitaire'!L388="","",'Dépenses forfaitaire'!L388)</f>
        <v/>
      </c>
      <c r="L388" s="293" t="str">
        <f>IF('Dépenses forfaitaire'!J388="","",'Dépenses forfaitaire'!J388)</f>
        <v/>
      </c>
      <c r="M388" s="131" t="str">
        <f>IF($H388="","",IF($C388=Listes!$B$32,IF('DP_Instruction Forfaitaires'!$E388&lt;Listes!$B$53,('DP_Instruction Forfaitaires'!$E388*(VLOOKUP('DP_Instruction Forfaitaires'!$D388,Listes!$A$54:$E$60,2,FALSE))),IF('DP_Instruction Forfaitaires'!$E388&gt;Listes!$E$53,('DP_Instruction Forfaitaires'!$E388*(VLOOKUP('DP_Instruction Forfaitaires'!$D388,Listes!$A$54:$E$60,5,FALSE))),('DP_Instruction Forfaitaires'!$E388*(VLOOKUP('DP_Instruction Forfaitaires'!$D388,Listes!$A$54:$E$60,3,FALSE))+(VLOOKUP('DP_Instruction Forfaitaires'!$D388,Listes!$A$54:$E$60,4,FALSE)))))))</f>
        <v/>
      </c>
      <c r="N388" s="131" t="str">
        <f>IF($H388="","",IF($C388=Listes!$B$31,IF('DP_Instruction Forfaitaires'!$E388&lt;Listes!$B$42,('DP_Instruction Forfaitaires'!$E388*(VLOOKUP('DP_Instruction Forfaitaires'!$D388,Listes!$A$43:$E$49,2,FALSE))),IF('DP_Instruction Forfaitaires'!$E388&gt;Listes!$D$42,('DP_Instruction Forfaitaires'!$E388*(VLOOKUP('DP_Instruction Forfaitaires'!$D388,Listes!$A$43:$E$49,5,FALSE))),('DP_Instruction Forfaitaires'!$E388*(VLOOKUP('DP_Instruction Forfaitaires'!$D388,Listes!$A$43:$E$49,3,FALSE))+(VLOOKUP('DP_Instruction Forfaitaires'!$D388,Listes!$A$43:$E$49,4,FALSE)))))))</f>
        <v/>
      </c>
      <c r="O388" s="183" t="str">
        <f>IF($H388="","",IF($C388=Listes!$B$34,Listes!$I$31,IF($C388=Listes!$B$35,(VLOOKUP('DP_Instruction Forfaitaires'!$F388,Listes!$E$31:$F$36,2,FALSE)),IF($C388=Listes!$B$33,IF('DP_Instruction Forfaitaires'!$E388&lt;Listes!$A$64,'DP_Instruction Forfaitaires'!$E388*Listes!$A$65,IF('DP_Instruction Forfaitaires'!$E388&gt;Listes!$D$64,'DP_Instruction Forfaitaires'!$E388*Listes!$D$65,(('DP_Instruction Forfaitaires'!$E388*Listes!$B$65)+Listes!$C$65)))))))</f>
        <v/>
      </c>
      <c r="P388" s="144" t="str">
        <f>IF('Dépenses forfaitaire'!P388="","",'Dépenses forfaitaire'!P388)</f>
        <v/>
      </c>
      <c r="Q388" s="343"/>
      <c r="R388" s="295" t="str">
        <f t="shared" si="20"/>
        <v/>
      </c>
      <c r="S388" s="295" t="str">
        <f t="shared" si="21"/>
        <v/>
      </c>
      <c r="T388" s="193" t="str">
        <f t="shared" si="22"/>
        <v/>
      </c>
      <c r="U388" s="191"/>
      <c r="V388" s="209"/>
      <c r="W388" s="195" t="str">
        <f>IF(AND(OR(Q388="KO",T388&lt;&gt;""),OR(R388="",S388="",T388="")),Listes!$A$74,IF(AND(T388="",Q388&lt;&gt;""),Listes!$A$75,IF(AND(P388&lt;T388,V388=""),Listes!$A$76,IF(AND(R388&gt;S388),Listes!$A$77,IF(AND(P388&lt;&gt;"",P388&gt;T388,U388=""),Listes!$A$78,IF(AND(X388="",OR(Q388&lt;&gt;"",R388&lt;&gt;"",S388&lt;&gt;"")),Listes!$A$79,""))))))</f>
        <v/>
      </c>
      <c r="X388" s="196"/>
      <c r="Y388" s="31">
        <f t="shared" si="23"/>
        <v>0</v>
      </c>
    </row>
    <row r="389" spans="1:25" ht="20.100000000000001" customHeight="1" x14ac:dyDescent="0.25">
      <c r="A389" s="134">
        <v>383</v>
      </c>
      <c r="B389" s="131" t="str">
        <f>IF('Dépenses forfaitaire'!B389="","",'Dépenses forfaitaire'!B389)</f>
        <v/>
      </c>
      <c r="C389" s="131" t="str">
        <f>IF('Dépenses forfaitaire'!C389="","",'Dépenses forfaitaire'!C389)</f>
        <v/>
      </c>
      <c r="D389" s="131" t="str">
        <f>IF('Dépenses forfaitaire'!D389="","",'Dépenses forfaitaire'!D389)</f>
        <v/>
      </c>
      <c r="E389" s="131" t="str">
        <f>IF('Dépenses forfaitaire'!E389="","",'Dépenses forfaitaire'!E389)</f>
        <v/>
      </c>
      <c r="F389" s="131" t="str">
        <f>IF('Dépenses forfaitaire'!F389="","",'Dépenses forfaitaire'!F389)</f>
        <v/>
      </c>
      <c r="G389" s="131"/>
      <c r="H389" s="131" t="str">
        <f>IF('Dépenses forfaitaire'!H389="","",'Dépenses forfaitaire'!H389)</f>
        <v/>
      </c>
      <c r="I389" s="131" t="str">
        <f>IF('Dépenses forfaitaire'!I389="","",'Dépenses forfaitaire'!I389)</f>
        <v/>
      </c>
      <c r="J389" s="293" t="str">
        <f>IF('Dépenses forfaitaire'!K389="","",'Dépenses forfaitaire'!K389)</f>
        <v/>
      </c>
      <c r="K389" s="293" t="str">
        <f>IF('Dépenses forfaitaire'!L389="","",'Dépenses forfaitaire'!L389)</f>
        <v/>
      </c>
      <c r="L389" s="293" t="str">
        <f>IF('Dépenses forfaitaire'!J389="","",'Dépenses forfaitaire'!J389)</f>
        <v/>
      </c>
      <c r="M389" s="131" t="str">
        <f>IF($H389="","",IF($C389=Listes!$B$32,IF('DP_Instruction Forfaitaires'!$E389&lt;Listes!$B$53,('DP_Instruction Forfaitaires'!$E389*(VLOOKUP('DP_Instruction Forfaitaires'!$D389,Listes!$A$54:$E$60,2,FALSE))),IF('DP_Instruction Forfaitaires'!$E389&gt;Listes!$E$53,('DP_Instruction Forfaitaires'!$E389*(VLOOKUP('DP_Instruction Forfaitaires'!$D389,Listes!$A$54:$E$60,5,FALSE))),('DP_Instruction Forfaitaires'!$E389*(VLOOKUP('DP_Instruction Forfaitaires'!$D389,Listes!$A$54:$E$60,3,FALSE))+(VLOOKUP('DP_Instruction Forfaitaires'!$D389,Listes!$A$54:$E$60,4,FALSE)))))))</f>
        <v/>
      </c>
      <c r="N389" s="131" t="str">
        <f>IF($H389="","",IF($C389=Listes!$B$31,IF('DP_Instruction Forfaitaires'!$E389&lt;Listes!$B$42,('DP_Instruction Forfaitaires'!$E389*(VLOOKUP('DP_Instruction Forfaitaires'!$D389,Listes!$A$43:$E$49,2,FALSE))),IF('DP_Instruction Forfaitaires'!$E389&gt;Listes!$D$42,('DP_Instruction Forfaitaires'!$E389*(VLOOKUP('DP_Instruction Forfaitaires'!$D389,Listes!$A$43:$E$49,5,FALSE))),('DP_Instruction Forfaitaires'!$E389*(VLOOKUP('DP_Instruction Forfaitaires'!$D389,Listes!$A$43:$E$49,3,FALSE))+(VLOOKUP('DP_Instruction Forfaitaires'!$D389,Listes!$A$43:$E$49,4,FALSE)))))))</f>
        <v/>
      </c>
      <c r="O389" s="183" t="str">
        <f>IF($H389="","",IF($C389=Listes!$B$34,Listes!$I$31,IF($C389=Listes!$B$35,(VLOOKUP('DP_Instruction Forfaitaires'!$F389,Listes!$E$31:$F$36,2,FALSE)),IF($C389=Listes!$B$33,IF('DP_Instruction Forfaitaires'!$E389&lt;Listes!$A$64,'DP_Instruction Forfaitaires'!$E389*Listes!$A$65,IF('DP_Instruction Forfaitaires'!$E389&gt;Listes!$D$64,'DP_Instruction Forfaitaires'!$E389*Listes!$D$65,(('DP_Instruction Forfaitaires'!$E389*Listes!$B$65)+Listes!$C$65)))))))</f>
        <v/>
      </c>
      <c r="P389" s="144" t="str">
        <f>IF('Dépenses forfaitaire'!P389="","",'Dépenses forfaitaire'!P389)</f>
        <v/>
      </c>
      <c r="Q389" s="343"/>
      <c r="R389" s="295" t="str">
        <f t="shared" si="20"/>
        <v/>
      </c>
      <c r="S389" s="295" t="str">
        <f t="shared" si="21"/>
        <v/>
      </c>
      <c r="T389" s="193" t="str">
        <f t="shared" si="22"/>
        <v/>
      </c>
      <c r="U389" s="191"/>
      <c r="V389" s="209"/>
      <c r="W389" s="195" t="str">
        <f>IF(AND(OR(Q389="KO",T389&lt;&gt;""),OR(R389="",S389="",T389="")),Listes!$A$74,IF(AND(T389="",Q389&lt;&gt;""),Listes!$A$75,IF(AND(P389&lt;T389,V389=""),Listes!$A$76,IF(AND(R389&gt;S389),Listes!$A$77,IF(AND(P389&lt;&gt;"",P389&gt;T389,U389=""),Listes!$A$78,IF(AND(X389="",OR(Q389&lt;&gt;"",R389&lt;&gt;"",S389&lt;&gt;"")),Listes!$A$79,""))))))</f>
        <v/>
      </c>
      <c r="X389" s="196"/>
      <c r="Y389" s="31">
        <f t="shared" si="23"/>
        <v>0</v>
      </c>
    </row>
    <row r="390" spans="1:25" ht="20.100000000000001" customHeight="1" x14ac:dyDescent="0.25">
      <c r="A390" s="134">
        <v>384</v>
      </c>
      <c r="B390" s="131" t="str">
        <f>IF('Dépenses forfaitaire'!B390="","",'Dépenses forfaitaire'!B390)</f>
        <v/>
      </c>
      <c r="C390" s="131" t="str">
        <f>IF('Dépenses forfaitaire'!C390="","",'Dépenses forfaitaire'!C390)</f>
        <v/>
      </c>
      <c r="D390" s="131" t="str">
        <f>IF('Dépenses forfaitaire'!D390="","",'Dépenses forfaitaire'!D390)</f>
        <v/>
      </c>
      <c r="E390" s="131" t="str">
        <f>IF('Dépenses forfaitaire'!E390="","",'Dépenses forfaitaire'!E390)</f>
        <v/>
      </c>
      <c r="F390" s="131" t="str">
        <f>IF('Dépenses forfaitaire'!F390="","",'Dépenses forfaitaire'!F390)</f>
        <v/>
      </c>
      <c r="G390" s="131"/>
      <c r="H390" s="131" t="str">
        <f>IF('Dépenses forfaitaire'!H390="","",'Dépenses forfaitaire'!H390)</f>
        <v/>
      </c>
      <c r="I390" s="131" t="str">
        <f>IF('Dépenses forfaitaire'!I390="","",'Dépenses forfaitaire'!I390)</f>
        <v/>
      </c>
      <c r="J390" s="293" t="str">
        <f>IF('Dépenses forfaitaire'!K390="","",'Dépenses forfaitaire'!K390)</f>
        <v/>
      </c>
      <c r="K390" s="293" t="str">
        <f>IF('Dépenses forfaitaire'!L390="","",'Dépenses forfaitaire'!L390)</f>
        <v/>
      </c>
      <c r="L390" s="293" t="str">
        <f>IF('Dépenses forfaitaire'!J390="","",'Dépenses forfaitaire'!J390)</f>
        <v/>
      </c>
      <c r="M390" s="131" t="str">
        <f>IF($H390="","",IF($C390=Listes!$B$32,IF('DP_Instruction Forfaitaires'!$E390&lt;Listes!$B$53,('DP_Instruction Forfaitaires'!$E390*(VLOOKUP('DP_Instruction Forfaitaires'!$D390,Listes!$A$54:$E$60,2,FALSE))),IF('DP_Instruction Forfaitaires'!$E390&gt;Listes!$E$53,('DP_Instruction Forfaitaires'!$E390*(VLOOKUP('DP_Instruction Forfaitaires'!$D390,Listes!$A$54:$E$60,5,FALSE))),('DP_Instruction Forfaitaires'!$E390*(VLOOKUP('DP_Instruction Forfaitaires'!$D390,Listes!$A$54:$E$60,3,FALSE))+(VLOOKUP('DP_Instruction Forfaitaires'!$D390,Listes!$A$54:$E$60,4,FALSE)))))))</f>
        <v/>
      </c>
      <c r="N390" s="131" t="str">
        <f>IF($H390="","",IF($C390=Listes!$B$31,IF('DP_Instruction Forfaitaires'!$E390&lt;Listes!$B$42,('DP_Instruction Forfaitaires'!$E390*(VLOOKUP('DP_Instruction Forfaitaires'!$D390,Listes!$A$43:$E$49,2,FALSE))),IF('DP_Instruction Forfaitaires'!$E390&gt;Listes!$D$42,('DP_Instruction Forfaitaires'!$E390*(VLOOKUP('DP_Instruction Forfaitaires'!$D390,Listes!$A$43:$E$49,5,FALSE))),('DP_Instruction Forfaitaires'!$E390*(VLOOKUP('DP_Instruction Forfaitaires'!$D390,Listes!$A$43:$E$49,3,FALSE))+(VLOOKUP('DP_Instruction Forfaitaires'!$D390,Listes!$A$43:$E$49,4,FALSE)))))))</f>
        <v/>
      </c>
      <c r="O390" s="183" t="str">
        <f>IF($H390="","",IF($C390=Listes!$B$34,Listes!$I$31,IF($C390=Listes!$B$35,(VLOOKUP('DP_Instruction Forfaitaires'!$F390,Listes!$E$31:$F$36,2,FALSE)),IF($C390=Listes!$B$33,IF('DP_Instruction Forfaitaires'!$E390&lt;Listes!$A$64,'DP_Instruction Forfaitaires'!$E390*Listes!$A$65,IF('DP_Instruction Forfaitaires'!$E390&gt;Listes!$D$64,'DP_Instruction Forfaitaires'!$E390*Listes!$D$65,(('DP_Instruction Forfaitaires'!$E390*Listes!$B$65)+Listes!$C$65)))))))</f>
        <v/>
      </c>
      <c r="P390" s="144" t="str">
        <f>IF('Dépenses forfaitaire'!P390="","",'Dépenses forfaitaire'!P390)</f>
        <v/>
      </c>
      <c r="Q390" s="343"/>
      <c r="R390" s="295" t="str">
        <f t="shared" si="20"/>
        <v/>
      </c>
      <c r="S390" s="295" t="str">
        <f t="shared" si="21"/>
        <v/>
      </c>
      <c r="T390" s="193" t="str">
        <f t="shared" si="22"/>
        <v/>
      </c>
      <c r="U390" s="191"/>
      <c r="V390" s="209"/>
      <c r="W390" s="195" t="str">
        <f>IF(AND(OR(Q390="KO",T390&lt;&gt;""),OR(R390="",S390="",T390="")),Listes!$A$74,IF(AND(T390="",Q390&lt;&gt;""),Listes!$A$75,IF(AND(P390&lt;T390,V390=""),Listes!$A$76,IF(AND(R390&gt;S390),Listes!$A$77,IF(AND(P390&lt;&gt;"",P390&gt;T390,U390=""),Listes!$A$78,IF(AND(X390="",OR(Q390&lt;&gt;"",R390&lt;&gt;"",S390&lt;&gt;"")),Listes!$A$79,""))))))</f>
        <v/>
      </c>
      <c r="X390" s="196"/>
      <c r="Y390" s="31">
        <f t="shared" si="23"/>
        <v>0</v>
      </c>
    </row>
    <row r="391" spans="1:25" ht="20.100000000000001" customHeight="1" x14ac:dyDescent="0.25">
      <c r="A391" s="134">
        <v>385</v>
      </c>
      <c r="B391" s="131" t="str">
        <f>IF('Dépenses forfaitaire'!B391="","",'Dépenses forfaitaire'!B391)</f>
        <v/>
      </c>
      <c r="C391" s="131" t="str">
        <f>IF('Dépenses forfaitaire'!C391="","",'Dépenses forfaitaire'!C391)</f>
        <v/>
      </c>
      <c r="D391" s="131" t="str">
        <f>IF('Dépenses forfaitaire'!D391="","",'Dépenses forfaitaire'!D391)</f>
        <v/>
      </c>
      <c r="E391" s="131" t="str">
        <f>IF('Dépenses forfaitaire'!E391="","",'Dépenses forfaitaire'!E391)</f>
        <v/>
      </c>
      <c r="F391" s="131" t="str">
        <f>IF('Dépenses forfaitaire'!F391="","",'Dépenses forfaitaire'!F391)</f>
        <v/>
      </c>
      <c r="G391" s="131"/>
      <c r="H391" s="131" t="str">
        <f>IF('Dépenses forfaitaire'!H391="","",'Dépenses forfaitaire'!H391)</f>
        <v/>
      </c>
      <c r="I391" s="131" t="str">
        <f>IF('Dépenses forfaitaire'!I391="","",'Dépenses forfaitaire'!I391)</f>
        <v/>
      </c>
      <c r="J391" s="293" t="str">
        <f>IF('Dépenses forfaitaire'!K391="","",'Dépenses forfaitaire'!K391)</f>
        <v/>
      </c>
      <c r="K391" s="293" t="str">
        <f>IF('Dépenses forfaitaire'!L391="","",'Dépenses forfaitaire'!L391)</f>
        <v/>
      </c>
      <c r="L391" s="293" t="str">
        <f>IF('Dépenses forfaitaire'!J391="","",'Dépenses forfaitaire'!J391)</f>
        <v/>
      </c>
      <c r="M391" s="131" t="str">
        <f>IF($H391="","",IF($C391=Listes!$B$32,IF('DP_Instruction Forfaitaires'!$E391&lt;Listes!$B$53,('DP_Instruction Forfaitaires'!$E391*(VLOOKUP('DP_Instruction Forfaitaires'!$D391,Listes!$A$54:$E$60,2,FALSE))),IF('DP_Instruction Forfaitaires'!$E391&gt;Listes!$E$53,('DP_Instruction Forfaitaires'!$E391*(VLOOKUP('DP_Instruction Forfaitaires'!$D391,Listes!$A$54:$E$60,5,FALSE))),('DP_Instruction Forfaitaires'!$E391*(VLOOKUP('DP_Instruction Forfaitaires'!$D391,Listes!$A$54:$E$60,3,FALSE))+(VLOOKUP('DP_Instruction Forfaitaires'!$D391,Listes!$A$54:$E$60,4,FALSE)))))))</f>
        <v/>
      </c>
      <c r="N391" s="131" t="str">
        <f>IF($H391="","",IF($C391=Listes!$B$31,IF('DP_Instruction Forfaitaires'!$E391&lt;Listes!$B$42,('DP_Instruction Forfaitaires'!$E391*(VLOOKUP('DP_Instruction Forfaitaires'!$D391,Listes!$A$43:$E$49,2,FALSE))),IF('DP_Instruction Forfaitaires'!$E391&gt;Listes!$D$42,('DP_Instruction Forfaitaires'!$E391*(VLOOKUP('DP_Instruction Forfaitaires'!$D391,Listes!$A$43:$E$49,5,FALSE))),('DP_Instruction Forfaitaires'!$E391*(VLOOKUP('DP_Instruction Forfaitaires'!$D391,Listes!$A$43:$E$49,3,FALSE))+(VLOOKUP('DP_Instruction Forfaitaires'!$D391,Listes!$A$43:$E$49,4,FALSE)))))))</f>
        <v/>
      </c>
      <c r="O391" s="183" t="str">
        <f>IF($H391="","",IF($C391=Listes!$B$34,Listes!$I$31,IF($C391=Listes!$B$35,(VLOOKUP('DP_Instruction Forfaitaires'!$F391,Listes!$E$31:$F$36,2,FALSE)),IF($C391=Listes!$B$33,IF('DP_Instruction Forfaitaires'!$E391&lt;Listes!$A$64,'DP_Instruction Forfaitaires'!$E391*Listes!$A$65,IF('DP_Instruction Forfaitaires'!$E391&gt;Listes!$D$64,'DP_Instruction Forfaitaires'!$E391*Listes!$D$65,(('DP_Instruction Forfaitaires'!$E391*Listes!$B$65)+Listes!$C$65)))))))</f>
        <v/>
      </c>
      <c r="P391" s="144" t="str">
        <f>IF('Dépenses forfaitaire'!P391="","",'Dépenses forfaitaire'!P391)</f>
        <v/>
      </c>
      <c r="Q391" s="343"/>
      <c r="R391" s="295" t="str">
        <f t="shared" si="20"/>
        <v/>
      </c>
      <c r="S391" s="295" t="str">
        <f t="shared" si="21"/>
        <v/>
      </c>
      <c r="T391" s="193" t="str">
        <f t="shared" si="22"/>
        <v/>
      </c>
      <c r="U391" s="191"/>
      <c r="V391" s="209"/>
      <c r="W391" s="195" t="str">
        <f>IF(AND(OR(Q391="KO",T391&lt;&gt;""),OR(R391="",S391="",T391="")),Listes!$A$74,IF(AND(T391="",Q391&lt;&gt;""),Listes!$A$75,IF(AND(P391&lt;T391,V391=""),Listes!$A$76,IF(AND(R391&gt;S391),Listes!$A$77,IF(AND(P391&lt;&gt;"",P391&gt;T391,U391=""),Listes!$A$78,IF(AND(X391="",OR(Q391&lt;&gt;"",R391&lt;&gt;"",S391&lt;&gt;"")),Listes!$A$79,""))))))</f>
        <v/>
      </c>
      <c r="X391" s="196"/>
      <c r="Y391" s="31">
        <f t="shared" si="23"/>
        <v>0</v>
      </c>
    </row>
    <row r="392" spans="1:25" ht="20.100000000000001" customHeight="1" x14ac:dyDescent="0.25">
      <c r="A392" s="134">
        <v>386</v>
      </c>
      <c r="B392" s="131" t="str">
        <f>IF('Dépenses forfaitaire'!B392="","",'Dépenses forfaitaire'!B392)</f>
        <v/>
      </c>
      <c r="C392" s="131" t="str">
        <f>IF('Dépenses forfaitaire'!C392="","",'Dépenses forfaitaire'!C392)</f>
        <v/>
      </c>
      <c r="D392" s="131" t="str">
        <f>IF('Dépenses forfaitaire'!D392="","",'Dépenses forfaitaire'!D392)</f>
        <v/>
      </c>
      <c r="E392" s="131" t="str">
        <f>IF('Dépenses forfaitaire'!E392="","",'Dépenses forfaitaire'!E392)</f>
        <v/>
      </c>
      <c r="F392" s="131" t="str">
        <f>IF('Dépenses forfaitaire'!F392="","",'Dépenses forfaitaire'!F392)</f>
        <v/>
      </c>
      <c r="G392" s="131"/>
      <c r="H392" s="131" t="str">
        <f>IF('Dépenses forfaitaire'!H392="","",'Dépenses forfaitaire'!H392)</f>
        <v/>
      </c>
      <c r="I392" s="131" t="str">
        <f>IF('Dépenses forfaitaire'!I392="","",'Dépenses forfaitaire'!I392)</f>
        <v/>
      </c>
      <c r="J392" s="293" t="str">
        <f>IF('Dépenses forfaitaire'!K392="","",'Dépenses forfaitaire'!K392)</f>
        <v/>
      </c>
      <c r="K392" s="293" t="str">
        <f>IF('Dépenses forfaitaire'!L392="","",'Dépenses forfaitaire'!L392)</f>
        <v/>
      </c>
      <c r="L392" s="293" t="str">
        <f>IF('Dépenses forfaitaire'!J392="","",'Dépenses forfaitaire'!J392)</f>
        <v/>
      </c>
      <c r="M392" s="131" t="str">
        <f>IF($H392="","",IF($C392=Listes!$B$32,IF('DP_Instruction Forfaitaires'!$E392&lt;Listes!$B$53,('DP_Instruction Forfaitaires'!$E392*(VLOOKUP('DP_Instruction Forfaitaires'!$D392,Listes!$A$54:$E$60,2,FALSE))),IF('DP_Instruction Forfaitaires'!$E392&gt;Listes!$E$53,('DP_Instruction Forfaitaires'!$E392*(VLOOKUP('DP_Instruction Forfaitaires'!$D392,Listes!$A$54:$E$60,5,FALSE))),('DP_Instruction Forfaitaires'!$E392*(VLOOKUP('DP_Instruction Forfaitaires'!$D392,Listes!$A$54:$E$60,3,FALSE))+(VLOOKUP('DP_Instruction Forfaitaires'!$D392,Listes!$A$54:$E$60,4,FALSE)))))))</f>
        <v/>
      </c>
      <c r="N392" s="131" t="str">
        <f>IF($H392="","",IF($C392=Listes!$B$31,IF('DP_Instruction Forfaitaires'!$E392&lt;Listes!$B$42,('DP_Instruction Forfaitaires'!$E392*(VLOOKUP('DP_Instruction Forfaitaires'!$D392,Listes!$A$43:$E$49,2,FALSE))),IF('DP_Instruction Forfaitaires'!$E392&gt;Listes!$D$42,('DP_Instruction Forfaitaires'!$E392*(VLOOKUP('DP_Instruction Forfaitaires'!$D392,Listes!$A$43:$E$49,5,FALSE))),('DP_Instruction Forfaitaires'!$E392*(VLOOKUP('DP_Instruction Forfaitaires'!$D392,Listes!$A$43:$E$49,3,FALSE))+(VLOOKUP('DP_Instruction Forfaitaires'!$D392,Listes!$A$43:$E$49,4,FALSE)))))))</f>
        <v/>
      </c>
      <c r="O392" s="183" t="str">
        <f>IF($H392="","",IF($C392=Listes!$B$34,Listes!$I$31,IF($C392=Listes!$B$35,(VLOOKUP('DP_Instruction Forfaitaires'!$F392,Listes!$E$31:$F$36,2,FALSE)),IF($C392=Listes!$B$33,IF('DP_Instruction Forfaitaires'!$E392&lt;Listes!$A$64,'DP_Instruction Forfaitaires'!$E392*Listes!$A$65,IF('DP_Instruction Forfaitaires'!$E392&gt;Listes!$D$64,'DP_Instruction Forfaitaires'!$E392*Listes!$D$65,(('DP_Instruction Forfaitaires'!$E392*Listes!$B$65)+Listes!$C$65)))))))</f>
        <v/>
      </c>
      <c r="P392" s="144" t="str">
        <f>IF('Dépenses forfaitaire'!P392="","",'Dépenses forfaitaire'!P392)</f>
        <v/>
      </c>
      <c r="Q392" s="343"/>
      <c r="R392" s="295" t="str">
        <f t="shared" ref="R392:R455" si="24">IF(Q392="","",IF(Q392="KO","",J392))</f>
        <v/>
      </c>
      <c r="S392" s="295" t="str">
        <f t="shared" ref="S392:S455" si="25">IF(Q392="","",IF(Q392="KO","",K392))</f>
        <v/>
      </c>
      <c r="T392" s="193" t="str">
        <f t="shared" ref="T392:T455" si="26">IF($I392="","",($O392+$N392+$M392)*$I392)</f>
        <v/>
      </c>
      <c r="U392" s="191"/>
      <c r="V392" s="209"/>
      <c r="W392" s="195" t="str">
        <f>IF(AND(OR(Q392="KO",T392&lt;&gt;""),OR(R392="",S392="",T392="")),Listes!$A$74,IF(AND(T392="",Q392&lt;&gt;""),Listes!$A$75,IF(AND(P392&lt;T392,V392=""),Listes!$A$76,IF(AND(R392&gt;S392),Listes!$A$77,IF(AND(P392&lt;&gt;"",P392&gt;T392,U392=""),Listes!$A$78,IF(AND(X392="",OR(Q392&lt;&gt;"",R392&lt;&gt;"",S392&lt;&gt;"")),Listes!$A$79,""))))))</f>
        <v/>
      </c>
      <c r="X392" s="196"/>
      <c r="Y392" s="31">
        <f t="shared" ref="Y392:Y455" si="27">IF(AND(B392&lt;&gt;"",X392&lt;&gt;"Oui"),1,0)</f>
        <v>0</v>
      </c>
    </row>
    <row r="393" spans="1:25" ht="20.100000000000001" customHeight="1" x14ac:dyDescent="0.25">
      <c r="A393" s="134">
        <v>387</v>
      </c>
      <c r="B393" s="131" t="str">
        <f>IF('Dépenses forfaitaire'!B393="","",'Dépenses forfaitaire'!B393)</f>
        <v/>
      </c>
      <c r="C393" s="131" t="str">
        <f>IF('Dépenses forfaitaire'!C393="","",'Dépenses forfaitaire'!C393)</f>
        <v/>
      </c>
      <c r="D393" s="131" t="str">
        <f>IF('Dépenses forfaitaire'!D393="","",'Dépenses forfaitaire'!D393)</f>
        <v/>
      </c>
      <c r="E393" s="131" t="str">
        <f>IF('Dépenses forfaitaire'!E393="","",'Dépenses forfaitaire'!E393)</f>
        <v/>
      </c>
      <c r="F393" s="131" t="str">
        <f>IF('Dépenses forfaitaire'!F393="","",'Dépenses forfaitaire'!F393)</f>
        <v/>
      </c>
      <c r="G393" s="131"/>
      <c r="H393" s="131" t="str">
        <f>IF('Dépenses forfaitaire'!H393="","",'Dépenses forfaitaire'!H393)</f>
        <v/>
      </c>
      <c r="I393" s="131" t="str">
        <f>IF('Dépenses forfaitaire'!I393="","",'Dépenses forfaitaire'!I393)</f>
        <v/>
      </c>
      <c r="J393" s="293" t="str">
        <f>IF('Dépenses forfaitaire'!K393="","",'Dépenses forfaitaire'!K393)</f>
        <v/>
      </c>
      <c r="K393" s="293" t="str">
        <f>IF('Dépenses forfaitaire'!L393="","",'Dépenses forfaitaire'!L393)</f>
        <v/>
      </c>
      <c r="L393" s="293" t="str">
        <f>IF('Dépenses forfaitaire'!J393="","",'Dépenses forfaitaire'!J393)</f>
        <v/>
      </c>
      <c r="M393" s="131" t="str">
        <f>IF($H393="","",IF($C393=Listes!$B$32,IF('DP_Instruction Forfaitaires'!$E393&lt;Listes!$B$53,('DP_Instruction Forfaitaires'!$E393*(VLOOKUP('DP_Instruction Forfaitaires'!$D393,Listes!$A$54:$E$60,2,FALSE))),IF('DP_Instruction Forfaitaires'!$E393&gt;Listes!$E$53,('DP_Instruction Forfaitaires'!$E393*(VLOOKUP('DP_Instruction Forfaitaires'!$D393,Listes!$A$54:$E$60,5,FALSE))),('DP_Instruction Forfaitaires'!$E393*(VLOOKUP('DP_Instruction Forfaitaires'!$D393,Listes!$A$54:$E$60,3,FALSE))+(VLOOKUP('DP_Instruction Forfaitaires'!$D393,Listes!$A$54:$E$60,4,FALSE)))))))</f>
        <v/>
      </c>
      <c r="N393" s="131" t="str">
        <f>IF($H393="","",IF($C393=Listes!$B$31,IF('DP_Instruction Forfaitaires'!$E393&lt;Listes!$B$42,('DP_Instruction Forfaitaires'!$E393*(VLOOKUP('DP_Instruction Forfaitaires'!$D393,Listes!$A$43:$E$49,2,FALSE))),IF('DP_Instruction Forfaitaires'!$E393&gt;Listes!$D$42,('DP_Instruction Forfaitaires'!$E393*(VLOOKUP('DP_Instruction Forfaitaires'!$D393,Listes!$A$43:$E$49,5,FALSE))),('DP_Instruction Forfaitaires'!$E393*(VLOOKUP('DP_Instruction Forfaitaires'!$D393,Listes!$A$43:$E$49,3,FALSE))+(VLOOKUP('DP_Instruction Forfaitaires'!$D393,Listes!$A$43:$E$49,4,FALSE)))))))</f>
        <v/>
      </c>
      <c r="O393" s="183" t="str">
        <f>IF($H393="","",IF($C393=Listes!$B$34,Listes!$I$31,IF($C393=Listes!$B$35,(VLOOKUP('DP_Instruction Forfaitaires'!$F393,Listes!$E$31:$F$36,2,FALSE)),IF($C393=Listes!$B$33,IF('DP_Instruction Forfaitaires'!$E393&lt;Listes!$A$64,'DP_Instruction Forfaitaires'!$E393*Listes!$A$65,IF('DP_Instruction Forfaitaires'!$E393&gt;Listes!$D$64,'DP_Instruction Forfaitaires'!$E393*Listes!$D$65,(('DP_Instruction Forfaitaires'!$E393*Listes!$B$65)+Listes!$C$65)))))))</f>
        <v/>
      </c>
      <c r="P393" s="144" t="str">
        <f>IF('Dépenses forfaitaire'!P393="","",'Dépenses forfaitaire'!P393)</f>
        <v/>
      </c>
      <c r="Q393" s="343"/>
      <c r="R393" s="295" t="str">
        <f t="shared" si="24"/>
        <v/>
      </c>
      <c r="S393" s="295" t="str">
        <f t="shared" si="25"/>
        <v/>
      </c>
      <c r="T393" s="193" t="str">
        <f t="shared" si="26"/>
        <v/>
      </c>
      <c r="U393" s="191"/>
      <c r="V393" s="209"/>
      <c r="W393" s="195" t="str">
        <f>IF(AND(OR(Q393="KO",T393&lt;&gt;""),OR(R393="",S393="",T393="")),Listes!$A$74,IF(AND(T393="",Q393&lt;&gt;""),Listes!$A$75,IF(AND(P393&lt;T393,V393=""),Listes!$A$76,IF(AND(R393&gt;S393),Listes!$A$77,IF(AND(P393&lt;&gt;"",P393&gt;T393,U393=""),Listes!$A$78,IF(AND(X393="",OR(Q393&lt;&gt;"",R393&lt;&gt;"",S393&lt;&gt;"")),Listes!$A$79,""))))))</f>
        <v/>
      </c>
      <c r="X393" s="196"/>
      <c r="Y393" s="31">
        <f t="shared" si="27"/>
        <v>0</v>
      </c>
    </row>
    <row r="394" spans="1:25" ht="20.100000000000001" customHeight="1" x14ac:dyDescent="0.25">
      <c r="A394" s="134">
        <v>388</v>
      </c>
      <c r="B394" s="131" t="str">
        <f>IF('Dépenses forfaitaire'!B394="","",'Dépenses forfaitaire'!B394)</f>
        <v/>
      </c>
      <c r="C394" s="131" t="str">
        <f>IF('Dépenses forfaitaire'!C394="","",'Dépenses forfaitaire'!C394)</f>
        <v/>
      </c>
      <c r="D394" s="131" t="str">
        <f>IF('Dépenses forfaitaire'!D394="","",'Dépenses forfaitaire'!D394)</f>
        <v/>
      </c>
      <c r="E394" s="131" t="str">
        <f>IF('Dépenses forfaitaire'!E394="","",'Dépenses forfaitaire'!E394)</f>
        <v/>
      </c>
      <c r="F394" s="131" t="str">
        <f>IF('Dépenses forfaitaire'!F394="","",'Dépenses forfaitaire'!F394)</f>
        <v/>
      </c>
      <c r="G394" s="131"/>
      <c r="H394" s="131" t="str">
        <f>IF('Dépenses forfaitaire'!H394="","",'Dépenses forfaitaire'!H394)</f>
        <v/>
      </c>
      <c r="I394" s="131" t="str">
        <f>IF('Dépenses forfaitaire'!I394="","",'Dépenses forfaitaire'!I394)</f>
        <v/>
      </c>
      <c r="J394" s="293" t="str">
        <f>IF('Dépenses forfaitaire'!K394="","",'Dépenses forfaitaire'!K394)</f>
        <v/>
      </c>
      <c r="K394" s="293" t="str">
        <f>IF('Dépenses forfaitaire'!L394="","",'Dépenses forfaitaire'!L394)</f>
        <v/>
      </c>
      <c r="L394" s="293" t="str">
        <f>IF('Dépenses forfaitaire'!J394="","",'Dépenses forfaitaire'!J394)</f>
        <v/>
      </c>
      <c r="M394" s="131" t="str">
        <f>IF($H394="","",IF($C394=Listes!$B$32,IF('DP_Instruction Forfaitaires'!$E394&lt;Listes!$B$53,('DP_Instruction Forfaitaires'!$E394*(VLOOKUP('DP_Instruction Forfaitaires'!$D394,Listes!$A$54:$E$60,2,FALSE))),IF('DP_Instruction Forfaitaires'!$E394&gt;Listes!$E$53,('DP_Instruction Forfaitaires'!$E394*(VLOOKUP('DP_Instruction Forfaitaires'!$D394,Listes!$A$54:$E$60,5,FALSE))),('DP_Instruction Forfaitaires'!$E394*(VLOOKUP('DP_Instruction Forfaitaires'!$D394,Listes!$A$54:$E$60,3,FALSE))+(VLOOKUP('DP_Instruction Forfaitaires'!$D394,Listes!$A$54:$E$60,4,FALSE)))))))</f>
        <v/>
      </c>
      <c r="N394" s="131" t="str">
        <f>IF($H394="","",IF($C394=Listes!$B$31,IF('DP_Instruction Forfaitaires'!$E394&lt;Listes!$B$42,('DP_Instruction Forfaitaires'!$E394*(VLOOKUP('DP_Instruction Forfaitaires'!$D394,Listes!$A$43:$E$49,2,FALSE))),IF('DP_Instruction Forfaitaires'!$E394&gt;Listes!$D$42,('DP_Instruction Forfaitaires'!$E394*(VLOOKUP('DP_Instruction Forfaitaires'!$D394,Listes!$A$43:$E$49,5,FALSE))),('DP_Instruction Forfaitaires'!$E394*(VLOOKUP('DP_Instruction Forfaitaires'!$D394,Listes!$A$43:$E$49,3,FALSE))+(VLOOKUP('DP_Instruction Forfaitaires'!$D394,Listes!$A$43:$E$49,4,FALSE)))))))</f>
        <v/>
      </c>
      <c r="O394" s="183" t="str">
        <f>IF($H394="","",IF($C394=Listes!$B$34,Listes!$I$31,IF($C394=Listes!$B$35,(VLOOKUP('DP_Instruction Forfaitaires'!$F394,Listes!$E$31:$F$36,2,FALSE)),IF($C394=Listes!$B$33,IF('DP_Instruction Forfaitaires'!$E394&lt;Listes!$A$64,'DP_Instruction Forfaitaires'!$E394*Listes!$A$65,IF('DP_Instruction Forfaitaires'!$E394&gt;Listes!$D$64,'DP_Instruction Forfaitaires'!$E394*Listes!$D$65,(('DP_Instruction Forfaitaires'!$E394*Listes!$B$65)+Listes!$C$65)))))))</f>
        <v/>
      </c>
      <c r="P394" s="144" t="str">
        <f>IF('Dépenses forfaitaire'!P394="","",'Dépenses forfaitaire'!P394)</f>
        <v/>
      </c>
      <c r="Q394" s="343"/>
      <c r="R394" s="295" t="str">
        <f t="shared" si="24"/>
        <v/>
      </c>
      <c r="S394" s="295" t="str">
        <f t="shared" si="25"/>
        <v/>
      </c>
      <c r="T394" s="193" t="str">
        <f t="shared" si="26"/>
        <v/>
      </c>
      <c r="U394" s="191"/>
      <c r="V394" s="209"/>
      <c r="W394" s="195" t="str">
        <f>IF(AND(OR(Q394="KO",T394&lt;&gt;""),OR(R394="",S394="",T394="")),Listes!$A$74,IF(AND(T394="",Q394&lt;&gt;""),Listes!$A$75,IF(AND(P394&lt;T394,V394=""),Listes!$A$76,IF(AND(R394&gt;S394),Listes!$A$77,IF(AND(P394&lt;&gt;"",P394&gt;T394,U394=""),Listes!$A$78,IF(AND(X394="",OR(Q394&lt;&gt;"",R394&lt;&gt;"",S394&lt;&gt;"")),Listes!$A$79,""))))))</f>
        <v/>
      </c>
      <c r="X394" s="196"/>
      <c r="Y394" s="31">
        <f t="shared" si="27"/>
        <v>0</v>
      </c>
    </row>
    <row r="395" spans="1:25" ht="20.100000000000001" customHeight="1" x14ac:dyDescent="0.25">
      <c r="A395" s="134">
        <v>389</v>
      </c>
      <c r="B395" s="131" t="str">
        <f>IF('Dépenses forfaitaire'!B395="","",'Dépenses forfaitaire'!B395)</f>
        <v/>
      </c>
      <c r="C395" s="131" t="str">
        <f>IF('Dépenses forfaitaire'!C395="","",'Dépenses forfaitaire'!C395)</f>
        <v/>
      </c>
      <c r="D395" s="131" t="str">
        <f>IF('Dépenses forfaitaire'!D395="","",'Dépenses forfaitaire'!D395)</f>
        <v/>
      </c>
      <c r="E395" s="131" t="str">
        <f>IF('Dépenses forfaitaire'!E395="","",'Dépenses forfaitaire'!E395)</f>
        <v/>
      </c>
      <c r="F395" s="131" t="str">
        <f>IF('Dépenses forfaitaire'!F395="","",'Dépenses forfaitaire'!F395)</f>
        <v/>
      </c>
      <c r="G395" s="131"/>
      <c r="H395" s="131" t="str">
        <f>IF('Dépenses forfaitaire'!H395="","",'Dépenses forfaitaire'!H395)</f>
        <v/>
      </c>
      <c r="I395" s="131" t="str">
        <f>IF('Dépenses forfaitaire'!I395="","",'Dépenses forfaitaire'!I395)</f>
        <v/>
      </c>
      <c r="J395" s="293" t="str">
        <f>IF('Dépenses forfaitaire'!K395="","",'Dépenses forfaitaire'!K395)</f>
        <v/>
      </c>
      <c r="K395" s="293" t="str">
        <f>IF('Dépenses forfaitaire'!L395="","",'Dépenses forfaitaire'!L395)</f>
        <v/>
      </c>
      <c r="L395" s="293" t="str">
        <f>IF('Dépenses forfaitaire'!J395="","",'Dépenses forfaitaire'!J395)</f>
        <v/>
      </c>
      <c r="M395" s="131" t="str">
        <f>IF($H395="","",IF($C395=Listes!$B$32,IF('DP_Instruction Forfaitaires'!$E395&lt;Listes!$B$53,('DP_Instruction Forfaitaires'!$E395*(VLOOKUP('DP_Instruction Forfaitaires'!$D395,Listes!$A$54:$E$60,2,FALSE))),IF('DP_Instruction Forfaitaires'!$E395&gt;Listes!$E$53,('DP_Instruction Forfaitaires'!$E395*(VLOOKUP('DP_Instruction Forfaitaires'!$D395,Listes!$A$54:$E$60,5,FALSE))),('DP_Instruction Forfaitaires'!$E395*(VLOOKUP('DP_Instruction Forfaitaires'!$D395,Listes!$A$54:$E$60,3,FALSE))+(VLOOKUP('DP_Instruction Forfaitaires'!$D395,Listes!$A$54:$E$60,4,FALSE)))))))</f>
        <v/>
      </c>
      <c r="N395" s="131" t="str">
        <f>IF($H395="","",IF($C395=Listes!$B$31,IF('DP_Instruction Forfaitaires'!$E395&lt;Listes!$B$42,('DP_Instruction Forfaitaires'!$E395*(VLOOKUP('DP_Instruction Forfaitaires'!$D395,Listes!$A$43:$E$49,2,FALSE))),IF('DP_Instruction Forfaitaires'!$E395&gt;Listes!$D$42,('DP_Instruction Forfaitaires'!$E395*(VLOOKUP('DP_Instruction Forfaitaires'!$D395,Listes!$A$43:$E$49,5,FALSE))),('DP_Instruction Forfaitaires'!$E395*(VLOOKUP('DP_Instruction Forfaitaires'!$D395,Listes!$A$43:$E$49,3,FALSE))+(VLOOKUP('DP_Instruction Forfaitaires'!$D395,Listes!$A$43:$E$49,4,FALSE)))))))</f>
        <v/>
      </c>
      <c r="O395" s="183" t="str">
        <f>IF($H395="","",IF($C395=Listes!$B$34,Listes!$I$31,IF($C395=Listes!$B$35,(VLOOKUP('DP_Instruction Forfaitaires'!$F395,Listes!$E$31:$F$36,2,FALSE)),IF($C395=Listes!$B$33,IF('DP_Instruction Forfaitaires'!$E395&lt;Listes!$A$64,'DP_Instruction Forfaitaires'!$E395*Listes!$A$65,IF('DP_Instruction Forfaitaires'!$E395&gt;Listes!$D$64,'DP_Instruction Forfaitaires'!$E395*Listes!$D$65,(('DP_Instruction Forfaitaires'!$E395*Listes!$B$65)+Listes!$C$65)))))))</f>
        <v/>
      </c>
      <c r="P395" s="144" t="str">
        <f>IF('Dépenses forfaitaire'!P395="","",'Dépenses forfaitaire'!P395)</f>
        <v/>
      </c>
      <c r="Q395" s="343"/>
      <c r="R395" s="295" t="str">
        <f t="shared" si="24"/>
        <v/>
      </c>
      <c r="S395" s="295" t="str">
        <f t="shared" si="25"/>
        <v/>
      </c>
      <c r="T395" s="193" t="str">
        <f t="shared" si="26"/>
        <v/>
      </c>
      <c r="U395" s="191"/>
      <c r="V395" s="209"/>
      <c r="W395" s="195" t="str">
        <f>IF(AND(OR(Q395="KO",T395&lt;&gt;""),OR(R395="",S395="",T395="")),Listes!$A$74,IF(AND(T395="",Q395&lt;&gt;""),Listes!$A$75,IF(AND(P395&lt;T395,V395=""),Listes!$A$76,IF(AND(R395&gt;S395),Listes!$A$77,IF(AND(P395&lt;&gt;"",P395&gt;T395,U395=""),Listes!$A$78,IF(AND(X395="",OR(Q395&lt;&gt;"",R395&lt;&gt;"",S395&lt;&gt;"")),Listes!$A$79,""))))))</f>
        <v/>
      </c>
      <c r="X395" s="196"/>
      <c r="Y395" s="31">
        <f t="shared" si="27"/>
        <v>0</v>
      </c>
    </row>
    <row r="396" spans="1:25" ht="20.100000000000001" customHeight="1" x14ac:dyDescent="0.25">
      <c r="A396" s="134">
        <v>390</v>
      </c>
      <c r="B396" s="131" t="str">
        <f>IF('Dépenses forfaitaire'!B396="","",'Dépenses forfaitaire'!B396)</f>
        <v/>
      </c>
      <c r="C396" s="131" t="str">
        <f>IF('Dépenses forfaitaire'!C396="","",'Dépenses forfaitaire'!C396)</f>
        <v/>
      </c>
      <c r="D396" s="131" t="str">
        <f>IF('Dépenses forfaitaire'!D396="","",'Dépenses forfaitaire'!D396)</f>
        <v/>
      </c>
      <c r="E396" s="131" t="str">
        <f>IF('Dépenses forfaitaire'!E396="","",'Dépenses forfaitaire'!E396)</f>
        <v/>
      </c>
      <c r="F396" s="131" t="str">
        <f>IF('Dépenses forfaitaire'!F396="","",'Dépenses forfaitaire'!F396)</f>
        <v/>
      </c>
      <c r="G396" s="131"/>
      <c r="H396" s="131" t="str">
        <f>IF('Dépenses forfaitaire'!H396="","",'Dépenses forfaitaire'!H396)</f>
        <v/>
      </c>
      <c r="I396" s="131" t="str">
        <f>IF('Dépenses forfaitaire'!I396="","",'Dépenses forfaitaire'!I396)</f>
        <v/>
      </c>
      <c r="J396" s="293" t="str">
        <f>IF('Dépenses forfaitaire'!K396="","",'Dépenses forfaitaire'!K396)</f>
        <v/>
      </c>
      <c r="K396" s="293" t="str">
        <f>IF('Dépenses forfaitaire'!L396="","",'Dépenses forfaitaire'!L396)</f>
        <v/>
      </c>
      <c r="L396" s="293" t="str">
        <f>IF('Dépenses forfaitaire'!J396="","",'Dépenses forfaitaire'!J396)</f>
        <v/>
      </c>
      <c r="M396" s="131" t="str">
        <f>IF($H396="","",IF($C396=Listes!$B$32,IF('DP_Instruction Forfaitaires'!$E396&lt;Listes!$B$53,('DP_Instruction Forfaitaires'!$E396*(VLOOKUP('DP_Instruction Forfaitaires'!$D396,Listes!$A$54:$E$60,2,FALSE))),IF('DP_Instruction Forfaitaires'!$E396&gt;Listes!$E$53,('DP_Instruction Forfaitaires'!$E396*(VLOOKUP('DP_Instruction Forfaitaires'!$D396,Listes!$A$54:$E$60,5,FALSE))),('DP_Instruction Forfaitaires'!$E396*(VLOOKUP('DP_Instruction Forfaitaires'!$D396,Listes!$A$54:$E$60,3,FALSE))+(VLOOKUP('DP_Instruction Forfaitaires'!$D396,Listes!$A$54:$E$60,4,FALSE)))))))</f>
        <v/>
      </c>
      <c r="N396" s="131" t="str">
        <f>IF($H396="","",IF($C396=Listes!$B$31,IF('DP_Instruction Forfaitaires'!$E396&lt;Listes!$B$42,('DP_Instruction Forfaitaires'!$E396*(VLOOKUP('DP_Instruction Forfaitaires'!$D396,Listes!$A$43:$E$49,2,FALSE))),IF('DP_Instruction Forfaitaires'!$E396&gt;Listes!$D$42,('DP_Instruction Forfaitaires'!$E396*(VLOOKUP('DP_Instruction Forfaitaires'!$D396,Listes!$A$43:$E$49,5,FALSE))),('DP_Instruction Forfaitaires'!$E396*(VLOOKUP('DP_Instruction Forfaitaires'!$D396,Listes!$A$43:$E$49,3,FALSE))+(VLOOKUP('DP_Instruction Forfaitaires'!$D396,Listes!$A$43:$E$49,4,FALSE)))))))</f>
        <v/>
      </c>
      <c r="O396" s="183" t="str">
        <f>IF($H396="","",IF($C396=Listes!$B$34,Listes!$I$31,IF($C396=Listes!$B$35,(VLOOKUP('DP_Instruction Forfaitaires'!$F396,Listes!$E$31:$F$36,2,FALSE)),IF($C396=Listes!$B$33,IF('DP_Instruction Forfaitaires'!$E396&lt;Listes!$A$64,'DP_Instruction Forfaitaires'!$E396*Listes!$A$65,IF('DP_Instruction Forfaitaires'!$E396&gt;Listes!$D$64,'DP_Instruction Forfaitaires'!$E396*Listes!$D$65,(('DP_Instruction Forfaitaires'!$E396*Listes!$B$65)+Listes!$C$65)))))))</f>
        <v/>
      </c>
      <c r="P396" s="144" t="str">
        <f>IF('Dépenses forfaitaire'!P396="","",'Dépenses forfaitaire'!P396)</f>
        <v/>
      </c>
      <c r="Q396" s="343"/>
      <c r="R396" s="295" t="str">
        <f t="shared" si="24"/>
        <v/>
      </c>
      <c r="S396" s="295" t="str">
        <f t="shared" si="25"/>
        <v/>
      </c>
      <c r="T396" s="193" t="str">
        <f t="shared" si="26"/>
        <v/>
      </c>
      <c r="U396" s="191"/>
      <c r="V396" s="209"/>
      <c r="W396" s="195" t="str">
        <f>IF(AND(OR(Q396="KO",T396&lt;&gt;""),OR(R396="",S396="",T396="")),Listes!$A$74,IF(AND(T396="",Q396&lt;&gt;""),Listes!$A$75,IF(AND(P396&lt;T396,V396=""),Listes!$A$76,IF(AND(R396&gt;S396),Listes!$A$77,IF(AND(P396&lt;&gt;"",P396&gt;T396,U396=""),Listes!$A$78,IF(AND(X396="",OR(Q396&lt;&gt;"",R396&lt;&gt;"",S396&lt;&gt;"")),Listes!$A$79,""))))))</f>
        <v/>
      </c>
      <c r="X396" s="196"/>
      <c r="Y396" s="31">
        <f t="shared" si="27"/>
        <v>0</v>
      </c>
    </row>
    <row r="397" spans="1:25" ht="20.100000000000001" customHeight="1" x14ac:dyDescent="0.25">
      <c r="A397" s="134">
        <v>391</v>
      </c>
      <c r="B397" s="131" t="str">
        <f>IF('Dépenses forfaitaire'!B397="","",'Dépenses forfaitaire'!B397)</f>
        <v/>
      </c>
      <c r="C397" s="131" t="str">
        <f>IF('Dépenses forfaitaire'!C397="","",'Dépenses forfaitaire'!C397)</f>
        <v/>
      </c>
      <c r="D397" s="131" t="str">
        <f>IF('Dépenses forfaitaire'!D397="","",'Dépenses forfaitaire'!D397)</f>
        <v/>
      </c>
      <c r="E397" s="131" t="str">
        <f>IF('Dépenses forfaitaire'!E397="","",'Dépenses forfaitaire'!E397)</f>
        <v/>
      </c>
      <c r="F397" s="131" t="str">
        <f>IF('Dépenses forfaitaire'!F397="","",'Dépenses forfaitaire'!F397)</f>
        <v/>
      </c>
      <c r="G397" s="131"/>
      <c r="H397" s="131" t="str">
        <f>IF('Dépenses forfaitaire'!H397="","",'Dépenses forfaitaire'!H397)</f>
        <v/>
      </c>
      <c r="I397" s="131" t="str">
        <f>IF('Dépenses forfaitaire'!I397="","",'Dépenses forfaitaire'!I397)</f>
        <v/>
      </c>
      <c r="J397" s="293" t="str">
        <f>IF('Dépenses forfaitaire'!K397="","",'Dépenses forfaitaire'!K397)</f>
        <v/>
      </c>
      <c r="K397" s="293" t="str">
        <f>IF('Dépenses forfaitaire'!L397="","",'Dépenses forfaitaire'!L397)</f>
        <v/>
      </c>
      <c r="L397" s="293" t="str">
        <f>IF('Dépenses forfaitaire'!J397="","",'Dépenses forfaitaire'!J397)</f>
        <v/>
      </c>
      <c r="M397" s="131" t="str">
        <f>IF($H397="","",IF($C397=Listes!$B$32,IF('DP_Instruction Forfaitaires'!$E397&lt;Listes!$B$53,('DP_Instruction Forfaitaires'!$E397*(VLOOKUP('DP_Instruction Forfaitaires'!$D397,Listes!$A$54:$E$60,2,FALSE))),IF('DP_Instruction Forfaitaires'!$E397&gt;Listes!$E$53,('DP_Instruction Forfaitaires'!$E397*(VLOOKUP('DP_Instruction Forfaitaires'!$D397,Listes!$A$54:$E$60,5,FALSE))),('DP_Instruction Forfaitaires'!$E397*(VLOOKUP('DP_Instruction Forfaitaires'!$D397,Listes!$A$54:$E$60,3,FALSE))+(VLOOKUP('DP_Instruction Forfaitaires'!$D397,Listes!$A$54:$E$60,4,FALSE)))))))</f>
        <v/>
      </c>
      <c r="N397" s="131" t="str">
        <f>IF($H397="","",IF($C397=Listes!$B$31,IF('DP_Instruction Forfaitaires'!$E397&lt;Listes!$B$42,('DP_Instruction Forfaitaires'!$E397*(VLOOKUP('DP_Instruction Forfaitaires'!$D397,Listes!$A$43:$E$49,2,FALSE))),IF('DP_Instruction Forfaitaires'!$E397&gt;Listes!$D$42,('DP_Instruction Forfaitaires'!$E397*(VLOOKUP('DP_Instruction Forfaitaires'!$D397,Listes!$A$43:$E$49,5,FALSE))),('DP_Instruction Forfaitaires'!$E397*(VLOOKUP('DP_Instruction Forfaitaires'!$D397,Listes!$A$43:$E$49,3,FALSE))+(VLOOKUP('DP_Instruction Forfaitaires'!$D397,Listes!$A$43:$E$49,4,FALSE)))))))</f>
        <v/>
      </c>
      <c r="O397" s="183" t="str">
        <f>IF($H397="","",IF($C397=Listes!$B$34,Listes!$I$31,IF($C397=Listes!$B$35,(VLOOKUP('DP_Instruction Forfaitaires'!$F397,Listes!$E$31:$F$36,2,FALSE)),IF($C397=Listes!$B$33,IF('DP_Instruction Forfaitaires'!$E397&lt;Listes!$A$64,'DP_Instruction Forfaitaires'!$E397*Listes!$A$65,IF('DP_Instruction Forfaitaires'!$E397&gt;Listes!$D$64,'DP_Instruction Forfaitaires'!$E397*Listes!$D$65,(('DP_Instruction Forfaitaires'!$E397*Listes!$B$65)+Listes!$C$65)))))))</f>
        <v/>
      </c>
      <c r="P397" s="144" t="str">
        <f>IF('Dépenses forfaitaire'!P397="","",'Dépenses forfaitaire'!P397)</f>
        <v/>
      </c>
      <c r="Q397" s="343"/>
      <c r="R397" s="295" t="str">
        <f t="shared" si="24"/>
        <v/>
      </c>
      <c r="S397" s="295" t="str">
        <f t="shared" si="25"/>
        <v/>
      </c>
      <c r="T397" s="193" t="str">
        <f t="shared" si="26"/>
        <v/>
      </c>
      <c r="U397" s="191"/>
      <c r="V397" s="209"/>
      <c r="W397" s="195" t="str">
        <f>IF(AND(OR(Q397="KO",T397&lt;&gt;""),OR(R397="",S397="",T397="")),Listes!$A$74,IF(AND(T397="",Q397&lt;&gt;""),Listes!$A$75,IF(AND(P397&lt;T397,V397=""),Listes!$A$76,IF(AND(R397&gt;S397),Listes!$A$77,IF(AND(P397&lt;&gt;"",P397&gt;T397,U397=""),Listes!$A$78,IF(AND(X397="",OR(Q397&lt;&gt;"",R397&lt;&gt;"",S397&lt;&gt;"")),Listes!$A$79,""))))))</f>
        <v/>
      </c>
      <c r="X397" s="196"/>
      <c r="Y397" s="31">
        <f t="shared" si="27"/>
        <v>0</v>
      </c>
    </row>
    <row r="398" spans="1:25" ht="20.100000000000001" customHeight="1" x14ac:dyDescent="0.25">
      <c r="A398" s="134">
        <v>392</v>
      </c>
      <c r="B398" s="131" t="str">
        <f>IF('Dépenses forfaitaire'!B398="","",'Dépenses forfaitaire'!B398)</f>
        <v/>
      </c>
      <c r="C398" s="131" t="str">
        <f>IF('Dépenses forfaitaire'!C398="","",'Dépenses forfaitaire'!C398)</f>
        <v/>
      </c>
      <c r="D398" s="131" t="str">
        <f>IF('Dépenses forfaitaire'!D398="","",'Dépenses forfaitaire'!D398)</f>
        <v/>
      </c>
      <c r="E398" s="131" t="str">
        <f>IF('Dépenses forfaitaire'!E398="","",'Dépenses forfaitaire'!E398)</f>
        <v/>
      </c>
      <c r="F398" s="131" t="str">
        <f>IF('Dépenses forfaitaire'!F398="","",'Dépenses forfaitaire'!F398)</f>
        <v/>
      </c>
      <c r="G398" s="131"/>
      <c r="H398" s="131" t="str">
        <f>IF('Dépenses forfaitaire'!H398="","",'Dépenses forfaitaire'!H398)</f>
        <v/>
      </c>
      <c r="I398" s="131" t="str">
        <f>IF('Dépenses forfaitaire'!I398="","",'Dépenses forfaitaire'!I398)</f>
        <v/>
      </c>
      <c r="J398" s="293" t="str">
        <f>IF('Dépenses forfaitaire'!K398="","",'Dépenses forfaitaire'!K398)</f>
        <v/>
      </c>
      <c r="K398" s="293" t="str">
        <f>IF('Dépenses forfaitaire'!L398="","",'Dépenses forfaitaire'!L398)</f>
        <v/>
      </c>
      <c r="L398" s="293" t="str">
        <f>IF('Dépenses forfaitaire'!J398="","",'Dépenses forfaitaire'!J398)</f>
        <v/>
      </c>
      <c r="M398" s="131" t="str">
        <f>IF($H398="","",IF($C398=Listes!$B$32,IF('DP_Instruction Forfaitaires'!$E398&lt;Listes!$B$53,('DP_Instruction Forfaitaires'!$E398*(VLOOKUP('DP_Instruction Forfaitaires'!$D398,Listes!$A$54:$E$60,2,FALSE))),IF('DP_Instruction Forfaitaires'!$E398&gt;Listes!$E$53,('DP_Instruction Forfaitaires'!$E398*(VLOOKUP('DP_Instruction Forfaitaires'!$D398,Listes!$A$54:$E$60,5,FALSE))),('DP_Instruction Forfaitaires'!$E398*(VLOOKUP('DP_Instruction Forfaitaires'!$D398,Listes!$A$54:$E$60,3,FALSE))+(VLOOKUP('DP_Instruction Forfaitaires'!$D398,Listes!$A$54:$E$60,4,FALSE)))))))</f>
        <v/>
      </c>
      <c r="N398" s="131" t="str">
        <f>IF($H398="","",IF($C398=Listes!$B$31,IF('DP_Instruction Forfaitaires'!$E398&lt;Listes!$B$42,('DP_Instruction Forfaitaires'!$E398*(VLOOKUP('DP_Instruction Forfaitaires'!$D398,Listes!$A$43:$E$49,2,FALSE))),IF('DP_Instruction Forfaitaires'!$E398&gt;Listes!$D$42,('DP_Instruction Forfaitaires'!$E398*(VLOOKUP('DP_Instruction Forfaitaires'!$D398,Listes!$A$43:$E$49,5,FALSE))),('DP_Instruction Forfaitaires'!$E398*(VLOOKUP('DP_Instruction Forfaitaires'!$D398,Listes!$A$43:$E$49,3,FALSE))+(VLOOKUP('DP_Instruction Forfaitaires'!$D398,Listes!$A$43:$E$49,4,FALSE)))))))</f>
        <v/>
      </c>
      <c r="O398" s="183" t="str">
        <f>IF($H398="","",IF($C398=Listes!$B$34,Listes!$I$31,IF($C398=Listes!$B$35,(VLOOKUP('DP_Instruction Forfaitaires'!$F398,Listes!$E$31:$F$36,2,FALSE)),IF($C398=Listes!$B$33,IF('DP_Instruction Forfaitaires'!$E398&lt;Listes!$A$64,'DP_Instruction Forfaitaires'!$E398*Listes!$A$65,IF('DP_Instruction Forfaitaires'!$E398&gt;Listes!$D$64,'DP_Instruction Forfaitaires'!$E398*Listes!$D$65,(('DP_Instruction Forfaitaires'!$E398*Listes!$B$65)+Listes!$C$65)))))))</f>
        <v/>
      </c>
      <c r="P398" s="144" t="str">
        <f>IF('Dépenses forfaitaire'!P398="","",'Dépenses forfaitaire'!P398)</f>
        <v/>
      </c>
      <c r="Q398" s="343"/>
      <c r="R398" s="295" t="str">
        <f t="shared" si="24"/>
        <v/>
      </c>
      <c r="S398" s="295" t="str">
        <f t="shared" si="25"/>
        <v/>
      </c>
      <c r="T398" s="193" t="str">
        <f t="shared" si="26"/>
        <v/>
      </c>
      <c r="U398" s="191"/>
      <c r="V398" s="209"/>
      <c r="W398" s="195" t="str">
        <f>IF(AND(OR(Q398="KO",T398&lt;&gt;""),OR(R398="",S398="",T398="")),Listes!$A$74,IF(AND(T398="",Q398&lt;&gt;""),Listes!$A$75,IF(AND(P398&lt;T398,V398=""),Listes!$A$76,IF(AND(R398&gt;S398),Listes!$A$77,IF(AND(P398&lt;&gt;"",P398&gt;T398,U398=""),Listes!$A$78,IF(AND(X398="",OR(Q398&lt;&gt;"",R398&lt;&gt;"",S398&lt;&gt;"")),Listes!$A$79,""))))))</f>
        <v/>
      </c>
      <c r="X398" s="196"/>
      <c r="Y398" s="31">
        <f t="shared" si="27"/>
        <v>0</v>
      </c>
    </row>
    <row r="399" spans="1:25" ht="20.100000000000001" customHeight="1" x14ac:dyDescent="0.25">
      <c r="A399" s="134">
        <v>393</v>
      </c>
      <c r="B399" s="131" t="str">
        <f>IF('Dépenses forfaitaire'!B399="","",'Dépenses forfaitaire'!B399)</f>
        <v/>
      </c>
      <c r="C399" s="131" t="str">
        <f>IF('Dépenses forfaitaire'!C399="","",'Dépenses forfaitaire'!C399)</f>
        <v/>
      </c>
      <c r="D399" s="131" t="str">
        <f>IF('Dépenses forfaitaire'!D399="","",'Dépenses forfaitaire'!D399)</f>
        <v/>
      </c>
      <c r="E399" s="131" t="str">
        <f>IF('Dépenses forfaitaire'!E399="","",'Dépenses forfaitaire'!E399)</f>
        <v/>
      </c>
      <c r="F399" s="131" t="str">
        <f>IF('Dépenses forfaitaire'!F399="","",'Dépenses forfaitaire'!F399)</f>
        <v/>
      </c>
      <c r="G399" s="131"/>
      <c r="H399" s="131" t="str">
        <f>IF('Dépenses forfaitaire'!H399="","",'Dépenses forfaitaire'!H399)</f>
        <v/>
      </c>
      <c r="I399" s="131" t="str">
        <f>IF('Dépenses forfaitaire'!I399="","",'Dépenses forfaitaire'!I399)</f>
        <v/>
      </c>
      <c r="J399" s="293" t="str">
        <f>IF('Dépenses forfaitaire'!K399="","",'Dépenses forfaitaire'!K399)</f>
        <v/>
      </c>
      <c r="K399" s="293" t="str">
        <f>IF('Dépenses forfaitaire'!L399="","",'Dépenses forfaitaire'!L399)</f>
        <v/>
      </c>
      <c r="L399" s="293" t="str">
        <f>IF('Dépenses forfaitaire'!J399="","",'Dépenses forfaitaire'!J399)</f>
        <v/>
      </c>
      <c r="M399" s="131" t="str">
        <f>IF($H399="","",IF($C399=Listes!$B$32,IF('DP_Instruction Forfaitaires'!$E399&lt;Listes!$B$53,('DP_Instruction Forfaitaires'!$E399*(VLOOKUP('DP_Instruction Forfaitaires'!$D399,Listes!$A$54:$E$60,2,FALSE))),IF('DP_Instruction Forfaitaires'!$E399&gt;Listes!$E$53,('DP_Instruction Forfaitaires'!$E399*(VLOOKUP('DP_Instruction Forfaitaires'!$D399,Listes!$A$54:$E$60,5,FALSE))),('DP_Instruction Forfaitaires'!$E399*(VLOOKUP('DP_Instruction Forfaitaires'!$D399,Listes!$A$54:$E$60,3,FALSE))+(VLOOKUP('DP_Instruction Forfaitaires'!$D399,Listes!$A$54:$E$60,4,FALSE)))))))</f>
        <v/>
      </c>
      <c r="N399" s="131" t="str">
        <f>IF($H399="","",IF($C399=Listes!$B$31,IF('DP_Instruction Forfaitaires'!$E399&lt;Listes!$B$42,('DP_Instruction Forfaitaires'!$E399*(VLOOKUP('DP_Instruction Forfaitaires'!$D399,Listes!$A$43:$E$49,2,FALSE))),IF('DP_Instruction Forfaitaires'!$E399&gt;Listes!$D$42,('DP_Instruction Forfaitaires'!$E399*(VLOOKUP('DP_Instruction Forfaitaires'!$D399,Listes!$A$43:$E$49,5,FALSE))),('DP_Instruction Forfaitaires'!$E399*(VLOOKUP('DP_Instruction Forfaitaires'!$D399,Listes!$A$43:$E$49,3,FALSE))+(VLOOKUP('DP_Instruction Forfaitaires'!$D399,Listes!$A$43:$E$49,4,FALSE)))))))</f>
        <v/>
      </c>
      <c r="O399" s="183" t="str">
        <f>IF($H399="","",IF($C399=Listes!$B$34,Listes!$I$31,IF($C399=Listes!$B$35,(VLOOKUP('DP_Instruction Forfaitaires'!$F399,Listes!$E$31:$F$36,2,FALSE)),IF($C399=Listes!$B$33,IF('DP_Instruction Forfaitaires'!$E399&lt;Listes!$A$64,'DP_Instruction Forfaitaires'!$E399*Listes!$A$65,IF('DP_Instruction Forfaitaires'!$E399&gt;Listes!$D$64,'DP_Instruction Forfaitaires'!$E399*Listes!$D$65,(('DP_Instruction Forfaitaires'!$E399*Listes!$B$65)+Listes!$C$65)))))))</f>
        <v/>
      </c>
      <c r="P399" s="144" t="str">
        <f>IF('Dépenses forfaitaire'!P399="","",'Dépenses forfaitaire'!P399)</f>
        <v/>
      </c>
      <c r="Q399" s="343"/>
      <c r="R399" s="295" t="str">
        <f t="shared" si="24"/>
        <v/>
      </c>
      <c r="S399" s="295" t="str">
        <f t="shared" si="25"/>
        <v/>
      </c>
      <c r="T399" s="193" t="str">
        <f t="shared" si="26"/>
        <v/>
      </c>
      <c r="U399" s="191"/>
      <c r="V399" s="209"/>
      <c r="W399" s="195" t="str">
        <f>IF(AND(OR(Q399="KO",T399&lt;&gt;""),OR(R399="",S399="",T399="")),Listes!$A$74,IF(AND(T399="",Q399&lt;&gt;""),Listes!$A$75,IF(AND(P399&lt;T399,V399=""),Listes!$A$76,IF(AND(R399&gt;S399),Listes!$A$77,IF(AND(P399&lt;&gt;"",P399&gt;T399,U399=""),Listes!$A$78,IF(AND(X399="",OR(Q399&lt;&gt;"",R399&lt;&gt;"",S399&lt;&gt;"")),Listes!$A$79,""))))))</f>
        <v/>
      </c>
      <c r="X399" s="196"/>
      <c r="Y399" s="31">
        <f t="shared" si="27"/>
        <v>0</v>
      </c>
    </row>
    <row r="400" spans="1:25" ht="20.100000000000001" customHeight="1" x14ac:dyDescent="0.25">
      <c r="A400" s="134">
        <v>394</v>
      </c>
      <c r="B400" s="131" t="str">
        <f>IF('Dépenses forfaitaire'!B400="","",'Dépenses forfaitaire'!B400)</f>
        <v/>
      </c>
      <c r="C400" s="131" t="str">
        <f>IF('Dépenses forfaitaire'!C400="","",'Dépenses forfaitaire'!C400)</f>
        <v/>
      </c>
      <c r="D400" s="131" t="str">
        <f>IF('Dépenses forfaitaire'!D400="","",'Dépenses forfaitaire'!D400)</f>
        <v/>
      </c>
      <c r="E400" s="131" t="str">
        <f>IF('Dépenses forfaitaire'!E400="","",'Dépenses forfaitaire'!E400)</f>
        <v/>
      </c>
      <c r="F400" s="131" t="str">
        <f>IF('Dépenses forfaitaire'!F400="","",'Dépenses forfaitaire'!F400)</f>
        <v/>
      </c>
      <c r="G400" s="131"/>
      <c r="H400" s="131" t="str">
        <f>IF('Dépenses forfaitaire'!H400="","",'Dépenses forfaitaire'!H400)</f>
        <v/>
      </c>
      <c r="I400" s="131" t="str">
        <f>IF('Dépenses forfaitaire'!I400="","",'Dépenses forfaitaire'!I400)</f>
        <v/>
      </c>
      <c r="J400" s="293" t="str">
        <f>IF('Dépenses forfaitaire'!K400="","",'Dépenses forfaitaire'!K400)</f>
        <v/>
      </c>
      <c r="K400" s="293" t="str">
        <f>IF('Dépenses forfaitaire'!L400="","",'Dépenses forfaitaire'!L400)</f>
        <v/>
      </c>
      <c r="L400" s="293" t="str">
        <f>IF('Dépenses forfaitaire'!J400="","",'Dépenses forfaitaire'!J400)</f>
        <v/>
      </c>
      <c r="M400" s="131" t="str">
        <f>IF($H400="","",IF($C400=Listes!$B$32,IF('DP_Instruction Forfaitaires'!$E400&lt;Listes!$B$53,('DP_Instruction Forfaitaires'!$E400*(VLOOKUP('DP_Instruction Forfaitaires'!$D400,Listes!$A$54:$E$60,2,FALSE))),IF('DP_Instruction Forfaitaires'!$E400&gt;Listes!$E$53,('DP_Instruction Forfaitaires'!$E400*(VLOOKUP('DP_Instruction Forfaitaires'!$D400,Listes!$A$54:$E$60,5,FALSE))),('DP_Instruction Forfaitaires'!$E400*(VLOOKUP('DP_Instruction Forfaitaires'!$D400,Listes!$A$54:$E$60,3,FALSE))+(VLOOKUP('DP_Instruction Forfaitaires'!$D400,Listes!$A$54:$E$60,4,FALSE)))))))</f>
        <v/>
      </c>
      <c r="N400" s="131" t="str">
        <f>IF($H400="","",IF($C400=Listes!$B$31,IF('DP_Instruction Forfaitaires'!$E400&lt;Listes!$B$42,('DP_Instruction Forfaitaires'!$E400*(VLOOKUP('DP_Instruction Forfaitaires'!$D400,Listes!$A$43:$E$49,2,FALSE))),IF('DP_Instruction Forfaitaires'!$E400&gt;Listes!$D$42,('DP_Instruction Forfaitaires'!$E400*(VLOOKUP('DP_Instruction Forfaitaires'!$D400,Listes!$A$43:$E$49,5,FALSE))),('DP_Instruction Forfaitaires'!$E400*(VLOOKUP('DP_Instruction Forfaitaires'!$D400,Listes!$A$43:$E$49,3,FALSE))+(VLOOKUP('DP_Instruction Forfaitaires'!$D400,Listes!$A$43:$E$49,4,FALSE)))))))</f>
        <v/>
      </c>
      <c r="O400" s="183" t="str">
        <f>IF($H400="","",IF($C400=Listes!$B$34,Listes!$I$31,IF($C400=Listes!$B$35,(VLOOKUP('DP_Instruction Forfaitaires'!$F400,Listes!$E$31:$F$36,2,FALSE)),IF($C400=Listes!$B$33,IF('DP_Instruction Forfaitaires'!$E400&lt;Listes!$A$64,'DP_Instruction Forfaitaires'!$E400*Listes!$A$65,IF('DP_Instruction Forfaitaires'!$E400&gt;Listes!$D$64,'DP_Instruction Forfaitaires'!$E400*Listes!$D$65,(('DP_Instruction Forfaitaires'!$E400*Listes!$B$65)+Listes!$C$65)))))))</f>
        <v/>
      </c>
      <c r="P400" s="144" t="str">
        <f>IF('Dépenses forfaitaire'!P400="","",'Dépenses forfaitaire'!P400)</f>
        <v/>
      </c>
      <c r="Q400" s="343"/>
      <c r="R400" s="295" t="str">
        <f t="shared" si="24"/>
        <v/>
      </c>
      <c r="S400" s="295" t="str">
        <f t="shared" si="25"/>
        <v/>
      </c>
      <c r="T400" s="193" t="str">
        <f t="shared" si="26"/>
        <v/>
      </c>
      <c r="U400" s="191"/>
      <c r="V400" s="209"/>
      <c r="W400" s="195" t="str">
        <f>IF(AND(OR(Q400="KO",T400&lt;&gt;""),OR(R400="",S400="",T400="")),Listes!$A$74,IF(AND(T400="",Q400&lt;&gt;""),Listes!$A$75,IF(AND(P400&lt;T400,V400=""),Listes!$A$76,IF(AND(R400&gt;S400),Listes!$A$77,IF(AND(P400&lt;&gt;"",P400&gt;T400,U400=""),Listes!$A$78,IF(AND(X400="",OR(Q400&lt;&gt;"",R400&lt;&gt;"",S400&lt;&gt;"")),Listes!$A$79,""))))))</f>
        <v/>
      </c>
      <c r="X400" s="196"/>
      <c r="Y400" s="31">
        <f t="shared" si="27"/>
        <v>0</v>
      </c>
    </row>
    <row r="401" spans="1:25" ht="20.100000000000001" customHeight="1" x14ac:dyDescent="0.25">
      <c r="A401" s="134">
        <v>395</v>
      </c>
      <c r="B401" s="131" t="str">
        <f>IF('Dépenses forfaitaire'!B401="","",'Dépenses forfaitaire'!B401)</f>
        <v/>
      </c>
      <c r="C401" s="131" t="str">
        <f>IF('Dépenses forfaitaire'!C401="","",'Dépenses forfaitaire'!C401)</f>
        <v/>
      </c>
      <c r="D401" s="131" t="str">
        <f>IF('Dépenses forfaitaire'!D401="","",'Dépenses forfaitaire'!D401)</f>
        <v/>
      </c>
      <c r="E401" s="131" t="str">
        <f>IF('Dépenses forfaitaire'!E401="","",'Dépenses forfaitaire'!E401)</f>
        <v/>
      </c>
      <c r="F401" s="131" t="str">
        <f>IF('Dépenses forfaitaire'!F401="","",'Dépenses forfaitaire'!F401)</f>
        <v/>
      </c>
      <c r="G401" s="131"/>
      <c r="H401" s="131" t="str">
        <f>IF('Dépenses forfaitaire'!H401="","",'Dépenses forfaitaire'!H401)</f>
        <v/>
      </c>
      <c r="I401" s="131" t="str">
        <f>IF('Dépenses forfaitaire'!I401="","",'Dépenses forfaitaire'!I401)</f>
        <v/>
      </c>
      <c r="J401" s="293" t="str">
        <f>IF('Dépenses forfaitaire'!K401="","",'Dépenses forfaitaire'!K401)</f>
        <v/>
      </c>
      <c r="K401" s="293" t="str">
        <f>IF('Dépenses forfaitaire'!L401="","",'Dépenses forfaitaire'!L401)</f>
        <v/>
      </c>
      <c r="L401" s="293" t="str">
        <f>IF('Dépenses forfaitaire'!J401="","",'Dépenses forfaitaire'!J401)</f>
        <v/>
      </c>
      <c r="M401" s="131" t="str">
        <f>IF($H401="","",IF($C401=Listes!$B$32,IF('DP_Instruction Forfaitaires'!$E401&lt;Listes!$B$53,('DP_Instruction Forfaitaires'!$E401*(VLOOKUP('DP_Instruction Forfaitaires'!$D401,Listes!$A$54:$E$60,2,FALSE))),IF('DP_Instruction Forfaitaires'!$E401&gt;Listes!$E$53,('DP_Instruction Forfaitaires'!$E401*(VLOOKUP('DP_Instruction Forfaitaires'!$D401,Listes!$A$54:$E$60,5,FALSE))),('DP_Instruction Forfaitaires'!$E401*(VLOOKUP('DP_Instruction Forfaitaires'!$D401,Listes!$A$54:$E$60,3,FALSE))+(VLOOKUP('DP_Instruction Forfaitaires'!$D401,Listes!$A$54:$E$60,4,FALSE)))))))</f>
        <v/>
      </c>
      <c r="N401" s="131" t="str">
        <f>IF($H401="","",IF($C401=Listes!$B$31,IF('DP_Instruction Forfaitaires'!$E401&lt;Listes!$B$42,('DP_Instruction Forfaitaires'!$E401*(VLOOKUP('DP_Instruction Forfaitaires'!$D401,Listes!$A$43:$E$49,2,FALSE))),IF('DP_Instruction Forfaitaires'!$E401&gt;Listes!$D$42,('DP_Instruction Forfaitaires'!$E401*(VLOOKUP('DP_Instruction Forfaitaires'!$D401,Listes!$A$43:$E$49,5,FALSE))),('DP_Instruction Forfaitaires'!$E401*(VLOOKUP('DP_Instruction Forfaitaires'!$D401,Listes!$A$43:$E$49,3,FALSE))+(VLOOKUP('DP_Instruction Forfaitaires'!$D401,Listes!$A$43:$E$49,4,FALSE)))))))</f>
        <v/>
      </c>
      <c r="O401" s="183" t="str">
        <f>IF($H401="","",IF($C401=Listes!$B$34,Listes!$I$31,IF($C401=Listes!$B$35,(VLOOKUP('DP_Instruction Forfaitaires'!$F401,Listes!$E$31:$F$36,2,FALSE)),IF($C401=Listes!$B$33,IF('DP_Instruction Forfaitaires'!$E401&lt;Listes!$A$64,'DP_Instruction Forfaitaires'!$E401*Listes!$A$65,IF('DP_Instruction Forfaitaires'!$E401&gt;Listes!$D$64,'DP_Instruction Forfaitaires'!$E401*Listes!$D$65,(('DP_Instruction Forfaitaires'!$E401*Listes!$B$65)+Listes!$C$65)))))))</f>
        <v/>
      </c>
      <c r="P401" s="144" t="str">
        <f>IF('Dépenses forfaitaire'!P401="","",'Dépenses forfaitaire'!P401)</f>
        <v/>
      </c>
      <c r="Q401" s="343"/>
      <c r="R401" s="295" t="str">
        <f t="shared" si="24"/>
        <v/>
      </c>
      <c r="S401" s="295" t="str">
        <f t="shared" si="25"/>
        <v/>
      </c>
      <c r="T401" s="193" t="str">
        <f t="shared" si="26"/>
        <v/>
      </c>
      <c r="U401" s="191"/>
      <c r="V401" s="209"/>
      <c r="W401" s="195" t="str">
        <f>IF(AND(OR(Q401="KO",T401&lt;&gt;""),OR(R401="",S401="",T401="")),Listes!$A$74,IF(AND(T401="",Q401&lt;&gt;""),Listes!$A$75,IF(AND(P401&lt;T401,V401=""),Listes!$A$76,IF(AND(R401&gt;S401),Listes!$A$77,IF(AND(P401&lt;&gt;"",P401&gt;T401,U401=""),Listes!$A$78,IF(AND(X401="",OR(Q401&lt;&gt;"",R401&lt;&gt;"",S401&lt;&gt;"")),Listes!$A$79,""))))))</f>
        <v/>
      </c>
      <c r="X401" s="196"/>
      <c r="Y401" s="31">
        <f t="shared" si="27"/>
        <v>0</v>
      </c>
    </row>
    <row r="402" spans="1:25" ht="20.100000000000001" customHeight="1" x14ac:dyDescent="0.25">
      <c r="A402" s="134">
        <v>396</v>
      </c>
      <c r="B402" s="131" t="str">
        <f>IF('Dépenses forfaitaire'!B402="","",'Dépenses forfaitaire'!B402)</f>
        <v/>
      </c>
      <c r="C402" s="131" t="str">
        <f>IF('Dépenses forfaitaire'!C402="","",'Dépenses forfaitaire'!C402)</f>
        <v/>
      </c>
      <c r="D402" s="131" t="str">
        <f>IF('Dépenses forfaitaire'!D402="","",'Dépenses forfaitaire'!D402)</f>
        <v/>
      </c>
      <c r="E402" s="131" t="str">
        <f>IF('Dépenses forfaitaire'!E402="","",'Dépenses forfaitaire'!E402)</f>
        <v/>
      </c>
      <c r="F402" s="131" t="str">
        <f>IF('Dépenses forfaitaire'!F402="","",'Dépenses forfaitaire'!F402)</f>
        <v/>
      </c>
      <c r="G402" s="131"/>
      <c r="H402" s="131" t="str">
        <f>IF('Dépenses forfaitaire'!H402="","",'Dépenses forfaitaire'!H402)</f>
        <v/>
      </c>
      <c r="I402" s="131" t="str">
        <f>IF('Dépenses forfaitaire'!I402="","",'Dépenses forfaitaire'!I402)</f>
        <v/>
      </c>
      <c r="J402" s="293" t="str">
        <f>IF('Dépenses forfaitaire'!K402="","",'Dépenses forfaitaire'!K402)</f>
        <v/>
      </c>
      <c r="K402" s="293" t="str">
        <f>IF('Dépenses forfaitaire'!L402="","",'Dépenses forfaitaire'!L402)</f>
        <v/>
      </c>
      <c r="L402" s="293" t="str">
        <f>IF('Dépenses forfaitaire'!J402="","",'Dépenses forfaitaire'!J402)</f>
        <v/>
      </c>
      <c r="M402" s="131" t="str">
        <f>IF($H402="","",IF($C402=Listes!$B$32,IF('DP_Instruction Forfaitaires'!$E402&lt;Listes!$B$53,('DP_Instruction Forfaitaires'!$E402*(VLOOKUP('DP_Instruction Forfaitaires'!$D402,Listes!$A$54:$E$60,2,FALSE))),IF('DP_Instruction Forfaitaires'!$E402&gt;Listes!$E$53,('DP_Instruction Forfaitaires'!$E402*(VLOOKUP('DP_Instruction Forfaitaires'!$D402,Listes!$A$54:$E$60,5,FALSE))),('DP_Instruction Forfaitaires'!$E402*(VLOOKUP('DP_Instruction Forfaitaires'!$D402,Listes!$A$54:$E$60,3,FALSE))+(VLOOKUP('DP_Instruction Forfaitaires'!$D402,Listes!$A$54:$E$60,4,FALSE)))))))</f>
        <v/>
      </c>
      <c r="N402" s="131" t="str">
        <f>IF($H402="","",IF($C402=Listes!$B$31,IF('DP_Instruction Forfaitaires'!$E402&lt;Listes!$B$42,('DP_Instruction Forfaitaires'!$E402*(VLOOKUP('DP_Instruction Forfaitaires'!$D402,Listes!$A$43:$E$49,2,FALSE))),IF('DP_Instruction Forfaitaires'!$E402&gt;Listes!$D$42,('DP_Instruction Forfaitaires'!$E402*(VLOOKUP('DP_Instruction Forfaitaires'!$D402,Listes!$A$43:$E$49,5,FALSE))),('DP_Instruction Forfaitaires'!$E402*(VLOOKUP('DP_Instruction Forfaitaires'!$D402,Listes!$A$43:$E$49,3,FALSE))+(VLOOKUP('DP_Instruction Forfaitaires'!$D402,Listes!$A$43:$E$49,4,FALSE)))))))</f>
        <v/>
      </c>
      <c r="O402" s="183" t="str">
        <f>IF($H402="","",IF($C402=Listes!$B$34,Listes!$I$31,IF($C402=Listes!$B$35,(VLOOKUP('DP_Instruction Forfaitaires'!$F402,Listes!$E$31:$F$36,2,FALSE)),IF($C402=Listes!$B$33,IF('DP_Instruction Forfaitaires'!$E402&lt;Listes!$A$64,'DP_Instruction Forfaitaires'!$E402*Listes!$A$65,IF('DP_Instruction Forfaitaires'!$E402&gt;Listes!$D$64,'DP_Instruction Forfaitaires'!$E402*Listes!$D$65,(('DP_Instruction Forfaitaires'!$E402*Listes!$B$65)+Listes!$C$65)))))))</f>
        <v/>
      </c>
      <c r="P402" s="144" t="str">
        <f>IF('Dépenses forfaitaire'!P402="","",'Dépenses forfaitaire'!P402)</f>
        <v/>
      </c>
      <c r="Q402" s="343"/>
      <c r="R402" s="295" t="str">
        <f t="shared" si="24"/>
        <v/>
      </c>
      <c r="S402" s="295" t="str">
        <f t="shared" si="25"/>
        <v/>
      </c>
      <c r="T402" s="193" t="str">
        <f t="shared" si="26"/>
        <v/>
      </c>
      <c r="U402" s="191"/>
      <c r="V402" s="209"/>
      <c r="W402" s="195" t="str">
        <f>IF(AND(OR(Q402="KO",T402&lt;&gt;""),OR(R402="",S402="",T402="")),Listes!$A$74,IF(AND(T402="",Q402&lt;&gt;""),Listes!$A$75,IF(AND(P402&lt;T402,V402=""),Listes!$A$76,IF(AND(R402&gt;S402),Listes!$A$77,IF(AND(P402&lt;&gt;"",P402&gt;T402,U402=""),Listes!$A$78,IF(AND(X402="",OR(Q402&lt;&gt;"",R402&lt;&gt;"",S402&lt;&gt;"")),Listes!$A$79,""))))))</f>
        <v/>
      </c>
      <c r="X402" s="196"/>
      <c r="Y402" s="31">
        <f t="shared" si="27"/>
        <v>0</v>
      </c>
    </row>
    <row r="403" spans="1:25" ht="20.100000000000001" customHeight="1" x14ac:dyDescent="0.25">
      <c r="A403" s="134">
        <v>397</v>
      </c>
      <c r="B403" s="131" t="str">
        <f>IF('Dépenses forfaitaire'!B403="","",'Dépenses forfaitaire'!B403)</f>
        <v/>
      </c>
      <c r="C403" s="131" t="str">
        <f>IF('Dépenses forfaitaire'!C403="","",'Dépenses forfaitaire'!C403)</f>
        <v/>
      </c>
      <c r="D403" s="131" t="str">
        <f>IF('Dépenses forfaitaire'!D403="","",'Dépenses forfaitaire'!D403)</f>
        <v/>
      </c>
      <c r="E403" s="131" t="str">
        <f>IF('Dépenses forfaitaire'!E403="","",'Dépenses forfaitaire'!E403)</f>
        <v/>
      </c>
      <c r="F403" s="131" t="str">
        <f>IF('Dépenses forfaitaire'!F403="","",'Dépenses forfaitaire'!F403)</f>
        <v/>
      </c>
      <c r="G403" s="131"/>
      <c r="H403" s="131" t="str">
        <f>IF('Dépenses forfaitaire'!H403="","",'Dépenses forfaitaire'!H403)</f>
        <v/>
      </c>
      <c r="I403" s="131" t="str">
        <f>IF('Dépenses forfaitaire'!I403="","",'Dépenses forfaitaire'!I403)</f>
        <v/>
      </c>
      <c r="J403" s="293" t="str">
        <f>IF('Dépenses forfaitaire'!K403="","",'Dépenses forfaitaire'!K403)</f>
        <v/>
      </c>
      <c r="K403" s="293" t="str">
        <f>IF('Dépenses forfaitaire'!L403="","",'Dépenses forfaitaire'!L403)</f>
        <v/>
      </c>
      <c r="L403" s="293" t="str">
        <f>IF('Dépenses forfaitaire'!J403="","",'Dépenses forfaitaire'!J403)</f>
        <v/>
      </c>
      <c r="M403" s="131" t="str">
        <f>IF($H403="","",IF($C403=Listes!$B$32,IF('DP_Instruction Forfaitaires'!$E403&lt;Listes!$B$53,('DP_Instruction Forfaitaires'!$E403*(VLOOKUP('DP_Instruction Forfaitaires'!$D403,Listes!$A$54:$E$60,2,FALSE))),IF('DP_Instruction Forfaitaires'!$E403&gt;Listes!$E$53,('DP_Instruction Forfaitaires'!$E403*(VLOOKUP('DP_Instruction Forfaitaires'!$D403,Listes!$A$54:$E$60,5,FALSE))),('DP_Instruction Forfaitaires'!$E403*(VLOOKUP('DP_Instruction Forfaitaires'!$D403,Listes!$A$54:$E$60,3,FALSE))+(VLOOKUP('DP_Instruction Forfaitaires'!$D403,Listes!$A$54:$E$60,4,FALSE)))))))</f>
        <v/>
      </c>
      <c r="N403" s="131" t="str">
        <f>IF($H403="","",IF($C403=Listes!$B$31,IF('DP_Instruction Forfaitaires'!$E403&lt;Listes!$B$42,('DP_Instruction Forfaitaires'!$E403*(VLOOKUP('DP_Instruction Forfaitaires'!$D403,Listes!$A$43:$E$49,2,FALSE))),IF('DP_Instruction Forfaitaires'!$E403&gt;Listes!$D$42,('DP_Instruction Forfaitaires'!$E403*(VLOOKUP('DP_Instruction Forfaitaires'!$D403,Listes!$A$43:$E$49,5,FALSE))),('DP_Instruction Forfaitaires'!$E403*(VLOOKUP('DP_Instruction Forfaitaires'!$D403,Listes!$A$43:$E$49,3,FALSE))+(VLOOKUP('DP_Instruction Forfaitaires'!$D403,Listes!$A$43:$E$49,4,FALSE)))))))</f>
        <v/>
      </c>
      <c r="O403" s="183" t="str">
        <f>IF($H403="","",IF($C403=Listes!$B$34,Listes!$I$31,IF($C403=Listes!$B$35,(VLOOKUP('DP_Instruction Forfaitaires'!$F403,Listes!$E$31:$F$36,2,FALSE)),IF($C403=Listes!$B$33,IF('DP_Instruction Forfaitaires'!$E403&lt;Listes!$A$64,'DP_Instruction Forfaitaires'!$E403*Listes!$A$65,IF('DP_Instruction Forfaitaires'!$E403&gt;Listes!$D$64,'DP_Instruction Forfaitaires'!$E403*Listes!$D$65,(('DP_Instruction Forfaitaires'!$E403*Listes!$B$65)+Listes!$C$65)))))))</f>
        <v/>
      </c>
      <c r="P403" s="144" t="str">
        <f>IF('Dépenses forfaitaire'!P403="","",'Dépenses forfaitaire'!P403)</f>
        <v/>
      </c>
      <c r="Q403" s="343"/>
      <c r="R403" s="295" t="str">
        <f t="shared" si="24"/>
        <v/>
      </c>
      <c r="S403" s="295" t="str">
        <f t="shared" si="25"/>
        <v/>
      </c>
      <c r="T403" s="193" t="str">
        <f t="shared" si="26"/>
        <v/>
      </c>
      <c r="U403" s="191"/>
      <c r="V403" s="209"/>
      <c r="W403" s="195" t="str">
        <f>IF(AND(OR(Q403="KO",T403&lt;&gt;""),OR(R403="",S403="",T403="")),Listes!$A$74,IF(AND(T403="",Q403&lt;&gt;""),Listes!$A$75,IF(AND(P403&lt;T403,V403=""),Listes!$A$76,IF(AND(R403&gt;S403),Listes!$A$77,IF(AND(P403&lt;&gt;"",P403&gt;T403,U403=""),Listes!$A$78,IF(AND(X403="",OR(Q403&lt;&gt;"",R403&lt;&gt;"",S403&lt;&gt;"")),Listes!$A$79,""))))))</f>
        <v/>
      </c>
      <c r="X403" s="196"/>
      <c r="Y403" s="31">
        <f t="shared" si="27"/>
        <v>0</v>
      </c>
    </row>
    <row r="404" spans="1:25" ht="20.100000000000001" customHeight="1" x14ac:dyDescent="0.25">
      <c r="A404" s="134">
        <v>398</v>
      </c>
      <c r="B404" s="131" t="str">
        <f>IF('Dépenses forfaitaire'!B404="","",'Dépenses forfaitaire'!B404)</f>
        <v/>
      </c>
      <c r="C404" s="131" t="str">
        <f>IF('Dépenses forfaitaire'!C404="","",'Dépenses forfaitaire'!C404)</f>
        <v/>
      </c>
      <c r="D404" s="131" t="str">
        <f>IF('Dépenses forfaitaire'!D404="","",'Dépenses forfaitaire'!D404)</f>
        <v/>
      </c>
      <c r="E404" s="131" t="str">
        <f>IF('Dépenses forfaitaire'!E404="","",'Dépenses forfaitaire'!E404)</f>
        <v/>
      </c>
      <c r="F404" s="131" t="str">
        <f>IF('Dépenses forfaitaire'!F404="","",'Dépenses forfaitaire'!F404)</f>
        <v/>
      </c>
      <c r="G404" s="131"/>
      <c r="H404" s="131" t="str">
        <f>IF('Dépenses forfaitaire'!H404="","",'Dépenses forfaitaire'!H404)</f>
        <v/>
      </c>
      <c r="I404" s="131" t="str">
        <f>IF('Dépenses forfaitaire'!I404="","",'Dépenses forfaitaire'!I404)</f>
        <v/>
      </c>
      <c r="J404" s="293" t="str">
        <f>IF('Dépenses forfaitaire'!K404="","",'Dépenses forfaitaire'!K404)</f>
        <v/>
      </c>
      <c r="K404" s="293" t="str">
        <f>IF('Dépenses forfaitaire'!L404="","",'Dépenses forfaitaire'!L404)</f>
        <v/>
      </c>
      <c r="L404" s="293" t="str">
        <f>IF('Dépenses forfaitaire'!J404="","",'Dépenses forfaitaire'!J404)</f>
        <v/>
      </c>
      <c r="M404" s="131" t="str">
        <f>IF($H404="","",IF($C404=Listes!$B$32,IF('DP_Instruction Forfaitaires'!$E404&lt;Listes!$B$53,('DP_Instruction Forfaitaires'!$E404*(VLOOKUP('DP_Instruction Forfaitaires'!$D404,Listes!$A$54:$E$60,2,FALSE))),IF('DP_Instruction Forfaitaires'!$E404&gt;Listes!$E$53,('DP_Instruction Forfaitaires'!$E404*(VLOOKUP('DP_Instruction Forfaitaires'!$D404,Listes!$A$54:$E$60,5,FALSE))),('DP_Instruction Forfaitaires'!$E404*(VLOOKUP('DP_Instruction Forfaitaires'!$D404,Listes!$A$54:$E$60,3,FALSE))+(VLOOKUP('DP_Instruction Forfaitaires'!$D404,Listes!$A$54:$E$60,4,FALSE)))))))</f>
        <v/>
      </c>
      <c r="N404" s="131" t="str">
        <f>IF($H404="","",IF($C404=Listes!$B$31,IF('DP_Instruction Forfaitaires'!$E404&lt;Listes!$B$42,('DP_Instruction Forfaitaires'!$E404*(VLOOKUP('DP_Instruction Forfaitaires'!$D404,Listes!$A$43:$E$49,2,FALSE))),IF('DP_Instruction Forfaitaires'!$E404&gt;Listes!$D$42,('DP_Instruction Forfaitaires'!$E404*(VLOOKUP('DP_Instruction Forfaitaires'!$D404,Listes!$A$43:$E$49,5,FALSE))),('DP_Instruction Forfaitaires'!$E404*(VLOOKUP('DP_Instruction Forfaitaires'!$D404,Listes!$A$43:$E$49,3,FALSE))+(VLOOKUP('DP_Instruction Forfaitaires'!$D404,Listes!$A$43:$E$49,4,FALSE)))))))</f>
        <v/>
      </c>
      <c r="O404" s="183" t="str">
        <f>IF($H404="","",IF($C404=Listes!$B$34,Listes!$I$31,IF($C404=Listes!$B$35,(VLOOKUP('DP_Instruction Forfaitaires'!$F404,Listes!$E$31:$F$36,2,FALSE)),IF($C404=Listes!$B$33,IF('DP_Instruction Forfaitaires'!$E404&lt;Listes!$A$64,'DP_Instruction Forfaitaires'!$E404*Listes!$A$65,IF('DP_Instruction Forfaitaires'!$E404&gt;Listes!$D$64,'DP_Instruction Forfaitaires'!$E404*Listes!$D$65,(('DP_Instruction Forfaitaires'!$E404*Listes!$B$65)+Listes!$C$65)))))))</f>
        <v/>
      </c>
      <c r="P404" s="144" t="str">
        <f>IF('Dépenses forfaitaire'!P404="","",'Dépenses forfaitaire'!P404)</f>
        <v/>
      </c>
      <c r="Q404" s="343"/>
      <c r="R404" s="295" t="str">
        <f t="shared" si="24"/>
        <v/>
      </c>
      <c r="S404" s="295" t="str">
        <f t="shared" si="25"/>
        <v/>
      </c>
      <c r="T404" s="193" t="str">
        <f t="shared" si="26"/>
        <v/>
      </c>
      <c r="U404" s="191"/>
      <c r="V404" s="209"/>
      <c r="W404" s="195" t="str">
        <f>IF(AND(OR(Q404="KO",T404&lt;&gt;""),OR(R404="",S404="",T404="")),Listes!$A$74,IF(AND(T404="",Q404&lt;&gt;""),Listes!$A$75,IF(AND(P404&lt;T404,V404=""),Listes!$A$76,IF(AND(R404&gt;S404),Listes!$A$77,IF(AND(P404&lt;&gt;"",P404&gt;T404,U404=""),Listes!$A$78,IF(AND(X404="",OR(Q404&lt;&gt;"",R404&lt;&gt;"",S404&lt;&gt;"")),Listes!$A$79,""))))))</f>
        <v/>
      </c>
      <c r="X404" s="196"/>
      <c r="Y404" s="31">
        <f t="shared" si="27"/>
        <v>0</v>
      </c>
    </row>
    <row r="405" spans="1:25" ht="20.100000000000001" customHeight="1" x14ac:dyDescent="0.25">
      <c r="A405" s="134">
        <v>399</v>
      </c>
      <c r="B405" s="131" t="str">
        <f>IF('Dépenses forfaitaire'!B405="","",'Dépenses forfaitaire'!B405)</f>
        <v/>
      </c>
      <c r="C405" s="131" t="str">
        <f>IF('Dépenses forfaitaire'!C405="","",'Dépenses forfaitaire'!C405)</f>
        <v/>
      </c>
      <c r="D405" s="131" t="str">
        <f>IF('Dépenses forfaitaire'!D405="","",'Dépenses forfaitaire'!D405)</f>
        <v/>
      </c>
      <c r="E405" s="131" t="str">
        <f>IF('Dépenses forfaitaire'!E405="","",'Dépenses forfaitaire'!E405)</f>
        <v/>
      </c>
      <c r="F405" s="131" t="str">
        <f>IF('Dépenses forfaitaire'!F405="","",'Dépenses forfaitaire'!F405)</f>
        <v/>
      </c>
      <c r="G405" s="131"/>
      <c r="H405" s="131" t="str">
        <f>IF('Dépenses forfaitaire'!H405="","",'Dépenses forfaitaire'!H405)</f>
        <v/>
      </c>
      <c r="I405" s="131" t="str">
        <f>IF('Dépenses forfaitaire'!I405="","",'Dépenses forfaitaire'!I405)</f>
        <v/>
      </c>
      <c r="J405" s="293" t="str">
        <f>IF('Dépenses forfaitaire'!K405="","",'Dépenses forfaitaire'!K405)</f>
        <v/>
      </c>
      <c r="K405" s="293" t="str">
        <f>IF('Dépenses forfaitaire'!L405="","",'Dépenses forfaitaire'!L405)</f>
        <v/>
      </c>
      <c r="L405" s="293" t="str">
        <f>IF('Dépenses forfaitaire'!J405="","",'Dépenses forfaitaire'!J405)</f>
        <v/>
      </c>
      <c r="M405" s="131" t="str">
        <f>IF($H405="","",IF($C405=Listes!$B$32,IF('DP_Instruction Forfaitaires'!$E405&lt;Listes!$B$53,('DP_Instruction Forfaitaires'!$E405*(VLOOKUP('DP_Instruction Forfaitaires'!$D405,Listes!$A$54:$E$60,2,FALSE))),IF('DP_Instruction Forfaitaires'!$E405&gt;Listes!$E$53,('DP_Instruction Forfaitaires'!$E405*(VLOOKUP('DP_Instruction Forfaitaires'!$D405,Listes!$A$54:$E$60,5,FALSE))),('DP_Instruction Forfaitaires'!$E405*(VLOOKUP('DP_Instruction Forfaitaires'!$D405,Listes!$A$54:$E$60,3,FALSE))+(VLOOKUP('DP_Instruction Forfaitaires'!$D405,Listes!$A$54:$E$60,4,FALSE)))))))</f>
        <v/>
      </c>
      <c r="N405" s="131" t="str">
        <f>IF($H405="","",IF($C405=Listes!$B$31,IF('DP_Instruction Forfaitaires'!$E405&lt;Listes!$B$42,('DP_Instruction Forfaitaires'!$E405*(VLOOKUP('DP_Instruction Forfaitaires'!$D405,Listes!$A$43:$E$49,2,FALSE))),IF('DP_Instruction Forfaitaires'!$E405&gt;Listes!$D$42,('DP_Instruction Forfaitaires'!$E405*(VLOOKUP('DP_Instruction Forfaitaires'!$D405,Listes!$A$43:$E$49,5,FALSE))),('DP_Instruction Forfaitaires'!$E405*(VLOOKUP('DP_Instruction Forfaitaires'!$D405,Listes!$A$43:$E$49,3,FALSE))+(VLOOKUP('DP_Instruction Forfaitaires'!$D405,Listes!$A$43:$E$49,4,FALSE)))))))</f>
        <v/>
      </c>
      <c r="O405" s="183" t="str">
        <f>IF($H405="","",IF($C405=Listes!$B$34,Listes!$I$31,IF($C405=Listes!$B$35,(VLOOKUP('DP_Instruction Forfaitaires'!$F405,Listes!$E$31:$F$36,2,FALSE)),IF($C405=Listes!$B$33,IF('DP_Instruction Forfaitaires'!$E405&lt;Listes!$A$64,'DP_Instruction Forfaitaires'!$E405*Listes!$A$65,IF('DP_Instruction Forfaitaires'!$E405&gt;Listes!$D$64,'DP_Instruction Forfaitaires'!$E405*Listes!$D$65,(('DP_Instruction Forfaitaires'!$E405*Listes!$B$65)+Listes!$C$65)))))))</f>
        <v/>
      </c>
      <c r="P405" s="144" t="str">
        <f>IF('Dépenses forfaitaire'!P405="","",'Dépenses forfaitaire'!P405)</f>
        <v/>
      </c>
      <c r="Q405" s="343"/>
      <c r="R405" s="295" t="str">
        <f t="shared" si="24"/>
        <v/>
      </c>
      <c r="S405" s="295" t="str">
        <f t="shared" si="25"/>
        <v/>
      </c>
      <c r="T405" s="193" t="str">
        <f t="shared" si="26"/>
        <v/>
      </c>
      <c r="U405" s="191"/>
      <c r="V405" s="209"/>
      <c r="W405" s="195" t="str">
        <f>IF(AND(OR(Q405="KO",T405&lt;&gt;""),OR(R405="",S405="",T405="")),Listes!$A$74,IF(AND(T405="",Q405&lt;&gt;""),Listes!$A$75,IF(AND(P405&lt;T405,V405=""),Listes!$A$76,IF(AND(R405&gt;S405),Listes!$A$77,IF(AND(P405&lt;&gt;"",P405&gt;T405,U405=""),Listes!$A$78,IF(AND(X405="",OR(Q405&lt;&gt;"",R405&lt;&gt;"",S405&lt;&gt;"")),Listes!$A$79,""))))))</f>
        <v/>
      </c>
      <c r="X405" s="196"/>
      <c r="Y405" s="31">
        <f t="shared" si="27"/>
        <v>0</v>
      </c>
    </row>
    <row r="406" spans="1:25" ht="20.100000000000001" customHeight="1" x14ac:dyDescent="0.25">
      <c r="A406" s="134">
        <v>400</v>
      </c>
      <c r="B406" s="131" t="str">
        <f>IF('Dépenses forfaitaire'!B406="","",'Dépenses forfaitaire'!B406)</f>
        <v/>
      </c>
      <c r="C406" s="131" t="str">
        <f>IF('Dépenses forfaitaire'!C406="","",'Dépenses forfaitaire'!C406)</f>
        <v/>
      </c>
      <c r="D406" s="131" t="str">
        <f>IF('Dépenses forfaitaire'!D406="","",'Dépenses forfaitaire'!D406)</f>
        <v/>
      </c>
      <c r="E406" s="131" t="str">
        <f>IF('Dépenses forfaitaire'!E406="","",'Dépenses forfaitaire'!E406)</f>
        <v/>
      </c>
      <c r="F406" s="131" t="str">
        <f>IF('Dépenses forfaitaire'!F406="","",'Dépenses forfaitaire'!F406)</f>
        <v/>
      </c>
      <c r="G406" s="131"/>
      <c r="H406" s="131" t="str">
        <f>IF('Dépenses forfaitaire'!H406="","",'Dépenses forfaitaire'!H406)</f>
        <v/>
      </c>
      <c r="I406" s="131" t="str">
        <f>IF('Dépenses forfaitaire'!I406="","",'Dépenses forfaitaire'!I406)</f>
        <v/>
      </c>
      <c r="J406" s="293" t="str">
        <f>IF('Dépenses forfaitaire'!K406="","",'Dépenses forfaitaire'!K406)</f>
        <v/>
      </c>
      <c r="K406" s="293" t="str">
        <f>IF('Dépenses forfaitaire'!L406="","",'Dépenses forfaitaire'!L406)</f>
        <v/>
      </c>
      <c r="L406" s="293" t="str">
        <f>IF('Dépenses forfaitaire'!J406="","",'Dépenses forfaitaire'!J406)</f>
        <v/>
      </c>
      <c r="M406" s="131" t="str">
        <f>IF($H406="","",IF($C406=Listes!$B$32,IF('DP_Instruction Forfaitaires'!$E406&lt;Listes!$B$53,('DP_Instruction Forfaitaires'!$E406*(VLOOKUP('DP_Instruction Forfaitaires'!$D406,Listes!$A$54:$E$60,2,FALSE))),IF('DP_Instruction Forfaitaires'!$E406&gt;Listes!$E$53,('DP_Instruction Forfaitaires'!$E406*(VLOOKUP('DP_Instruction Forfaitaires'!$D406,Listes!$A$54:$E$60,5,FALSE))),('DP_Instruction Forfaitaires'!$E406*(VLOOKUP('DP_Instruction Forfaitaires'!$D406,Listes!$A$54:$E$60,3,FALSE))+(VLOOKUP('DP_Instruction Forfaitaires'!$D406,Listes!$A$54:$E$60,4,FALSE)))))))</f>
        <v/>
      </c>
      <c r="N406" s="131" t="str">
        <f>IF($H406="","",IF($C406=Listes!$B$31,IF('DP_Instruction Forfaitaires'!$E406&lt;Listes!$B$42,('DP_Instruction Forfaitaires'!$E406*(VLOOKUP('DP_Instruction Forfaitaires'!$D406,Listes!$A$43:$E$49,2,FALSE))),IF('DP_Instruction Forfaitaires'!$E406&gt;Listes!$D$42,('DP_Instruction Forfaitaires'!$E406*(VLOOKUP('DP_Instruction Forfaitaires'!$D406,Listes!$A$43:$E$49,5,FALSE))),('DP_Instruction Forfaitaires'!$E406*(VLOOKUP('DP_Instruction Forfaitaires'!$D406,Listes!$A$43:$E$49,3,FALSE))+(VLOOKUP('DP_Instruction Forfaitaires'!$D406,Listes!$A$43:$E$49,4,FALSE)))))))</f>
        <v/>
      </c>
      <c r="O406" s="183" t="str">
        <f>IF($H406="","",IF($C406=Listes!$B$34,Listes!$I$31,IF($C406=Listes!$B$35,(VLOOKUP('DP_Instruction Forfaitaires'!$F406,Listes!$E$31:$F$36,2,FALSE)),IF($C406=Listes!$B$33,IF('DP_Instruction Forfaitaires'!$E406&lt;Listes!$A$64,'DP_Instruction Forfaitaires'!$E406*Listes!$A$65,IF('DP_Instruction Forfaitaires'!$E406&gt;Listes!$D$64,'DP_Instruction Forfaitaires'!$E406*Listes!$D$65,(('DP_Instruction Forfaitaires'!$E406*Listes!$B$65)+Listes!$C$65)))))))</f>
        <v/>
      </c>
      <c r="P406" s="144" t="str">
        <f>IF('Dépenses forfaitaire'!P406="","",'Dépenses forfaitaire'!P406)</f>
        <v/>
      </c>
      <c r="Q406" s="343"/>
      <c r="R406" s="295" t="str">
        <f t="shared" si="24"/>
        <v/>
      </c>
      <c r="S406" s="295" t="str">
        <f t="shared" si="25"/>
        <v/>
      </c>
      <c r="T406" s="193" t="str">
        <f t="shared" si="26"/>
        <v/>
      </c>
      <c r="U406" s="191"/>
      <c r="V406" s="209"/>
      <c r="W406" s="195" t="str">
        <f>IF(AND(OR(Q406="KO",T406&lt;&gt;""),OR(R406="",S406="",T406="")),Listes!$A$74,IF(AND(T406="",Q406&lt;&gt;""),Listes!$A$75,IF(AND(P406&lt;T406,V406=""),Listes!$A$76,IF(AND(R406&gt;S406),Listes!$A$77,IF(AND(P406&lt;&gt;"",P406&gt;T406,U406=""),Listes!$A$78,IF(AND(X406="",OR(Q406&lt;&gt;"",R406&lt;&gt;"",S406&lt;&gt;"")),Listes!$A$79,""))))))</f>
        <v/>
      </c>
      <c r="X406" s="196"/>
      <c r="Y406" s="31">
        <f t="shared" si="27"/>
        <v>0</v>
      </c>
    </row>
    <row r="407" spans="1:25" ht="20.100000000000001" customHeight="1" x14ac:dyDescent="0.25">
      <c r="A407" s="134">
        <v>401</v>
      </c>
      <c r="B407" s="131" t="str">
        <f>IF('Dépenses forfaitaire'!B407="","",'Dépenses forfaitaire'!B407)</f>
        <v/>
      </c>
      <c r="C407" s="131" t="str">
        <f>IF('Dépenses forfaitaire'!C407="","",'Dépenses forfaitaire'!C407)</f>
        <v/>
      </c>
      <c r="D407" s="131" t="str">
        <f>IF('Dépenses forfaitaire'!D407="","",'Dépenses forfaitaire'!D407)</f>
        <v/>
      </c>
      <c r="E407" s="131" t="str">
        <f>IF('Dépenses forfaitaire'!E407="","",'Dépenses forfaitaire'!E407)</f>
        <v/>
      </c>
      <c r="F407" s="131" t="str">
        <f>IF('Dépenses forfaitaire'!F407="","",'Dépenses forfaitaire'!F407)</f>
        <v/>
      </c>
      <c r="G407" s="131"/>
      <c r="H407" s="131" t="str">
        <f>IF('Dépenses forfaitaire'!H407="","",'Dépenses forfaitaire'!H407)</f>
        <v/>
      </c>
      <c r="I407" s="131" t="str">
        <f>IF('Dépenses forfaitaire'!I407="","",'Dépenses forfaitaire'!I407)</f>
        <v/>
      </c>
      <c r="J407" s="293" t="str">
        <f>IF('Dépenses forfaitaire'!K407="","",'Dépenses forfaitaire'!K407)</f>
        <v/>
      </c>
      <c r="K407" s="293" t="str">
        <f>IF('Dépenses forfaitaire'!L407="","",'Dépenses forfaitaire'!L407)</f>
        <v/>
      </c>
      <c r="L407" s="293" t="str">
        <f>IF('Dépenses forfaitaire'!J407="","",'Dépenses forfaitaire'!J407)</f>
        <v/>
      </c>
      <c r="M407" s="131" t="str">
        <f>IF($H407="","",IF($C407=Listes!$B$32,IF('DP_Instruction Forfaitaires'!$E407&lt;Listes!$B$53,('DP_Instruction Forfaitaires'!$E407*(VLOOKUP('DP_Instruction Forfaitaires'!$D407,Listes!$A$54:$E$60,2,FALSE))),IF('DP_Instruction Forfaitaires'!$E407&gt;Listes!$E$53,('DP_Instruction Forfaitaires'!$E407*(VLOOKUP('DP_Instruction Forfaitaires'!$D407,Listes!$A$54:$E$60,5,FALSE))),('DP_Instruction Forfaitaires'!$E407*(VLOOKUP('DP_Instruction Forfaitaires'!$D407,Listes!$A$54:$E$60,3,FALSE))+(VLOOKUP('DP_Instruction Forfaitaires'!$D407,Listes!$A$54:$E$60,4,FALSE)))))))</f>
        <v/>
      </c>
      <c r="N407" s="131" t="str">
        <f>IF($H407="","",IF($C407=Listes!$B$31,IF('DP_Instruction Forfaitaires'!$E407&lt;Listes!$B$42,('DP_Instruction Forfaitaires'!$E407*(VLOOKUP('DP_Instruction Forfaitaires'!$D407,Listes!$A$43:$E$49,2,FALSE))),IF('DP_Instruction Forfaitaires'!$E407&gt;Listes!$D$42,('DP_Instruction Forfaitaires'!$E407*(VLOOKUP('DP_Instruction Forfaitaires'!$D407,Listes!$A$43:$E$49,5,FALSE))),('DP_Instruction Forfaitaires'!$E407*(VLOOKUP('DP_Instruction Forfaitaires'!$D407,Listes!$A$43:$E$49,3,FALSE))+(VLOOKUP('DP_Instruction Forfaitaires'!$D407,Listes!$A$43:$E$49,4,FALSE)))))))</f>
        <v/>
      </c>
      <c r="O407" s="183" t="str">
        <f>IF($H407="","",IF($C407=Listes!$B$34,Listes!$I$31,IF($C407=Listes!$B$35,(VLOOKUP('DP_Instruction Forfaitaires'!$F407,Listes!$E$31:$F$36,2,FALSE)),IF($C407=Listes!$B$33,IF('DP_Instruction Forfaitaires'!$E407&lt;Listes!$A$64,'DP_Instruction Forfaitaires'!$E407*Listes!$A$65,IF('DP_Instruction Forfaitaires'!$E407&gt;Listes!$D$64,'DP_Instruction Forfaitaires'!$E407*Listes!$D$65,(('DP_Instruction Forfaitaires'!$E407*Listes!$B$65)+Listes!$C$65)))))))</f>
        <v/>
      </c>
      <c r="P407" s="144" t="str">
        <f>IF('Dépenses forfaitaire'!P407="","",'Dépenses forfaitaire'!P407)</f>
        <v/>
      </c>
      <c r="Q407" s="343"/>
      <c r="R407" s="295" t="str">
        <f t="shared" si="24"/>
        <v/>
      </c>
      <c r="S407" s="295" t="str">
        <f t="shared" si="25"/>
        <v/>
      </c>
      <c r="T407" s="193" t="str">
        <f t="shared" si="26"/>
        <v/>
      </c>
      <c r="U407" s="191"/>
      <c r="V407" s="209"/>
      <c r="W407" s="195" t="str">
        <f>IF(AND(OR(Q407="KO",T407&lt;&gt;""),OR(R407="",S407="",T407="")),Listes!$A$74,IF(AND(T407="",Q407&lt;&gt;""),Listes!$A$75,IF(AND(P407&lt;T407,V407=""),Listes!$A$76,IF(AND(R407&gt;S407),Listes!$A$77,IF(AND(P407&lt;&gt;"",P407&gt;T407,U407=""),Listes!$A$78,IF(AND(X407="",OR(Q407&lt;&gt;"",R407&lt;&gt;"",S407&lt;&gt;"")),Listes!$A$79,""))))))</f>
        <v/>
      </c>
      <c r="X407" s="196"/>
      <c r="Y407" s="31">
        <f t="shared" si="27"/>
        <v>0</v>
      </c>
    </row>
    <row r="408" spans="1:25" ht="20.100000000000001" customHeight="1" x14ac:dyDescent="0.25">
      <c r="A408" s="134">
        <v>402</v>
      </c>
      <c r="B408" s="131" t="str">
        <f>IF('Dépenses forfaitaire'!B408="","",'Dépenses forfaitaire'!B408)</f>
        <v/>
      </c>
      <c r="C408" s="131" t="str">
        <f>IF('Dépenses forfaitaire'!C408="","",'Dépenses forfaitaire'!C408)</f>
        <v/>
      </c>
      <c r="D408" s="131" t="str">
        <f>IF('Dépenses forfaitaire'!D408="","",'Dépenses forfaitaire'!D408)</f>
        <v/>
      </c>
      <c r="E408" s="131" t="str">
        <f>IF('Dépenses forfaitaire'!E408="","",'Dépenses forfaitaire'!E408)</f>
        <v/>
      </c>
      <c r="F408" s="131" t="str">
        <f>IF('Dépenses forfaitaire'!F408="","",'Dépenses forfaitaire'!F408)</f>
        <v/>
      </c>
      <c r="G408" s="131"/>
      <c r="H408" s="131" t="str">
        <f>IF('Dépenses forfaitaire'!H408="","",'Dépenses forfaitaire'!H408)</f>
        <v/>
      </c>
      <c r="I408" s="131" t="str">
        <f>IF('Dépenses forfaitaire'!I408="","",'Dépenses forfaitaire'!I408)</f>
        <v/>
      </c>
      <c r="J408" s="293" t="str">
        <f>IF('Dépenses forfaitaire'!K408="","",'Dépenses forfaitaire'!K408)</f>
        <v/>
      </c>
      <c r="K408" s="293" t="str">
        <f>IF('Dépenses forfaitaire'!L408="","",'Dépenses forfaitaire'!L408)</f>
        <v/>
      </c>
      <c r="L408" s="293" t="str">
        <f>IF('Dépenses forfaitaire'!J408="","",'Dépenses forfaitaire'!J408)</f>
        <v/>
      </c>
      <c r="M408" s="131" t="str">
        <f>IF($H408="","",IF($C408=Listes!$B$32,IF('DP_Instruction Forfaitaires'!$E408&lt;Listes!$B$53,('DP_Instruction Forfaitaires'!$E408*(VLOOKUP('DP_Instruction Forfaitaires'!$D408,Listes!$A$54:$E$60,2,FALSE))),IF('DP_Instruction Forfaitaires'!$E408&gt;Listes!$E$53,('DP_Instruction Forfaitaires'!$E408*(VLOOKUP('DP_Instruction Forfaitaires'!$D408,Listes!$A$54:$E$60,5,FALSE))),('DP_Instruction Forfaitaires'!$E408*(VLOOKUP('DP_Instruction Forfaitaires'!$D408,Listes!$A$54:$E$60,3,FALSE))+(VLOOKUP('DP_Instruction Forfaitaires'!$D408,Listes!$A$54:$E$60,4,FALSE)))))))</f>
        <v/>
      </c>
      <c r="N408" s="131" t="str">
        <f>IF($H408="","",IF($C408=Listes!$B$31,IF('DP_Instruction Forfaitaires'!$E408&lt;Listes!$B$42,('DP_Instruction Forfaitaires'!$E408*(VLOOKUP('DP_Instruction Forfaitaires'!$D408,Listes!$A$43:$E$49,2,FALSE))),IF('DP_Instruction Forfaitaires'!$E408&gt;Listes!$D$42,('DP_Instruction Forfaitaires'!$E408*(VLOOKUP('DP_Instruction Forfaitaires'!$D408,Listes!$A$43:$E$49,5,FALSE))),('DP_Instruction Forfaitaires'!$E408*(VLOOKUP('DP_Instruction Forfaitaires'!$D408,Listes!$A$43:$E$49,3,FALSE))+(VLOOKUP('DP_Instruction Forfaitaires'!$D408,Listes!$A$43:$E$49,4,FALSE)))))))</f>
        <v/>
      </c>
      <c r="O408" s="183" t="str">
        <f>IF($H408="","",IF($C408=Listes!$B$34,Listes!$I$31,IF($C408=Listes!$B$35,(VLOOKUP('DP_Instruction Forfaitaires'!$F408,Listes!$E$31:$F$36,2,FALSE)),IF($C408=Listes!$B$33,IF('DP_Instruction Forfaitaires'!$E408&lt;Listes!$A$64,'DP_Instruction Forfaitaires'!$E408*Listes!$A$65,IF('DP_Instruction Forfaitaires'!$E408&gt;Listes!$D$64,'DP_Instruction Forfaitaires'!$E408*Listes!$D$65,(('DP_Instruction Forfaitaires'!$E408*Listes!$B$65)+Listes!$C$65)))))))</f>
        <v/>
      </c>
      <c r="P408" s="144" t="str">
        <f>IF('Dépenses forfaitaire'!P408="","",'Dépenses forfaitaire'!P408)</f>
        <v/>
      </c>
      <c r="Q408" s="343"/>
      <c r="R408" s="295" t="str">
        <f t="shared" si="24"/>
        <v/>
      </c>
      <c r="S408" s="295" t="str">
        <f t="shared" si="25"/>
        <v/>
      </c>
      <c r="T408" s="193" t="str">
        <f t="shared" si="26"/>
        <v/>
      </c>
      <c r="U408" s="191"/>
      <c r="V408" s="209"/>
      <c r="W408" s="195" t="str">
        <f>IF(AND(OR(Q408="KO",T408&lt;&gt;""),OR(R408="",S408="",T408="")),Listes!$A$74,IF(AND(T408="",Q408&lt;&gt;""),Listes!$A$75,IF(AND(P408&lt;T408,V408=""),Listes!$A$76,IF(AND(R408&gt;S408),Listes!$A$77,IF(AND(P408&lt;&gt;"",P408&gt;T408,U408=""),Listes!$A$78,IF(AND(X408="",OR(Q408&lt;&gt;"",R408&lt;&gt;"",S408&lt;&gt;"")),Listes!$A$79,""))))))</f>
        <v/>
      </c>
      <c r="X408" s="196"/>
      <c r="Y408" s="31">
        <f t="shared" si="27"/>
        <v>0</v>
      </c>
    </row>
    <row r="409" spans="1:25" ht="20.100000000000001" customHeight="1" x14ac:dyDescent="0.25">
      <c r="A409" s="134">
        <v>403</v>
      </c>
      <c r="B409" s="131" t="str">
        <f>IF('Dépenses forfaitaire'!B409="","",'Dépenses forfaitaire'!B409)</f>
        <v/>
      </c>
      <c r="C409" s="131" t="str">
        <f>IF('Dépenses forfaitaire'!C409="","",'Dépenses forfaitaire'!C409)</f>
        <v/>
      </c>
      <c r="D409" s="131" t="str">
        <f>IF('Dépenses forfaitaire'!D409="","",'Dépenses forfaitaire'!D409)</f>
        <v/>
      </c>
      <c r="E409" s="131" t="str">
        <f>IF('Dépenses forfaitaire'!E409="","",'Dépenses forfaitaire'!E409)</f>
        <v/>
      </c>
      <c r="F409" s="131" t="str">
        <f>IF('Dépenses forfaitaire'!F409="","",'Dépenses forfaitaire'!F409)</f>
        <v/>
      </c>
      <c r="G409" s="131"/>
      <c r="H409" s="131" t="str">
        <f>IF('Dépenses forfaitaire'!H409="","",'Dépenses forfaitaire'!H409)</f>
        <v/>
      </c>
      <c r="I409" s="131" t="str">
        <f>IF('Dépenses forfaitaire'!I409="","",'Dépenses forfaitaire'!I409)</f>
        <v/>
      </c>
      <c r="J409" s="293" t="str">
        <f>IF('Dépenses forfaitaire'!K409="","",'Dépenses forfaitaire'!K409)</f>
        <v/>
      </c>
      <c r="K409" s="293" t="str">
        <f>IF('Dépenses forfaitaire'!L409="","",'Dépenses forfaitaire'!L409)</f>
        <v/>
      </c>
      <c r="L409" s="293" t="str">
        <f>IF('Dépenses forfaitaire'!J409="","",'Dépenses forfaitaire'!J409)</f>
        <v/>
      </c>
      <c r="M409" s="131" t="str">
        <f>IF($H409="","",IF($C409=Listes!$B$32,IF('DP_Instruction Forfaitaires'!$E409&lt;Listes!$B$53,('DP_Instruction Forfaitaires'!$E409*(VLOOKUP('DP_Instruction Forfaitaires'!$D409,Listes!$A$54:$E$60,2,FALSE))),IF('DP_Instruction Forfaitaires'!$E409&gt;Listes!$E$53,('DP_Instruction Forfaitaires'!$E409*(VLOOKUP('DP_Instruction Forfaitaires'!$D409,Listes!$A$54:$E$60,5,FALSE))),('DP_Instruction Forfaitaires'!$E409*(VLOOKUP('DP_Instruction Forfaitaires'!$D409,Listes!$A$54:$E$60,3,FALSE))+(VLOOKUP('DP_Instruction Forfaitaires'!$D409,Listes!$A$54:$E$60,4,FALSE)))))))</f>
        <v/>
      </c>
      <c r="N409" s="131" t="str">
        <f>IF($H409="","",IF($C409=Listes!$B$31,IF('DP_Instruction Forfaitaires'!$E409&lt;Listes!$B$42,('DP_Instruction Forfaitaires'!$E409*(VLOOKUP('DP_Instruction Forfaitaires'!$D409,Listes!$A$43:$E$49,2,FALSE))),IF('DP_Instruction Forfaitaires'!$E409&gt;Listes!$D$42,('DP_Instruction Forfaitaires'!$E409*(VLOOKUP('DP_Instruction Forfaitaires'!$D409,Listes!$A$43:$E$49,5,FALSE))),('DP_Instruction Forfaitaires'!$E409*(VLOOKUP('DP_Instruction Forfaitaires'!$D409,Listes!$A$43:$E$49,3,FALSE))+(VLOOKUP('DP_Instruction Forfaitaires'!$D409,Listes!$A$43:$E$49,4,FALSE)))))))</f>
        <v/>
      </c>
      <c r="O409" s="183" t="str">
        <f>IF($H409="","",IF($C409=Listes!$B$34,Listes!$I$31,IF($C409=Listes!$B$35,(VLOOKUP('DP_Instruction Forfaitaires'!$F409,Listes!$E$31:$F$36,2,FALSE)),IF($C409=Listes!$B$33,IF('DP_Instruction Forfaitaires'!$E409&lt;Listes!$A$64,'DP_Instruction Forfaitaires'!$E409*Listes!$A$65,IF('DP_Instruction Forfaitaires'!$E409&gt;Listes!$D$64,'DP_Instruction Forfaitaires'!$E409*Listes!$D$65,(('DP_Instruction Forfaitaires'!$E409*Listes!$B$65)+Listes!$C$65)))))))</f>
        <v/>
      </c>
      <c r="P409" s="144" t="str">
        <f>IF('Dépenses forfaitaire'!P409="","",'Dépenses forfaitaire'!P409)</f>
        <v/>
      </c>
      <c r="Q409" s="343"/>
      <c r="R409" s="295" t="str">
        <f t="shared" si="24"/>
        <v/>
      </c>
      <c r="S409" s="295" t="str">
        <f t="shared" si="25"/>
        <v/>
      </c>
      <c r="T409" s="193" t="str">
        <f t="shared" si="26"/>
        <v/>
      </c>
      <c r="U409" s="191"/>
      <c r="V409" s="209"/>
      <c r="W409" s="195" t="str">
        <f>IF(AND(OR(Q409="KO",T409&lt;&gt;""),OR(R409="",S409="",T409="")),Listes!$A$74,IF(AND(T409="",Q409&lt;&gt;""),Listes!$A$75,IF(AND(P409&lt;T409,V409=""),Listes!$A$76,IF(AND(R409&gt;S409),Listes!$A$77,IF(AND(P409&lt;&gt;"",P409&gt;T409,U409=""),Listes!$A$78,IF(AND(X409="",OR(Q409&lt;&gt;"",R409&lt;&gt;"",S409&lt;&gt;"")),Listes!$A$79,""))))))</f>
        <v/>
      </c>
      <c r="X409" s="196"/>
      <c r="Y409" s="31">
        <f t="shared" si="27"/>
        <v>0</v>
      </c>
    </row>
    <row r="410" spans="1:25" ht="20.100000000000001" customHeight="1" x14ac:dyDescent="0.25">
      <c r="A410" s="134">
        <v>404</v>
      </c>
      <c r="B410" s="131" t="str">
        <f>IF('Dépenses forfaitaire'!B410="","",'Dépenses forfaitaire'!B410)</f>
        <v/>
      </c>
      <c r="C410" s="131" t="str">
        <f>IF('Dépenses forfaitaire'!C410="","",'Dépenses forfaitaire'!C410)</f>
        <v/>
      </c>
      <c r="D410" s="131" t="str">
        <f>IF('Dépenses forfaitaire'!D410="","",'Dépenses forfaitaire'!D410)</f>
        <v/>
      </c>
      <c r="E410" s="131" t="str">
        <f>IF('Dépenses forfaitaire'!E410="","",'Dépenses forfaitaire'!E410)</f>
        <v/>
      </c>
      <c r="F410" s="131" t="str">
        <f>IF('Dépenses forfaitaire'!F410="","",'Dépenses forfaitaire'!F410)</f>
        <v/>
      </c>
      <c r="G410" s="131"/>
      <c r="H410" s="131" t="str">
        <f>IF('Dépenses forfaitaire'!H410="","",'Dépenses forfaitaire'!H410)</f>
        <v/>
      </c>
      <c r="I410" s="131" t="str">
        <f>IF('Dépenses forfaitaire'!I410="","",'Dépenses forfaitaire'!I410)</f>
        <v/>
      </c>
      <c r="J410" s="293" t="str">
        <f>IF('Dépenses forfaitaire'!K410="","",'Dépenses forfaitaire'!K410)</f>
        <v/>
      </c>
      <c r="K410" s="293" t="str">
        <f>IF('Dépenses forfaitaire'!L410="","",'Dépenses forfaitaire'!L410)</f>
        <v/>
      </c>
      <c r="L410" s="293" t="str">
        <f>IF('Dépenses forfaitaire'!J410="","",'Dépenses forfaitaire'!J410)</f>
        <v/>
      </c>
      <c r="M410" s="131" t="str">
        <f>IF($H410="","",IF($C410=Listes!$B$32,IF('DP_Instruction Forfaitaires'!$E410&lt;Listes!$B$53,('DP_Instruction Forfaitaires'!$E410*(VLOOKUP('DP_Instruction Forfaitaires'!$D410,Listes!$A$54:$E$60,2,FALSE))),IF('DP_Instruction Forfaitaires'!$E410&gt;Listes!$E$53,('DP_Instruction Forfaitaires'!$E410*(VLOOKUP('DP_Instruction Forfaitaires'!$D410,Listes!$A$54:$E$60,5,FALSE))),('DP_Instruction Forfaitaires'!$E410*(VLOOKUP('DP_Instruction Forfaitaires'!$D410,Listes!$A$54:$E$60,3,FALSE))+(VLOOKUP('DP_Instruction Forfaitaires'!$D410,Listes!$A$54:$E$60,4,FALSE)))))))</f>
        <v/>
      </c>
      <c r="N410" s="131" t="str">
        <f>IF($H410="","",IF($C410=Listes!$B$31,IF('DP_Instruction Forfaitaires'!$E410&lt;Listes!$B$42,('DP_Instruction Forfaitaires'!$E410*(VLOOKUP('DP_Instruction Forfaitaires'!$D410,Listes!$A$43:$E$49,2,FALSE))),IF('DP_Instruction Forfaitaires'!$E410&gt;Listes!$D$42,('DP_Instruction Forfaitaires'!$E410*(VLOOKUP('DP_Instruction Forfaitaires'!$D410,Listes!$A$43:$E$49,5,FALSE))),('DP_Instruction Forfaitaires'!$E410*(VLOOKUP('DP_Instruction Forfaitaires'!$D410,Listes!$A$43:$E$49,3,FALSE))+(VLOOKUP('DP_Instruction Forfaitaires'!$D410,Listes!$A$43:$E$49,4,FALSE)))))))</f>
        <v/>
      </c>
      <c r="O410" s="183" t="str">
        <f>IF($H410="","",IF($C410=Listes!$B$34,Listes!$I$31,IF($C410=Listes!$B$35,(VLOOKUP('DP_Instruction Forfaitaires'!$F410,Listes!$E$31:$F$36,2,FALSE)),IF($C410=Listes!$B$33,IF('DP_Instruction Forfaitaires'!$E410&lt;Listes!$A$64,'DP_Instruction Forfaitaires'!$E410*Listes!$A$65,IF('DP_Instruction Forfaitaires'!$E410&gt;Listes!$D$64,'DP_Instruction Forfaitaires'!$E410*Listes!$D$65,(('DP_Instruction Forfaitaires'!$E410*Listes!$B$65)+Listes!$C$65)))))))</f>
        <v/>
      </c>
      <c r="P410" s="144" t="str">
        <f>IF('Dépenses forfaitaire'!P410="","",'Dépenses forfaitaire'!P410)</f>
        <v/>
      </c>
      <c r="Q410" s="343"/>
      <c r="R410" s="295" t="str">
        <f t="shared" si="24"/>
        <v/>
      </c>
      <c r="S410" s="295" t="str">
        <f t="shared" si="25"/>
        <v/>
      </c>
      <c r="T410" s="193" t="str">
        <f t="shared" si="26"/>
        <v/>
      </c>
      <c r="U410" s="191"/>
      <c r="V410" s="209"/>
      <c r="W410" s="195" t="str">
        <f>IF(AND(OR(Q410="KO",T410&lt;&gt;""),OR(R410="",S410="",T410="")),Listes!$A$74,IF(AND(T410="",Q410&lt;&gt;""),Listes!$A$75,IF(AND(P410&lt;T410,V410=""),Listes!$A$76,IF(AND(R410&gt;S410),Listes!$A$77,IF(AND(P410&lt;&gt;"",P410&gt;T410,U410=""),Listes!$A$78,IF(AND(X410="",OR(Q410&lt;&gt;"",R410&lt;&gt;"",S410&lt;&gt;"")),Listes!$A$79,""))))))</f>
        <v/>
      </c>
      <c r="X410" s="196"/>
      <c r="Y410" s="31">
        <f t="shared" si="27"/>
        <v>0</v>
      </c>
    </row>
    <row r="411" spans="1:25" ht="20.100000000000001" customHeight="1" x14ac:dyDescent="0.25">
      <c r="A411" s="134">
        <v>405</v>
      </c>
      <c r="B411" s="131" t="str">
        <f>IF('Dépenses forfaitaire'!B411="","",'Dépenses forfaitaire'!B411)</f>
        <v/>
      </c>
      <c r="C411" s="131" t="str">
        <f>IF('Dépenses forfaitaire'!C411="","",'Dépenses forfaitaire'!C411)</f>
        <v/>
      </c>
      <c r="D411" s="131" t="str">
        <f>IF('Dépenses forfaitaire'!D411="","",'Dépenses forfaitaire'!D411)</f>
        <v/>
      </c>
      <c r="E411" s="131" t="str">
        <f>IF('Dépenses forfaitaire'!E411="","",'Dépenses forfaitaire'!E411)</f>
        <v/>
      </c>
      <c r="F411" s="131" t="str">
        <f>IF('Dépenses forfaitaire'!F411="","",'Dépenses forfaitaire'!F411)</f>
        <v/>
      </c>
      <c r="G411" s="131"/>
      <c r="H411" s="131" t="str">
        <f>IF('Dépenses forfaitaire'!H411="","",'Dépenses forfaitaire'!H411)</f>
        <v/>
      </c>
      <c r="I411" s="131" t="str">
        <f>IF('Dépenses forfaitaire'!I411="","",'Dépenses forfaitaire'!I411)</f>
        <v/>
      </c>
      <c r="J411" s="293" t="str">
        <f>IF('Dépenses forfaitaire'!K411="","",'Dépenses forfaitaire'!K411)</f>
        <v/>
      </c>
      <c r="K411" s="293" t="str">
        <f>IF('Dépenses forfaitaire'!L411="","",'Dépenses forfaitaire'!L411)</f>
        <v/>
      </c>
      <c r="L411" s="293" t="str">
        <f>IF('Dépenses forfaitaire'!J411="","",'Dépenses forfaitaire'!J411)</f>
        <v/>
      </c>
      <c r="M411" s="131" t="str">
        <f>IF($H411="","",IF($C411=Listes!$B$32,IF('DP_Instruction Forfaitaires'!$E411&lt;Listes!$B$53,('DP_Instruction Forfaitaires'!$E411*(VLOOKUP('DP_Instruction Forfaitaires'!$D411,Listes!$A$54:$E$60,2,FALSE))),IF('DP_Instruction Forfaitaires'!$E411&gt;Listes!$E$53,('DP_Instruction Forfaitaires'!$E411*(VLOOKUP('DP_Instruction Forfaitaires'!$D411,Listes!$A$54:$E$60,5,FALSE))),('DP_Instruction Forfaitaires'!$E411*(VLOOKUP('DP_Instruction Forfaitaires'!$D411,Listes!$A$54:$E$60,3,FALSE))+(VLOOKUP('DP_Instruction Forfaitaires'!$D411,Listes!$A$54:$E$60,4,FALSE)))))))</f>
        <v/>
      </c>
      <c r="N411" s="131" t="str">
        <f>IF($H411="","",IF($C411=Listes!$B$31,IF('DP_Instruction Forfaitaires'!$E411&lt;Listes!$B$42,('DP_Instruction Forfaitaires'!$E411*(VLOOKUP('DP_Instruction Forfaitaires'!$D411,Listes!$A$43:$E$49,2,FALSE))),IF('DP_Instruction Forfaitaires'!$E411&gt;Listes!$D$42,('DP_Instruction Forfaitaires'!$E411*(VLOOKUP('DP_Instruction Forfaitaires'!$D411,Listes!$A$43:$E$49,5,FALSE))),('DP_Instruction Forfaitaires'!$E411*(VLOOKUP('DP_Instruction Forfaitaires'!$D411,Listes!$A$43:$E$49,3,FALSE))+(VLOOKUP('DP_Instruction Forfaitaires'!$D411,Listes!$A$43:$E$49,4,FALSE)))))))</f>
        <v/>
      </c>
      <c r="O411" s="183" t="str">
        <f>IF($H411="","",IF($C411=Listes!$B$34,Listes!$I$31,IF($C411=Listes!$B$35,(VLOOKUP('DP_Instruction Forfaitaires'!$F411,Listes!$E$31:$F$36,2,FALSE)),IF($C411=Listes!$B$33,IF('DP_Instruction Forfaitaires'!$E411&lt;Listes!$A$64,'DP_Instruction Forfaitaires'!$E411*Listes!$A$65,IF('DP_Instruction Forfaitaires'!$E411&gt;Listes!$D$64,'DP_Instruction Forfaitaires'!$E411*Listes!$D$65,(('DP_Instruction Forfaitaires'!$E411*Listes!$B$65)+Listes!$C$65)))))))</f>
        <v/>
      </c>
      <c r="P411" s="144" t="str">
        <f>IF('Dépenses forfaitaire'!P411="","",'Dépenses forfaitaire'!P411)</f>
        <v/>
      </c>
      <c r="Q411" s="343"/>
      <c r="R411" s="295" t="str">
        <f t="shared" si="24"/>
        <v/>
      </c>
      <c r="S411" s="295" t="str">
        <f t="shared" si="25"/>
        <v/>
      </c>
      <c r="T411" s="193" t="str">
        <f t="shared" si="26"/>
        <v/>
      </c>
      <c r="U411" s="191"/>
      <c r="V411" s="209"/>
      <c r="W411" s="195" t="str">
        <f>IF(AND(OR(Q411="KO",T411&lt;&gt;""),OR(R411="",S411="",T411="")),Listes!$A$74,IF(AND(T411="",Q411&lt;&gt;""),Listes!$A$75,IF(AND(P411&lt;T411,V411=""),Listes!$A$76,IF(AND(R411&gt;S411),Listes!$A$77,IF(AND(P411&lt;&gt;"",P411&gt;T411,U411=""),Listes!$A$78,IF(AND(X411="",OR(Q411&lt;&gt;"",R411&lt;&gt;"",S411&lt;&gt;"")),Listes!$A$79,""))))))</f>
        <v/>
      </c>
      <c r="X411" s="196"/>
      <c r="Y411" s="31">
        <f t="shared" si="27"/>
        <v>0</v>
      </c>
    </row>
    <row r="412" spans="1:25" ht="20.100000000000001" customHeight="1" x14ac:dyDescent="0.25">
      <c r="A412" s="134">
        <v>406</v>
      </c>
      <c r="B412" s="131" t="str">
        <f>IF('Dépenses forfaitaire'!B412="","",'Dépenses forfaitaire'!B412)</f>
        <v/>
      </c>
      <c r="C412" s="131" t="str">
        <f>IF('Dépenses forfaitaire'!C412="","",'Dépenses forfaitaire'!C412)</f>
        <v/>
      </c>
      <c r="D412" s="131" t="str">
        <f>IF('Dépenses forfaitaire'!D412="","",'Dépenses forfaitaire'!D412)</f>
        <v/>
      </c>
      <c r="E412" s="131" t="str">
        <f>IF('Dépenses forfaitaire'!E412="","",'Dépenses forfaitaire'!E412)</f>
        <v/>
      </c>
      <c r="F412" s="131" t="str">
        <f>IF('Dépenses forfaitaire'!F412="","",'Dépenses forfaitaire'!F412)</f>
        <v/>
      </c>
      <c r="G412" s="131"/>
      <c r="H412" s="131" t="str">
        <f>IF('Dépenses forfaitaire'!H412="","",'Dépenses forfaitaire'!H412)</f>
        <v/>
      </c>
      <c r="I412" s="131" t="str">
        <f>IF('Dépenses forfaitaire'!I412="","",'Dépenses forfaitaire'!I412)</f>
        <v/>
      </c>
      <c r="J412" s="293" t="str">
        <f>IF('Dépenses forfaitaire'!K412="","",'Dépenses forfaitaire'!K412)</f>
        <v/>
      </c>
      <c r="K412" s="293" t="str">
        <f>IF('Dépenses forfaitaire'!L412="","",'Dépenses forfaitaire'!L412)</f>
        <v/>
      </c>
      <c r="L412" s="293" t="str">
        <f>IF('Dépenses forfaitaire'!J412="","",'Dépenses forfaitaire'!J412)</f>
        <v/>
      </c>
      <c r="M412" s="131" t="str">
        <f>IF($H412="","",IF($C412=Listes!$B$32,IF('DP_Instruction Forfaitaires'!$E412&lt;Listes!$B$53,('DP_Instruction Forfaitaires'!$E412*(VLOOKUP('DP_Instruction Forfaitaires'!$D412,Listes!$A$54:$E$60,2,FALSE))),IF('DP_Instruction Forfaitaires'!$E412&gt;Listes!$E$53,('DP_Instruction Forfaitaires'!$E412*(VLOOKUP('DP_Instruction Forfaitaires'!$D412,Listes!$A$54:$E$60,5,FALSE))),('DP_Instruction Forfaitaires'!$E412*(VLOOKUP('DP_Instruction Forfaitaires'!$D412,Listes!$A$54:$E$60,3,FALSE))+(VLOOKUP('DP_Instruction Forfaitaires'!$D412,Listes!$A$54:$E$60,4,FALSE)))))))</f>
        <v/>
      </c>
      <c r="N412" s="131" t="str">
        <f>IF($H412="","",IF($C412=Listes!$B$31,IF('DP_Instruction Forfaitaires'!$E412&lt;Listes!$B$42,('DP_Instruction Forfaitaires'!$E412*(VLOOKUP('DP_Instruction Forfaitaires'!$D412,Listes!$A$43:$E$49,2,FALSE))),IF('DP_Instruction Forfaitaires'!$E412&gt;Listes!$D$42,('DP_Instruction Forfaitaires'!$E412*(VLOOKUP('DP_Instruction Forfaitaires'!$D412,Listes!$A$43:$E$49,5,FALSE))),('DP_Instruction Forfaitaires'!$E412*(VLOOKUP('DP_Instruction Forfaitaires'!$D412,Listes!$A$43:$E$49,3,FALSE))+(VLOOKUP('DP_Instruction Forfaitaires'!$D412,Listes!$A$43:$E$49,4,FALSE)))))))</f>
        <v/>
      </c>
      <c r="O412" s="183" t="str">
        <f>IF($H412="","",IF($C412=Listes!$B$34,Listes!$I$31,IF($C412=Listes!$B$35,(VLOOKUP('DP_Instruction Forfaitaires'!$F412,Listes!$E$31:$F$36,2,FALSE)),IF($C412=Listes!$B$33,IF('DP_Instruction Forfaitaires'!$E412&lt;Listes!$A$64,'DP_Instruction Forfaitaires'!$E412*Listes!$A$65,IF('DP_Instruction Forfaitaires'!$E412&gt;Listes!$D$64,'DP_Instruction Forfaitaires'!$E412*Listes!$D$65,(('DP_Instruction Forfaitaires'!$E412*Listes!$B$65)+Listes!$C$65)))))))</f>
        <v/>
      </c>
      <c r="P412" s="144" t="str">
        <f>IF('Dépenses forfaitaire'!P412="","",'Dépenses forfaitaire'!P412)</f>
        <v/>
      </c>
      <c r="Q412" s="343"/>
      <c r="R412" s="295" t="str">
        <f t="shared" si="24"/>
        <v/>
      </c>
      <c r="S412" s="295" t="str">
        <f t="shared" si="25"/>
        <v/>
      </c>
      <c r="T412" s="193" t="str">
        <f t="shared" si="26"/>
        <v/>
      </c>
      <c r="U412" s="191"/>
      <c r="V412" s="209"/>
      <c r="W412" s="195" t="str">
        <f>IF(AND(OR(Q412="KO",T412&lt;&gt;""),OR(R412="",S412="",T412="")),Listes!$A$74,IF(AND(T412="",Q412&lt;&gt;""),Listes!$A$75,IF(AND(P412&lt;T412,V412=""),Listes!$A$76,IF(AND(R412&gt;S412),Listes!$A$77,IF(AND(P412&lt;&gt;"",P412&gt;T412,U412=""),Listes!$A$78,IF(AND(X412="",OR(Q412&lt;&gt;"",R412&lt;&gt;"",S412&lt;&gt;"")),Listes!$A$79,""))))))</f>
        <v/>
      </c>
      <c r="X412" s="196"/>
      <c r="Y412" s="31">
        <f t="shared" si="27"/>
        <v>0</v>
      </c>
    </row>
    <row r="413" spans="1:25" ht="20.100000000000001" customHeight="1" x14ac:dyDescent="0.25">
      <c r="A413" s="134">
        <v>407</v>
      </c>
      <c r="B413" s="131" t="str">
        <f>IF('Dépenses forfaitaire'!B413="","",'Dépenses forfaitaire'!B413)</f>
        <v/>
      </c>
      <c r="C413" s="131" t="str">
        <f>IF('Dépenses forfaitaire'!C413="","",'Dépenses forfaitaire'!C413)</f>
        <v/>
      </c>
      <c r="D413" s="131" t="str">
        <f>IF('Dépenses forfaitaire'!D413="","",'Dépenses forfaitaire'!D413)</f>
        <v/>
      </c>
      <c r="E413" s="131" t="str">
        <f>IF('Dépenses forfaitaire'!E413="","",'Dépenses forfaitaire'!E413)</f>
        <v/>
      </c>
      <c r="F413" s="131" t="str">
        <f>IF('Dépenses forfaitaire'!F413="","",'Dépenses forfaitaire'!F413)</f>
        <v/>
      </c>
      <c r="G413" s="131"/>
      <c r="H413" s="131" t="str">
        <f>IF('Dépenses forfaitaire'!H413="","",'Dépenses forfaitaire'!H413)</f>
        <v/>
      </c>
      <c r="I413" s="131" t="str">
        <f>IF('Dépenses forfaitaire'!I413="","",'Dépenses forfaitaire'!I413)</f>
        <v/>
      </c>
      <c r="J413" s="293" t="str">
        <f>IF('Dépenses forfaitaire'!K413="","",'Dépenses forfaitaire'!K413)</f>
        <v/>
      </c>
      <c r="K413" s="293" t="str">
        <f>IF('Dépenses forfaitaire'!L413="","",'Dépenses forfaitaire'!L413)</f>
        <v/>
      </c>
      <c r="L413" s="293" t="str">
        <f>IF('Dépenses forfaitaire'!J413="","",'Dépenses forfaitaire'!J413)</f>
        <v/>
      </c>
      <c r="M413" s="131" t="str">
        <f>IF($H413="","",IF($C413=Listes!$B$32,IF('DP_Instruction Forfaitaires'!$E413&lt;Listes!$B$53,('DP_Instruction Forfaitaires'!$E413*(VLOOKUP('DP_Instruction Forfaitaires'!$D413,Listes!$A$54:$E$60,2,FALSE))),IF('DP_Instruction Forfaitaires'!$E413&gt;Listes!$E$53,('DP_Instruction Forfaitaires'!$E413*(VLOOKUP('DP_Instruction Forfaitaires'!$D413,Listes!$A$54:$E$60,5,FALSE))),('DP_Instruction Forfaitaires'!$E413*(VLOOKUP('DP_Instruction Forfaitaires'!$D413,Listes!$A$54:$E$60,3,FALSE))+(VLOOKUP('DP_Instruction Forfaitaires'!$D413,Listes!$A$54:$E$60,4,FALSE)))))))</f>
        <v/>
      </c>
      <c r="N413" s="131" t="str">
        <f>IF($H413="","",IF($C413=Listes!$B$31,IF('DP_Instruction Forfaitaires'!$E413&lt;Listes!$B$42,('DP_Instruction Forfaitaires'!$E413*(VLOOKUP('DP_Instruction Forfaitaires'!$D413,Listes!$A$43:$E$49,2,FALSE))),IF('DP_Instruction Forfaitaires'!$E413&gt;Listes!$D$42,('DP_Instruction Forfaitaires'!$E413*(VLOOKUP('DP_Instruction Forfaitaires'!$D413,Listes!$A$43:$E$49,5,FALSE))),('DP_Instruction Forfaitaires'!$E413*(VLOOKUP('DP_Instruction Forfaitaires'!$D413,Listes!$A$43:$E$49,3,FALSE))+(VLOOKUP('DP_Instruction Forfaitaires'!$D413,Listes!$A$43:$E$49,4,FALSE)))))))</f>
        <v/>
      </c>
      <c r="O413" s="183" t="str">
        <f>IF($H413="","",IF($C413=Listes!$B$34,Listes!$I$31,IF($C413=Listes!$B$35,(VLOOKUP('DP_Instruction Forfaitaires'!$F413,Listes!$E$31:$F$36,2,FALSE)),IF($C413=Listes!$B$33,IF('DP_Instruction Forfaitaires'!$E413&lt;Listes!$A$64,'DP_Instruction Forfaitaires'!$E413*Listes!$A$65,IF('DP_Instruction Forfaitaires'!$E413&gt;Listes!$D$64,'DP_Instruction Forfaitaires'!$E413*Listes!$D$65,(('DP_Instruction Forfaitaires'!$E413*Listes!$B$65)+Listes!$C$65)))))))</f>
        <v/>
      </c>
      <c r="P413" s="144" t="str">
        <f>IF('Dépenses forfaitaire'!P413="","",'Dépenses forfaitaire'!P413)</f>
        <v/>
      </c>
      <c r="Q413" s="343"/>
      <c r="R413" s="295" t="str">
        <f t="shared" si="24"/>
        <v/>
      </c>
      <c r="S413" s="295" t="str">
        <f t="shared" si="25"/>
        <v/>
      </c>
      <c r="T413" s="193" t="str">
        <f t="shared" si="26"/>
        <v/>
      </c>
      <c r="U413" s="191"/>
      <c r="V413" s="209"/>
      <c r="W413" s="195" t="str">
        <f>IF(AND(OR(Q413="KO",T413&lt;&gt;""),OR(R413="",S413="",T413="")),Listes!$A$74,IF(AND(T413="",Q413&lt;&gt;""),Listes!$A$75,IF(AND(P413&lt;T413,V413=""),Listes!$A$76,IF(AND(R413&gt;S413),Listes!$A$77,IF(AND(P413&lt;&gt;"",P413&gt;T413,U413=""),Listes!$A$78,IF(AND(X413="",OR(Q413&lt;&gt;"",R413&lt;&gt;"",S413&lt;&gt;"")),Listes!$A$79,""))))))</f>
        <v/>
      </c>
      <c r="X413" s="196"/>
      <c r="Y413" s="31">
        <f t="shared" si="27"/>
        <v>0</v>
      </c>
    </row>
    <row r="414" spans="1:25" ht="20.100000000000001" customHeight="1" x14ac:dyDescent="0.25">
      <c r="A414" s="134">
        <v>408</v>
      </c>
      <c r="B414" s="131" t="str">
        <f>IF('Dépenses forfaitaire'!B414="","",'Dépenses forfaitaire'!B414)</f>
        <v/>
      </c>
      <c r="C414" s="131" t="str">
        <f>IF('Dépenses forfaitaire'!C414="","",'Dépenses forfaitaire'!C414)</f>
        <v/>
      </c>
      <c r="D414" s="131" t="str">
        <f>IF('Dépenses forfaitaire'!D414="","",'Dépenses forfaitaire'!D414)</f>
        <v/>
      </c>
      <c r="E414" s="131" t="str">
        <f>IF('Dépenses forfaitaire'!E414="","",'Dépenses forfaitaire'!E414)</f>
        <v/>
      </c>
      <c r="F414" s="131" t="str">
        <f>IF('Dépenses forfaitaire'!F414="","",'Dépenses forfaitaire'!F414)</f>
        <v/>
      </c>
      <c r="G414" s="131"/>
      <c r="H414" s="131" t="str">
        <f>IF('Dépenses forfaitaire'!H414="","",'Dépenses forfaitaire'!H414)</f>
        <v/>
      </c>
      <c r="I414" s="131" t="str">
        <f>IF('Dépenses forfaitaire'!I414="","",'Dépenses forfaitaire'!I414)</f>
        <v/>
      </c>
      <c r="J414" s="293" t="str">
        <f>IF('Dépenses forfaitaire'!K414="","",'Dépenses forfaitaire'!K414)</f>
        <v/>
      </c>
      <c r="K414" s="293" t="str">
        <f>IF('Dépenses forfaitaire'!L414="","",'Dépenses forfaitaire'!L414)</f>
        <v/>
      </c>
      <c r="L414" s="293" t="str">
        <f>IF('Dépenses forfaitaire'!J414="","",'Dépenses forfaitaire'!J414)</f>
        <v/>
      </c>
      <c r="M414" s="131" t="str">
        <f>IF($H414="","",IF($C414=Listes!$B$32,IF('DP_Instruction Forfaitaires'!$E414&lt;Listes!$B$53,('DP_Instruction Forfaitaires'!$E414*(VLOOKUP('DP_Instruction Forfaitaires'!$D414,Listes!$A$54:$E$60,2,FALSE))),IF('DP_Instruction Forfaitaires'!$E414&gt;Listes!$E$53,('DP_Instruction Forfaitaires'!$E414*(VLOOKUP('DP_Instruction Forfaitaires'!$D414,Listes!$A$54:$E$60,5,FALSE))),('DP_Instruction Forfaitaires'!$E414*(VLOOKUP('DP_Instruction Forfaitaires'!$D414,Listes!$A$54:$E$60,3,FALSE))+(VLOOKUP('DP_Instruction Forfaitaires'!$D414,Listes!$A$54:$E$60,4,FALSE)))))))</f>
        <v/>
      </c>
      <c r="N414" s="131" t="str">
        <f>IF($H414="","",IF($C414=Listes!$B$31,IF('DP_Instruction Forfaitaires'!$E414&lt;Listes!$B$42,('DP_Instruction Forfaitaires'!$E414*(VLOOKUP('DP_Instruction Forfaitaires'!$D414,Listes!$A$43:$E$49,2,FALSE))),IF('DP_Instruction Forfaitaires'!$E414&gt;Listes!$D$42,('DP_Instruction Forfaitaires'!$E414*(VLOOKUP('DP_Instruction Forfaitaires'!$D414,Listes!$A$43:$E$49,5,FALSE))),('DP_Instruction Forfaitaires'!$E414*(VLOOKUP('DP_Instruction Forfaitaires'!$D414,Listes!$A$43:$E$49,3,FALSE))+(VLOOKUP('DP_Instruction Forfaitaires'!$D414,Listes!$A$43:$E$49,4,FALSE)))))))</f>
        <v/>
      </c>
      <c r="O414" s="183" t="str">
        <f>IF($H414="","",IF($C414=Listes!$B$34,Listes!$I$31,IF($C414=Listes!$B$35,(VLOOKUP('DP_Instruction Forfaitaires'!$F414,Listes!$E$31:$F$36,2,FALSE)),IF($C414=Listes!$B$33,IF('DP_Instruction Forfaitaires'!$E414&lt;Listes!$A$64,'DP_Instruction Forfaitaires'!$E414*Listes!$A$65,IF('DP_Instruction Forfaitaires'!$E414&gt;Listes!$D$64,'DP_Instruction Forfaitaires'!$E414*Listes!$D$65,(('DP_Instruction Forfaitaires'!$E414*Listes!$B$65)+Listes!$C$65)))))))</f>
        <v/>
      </c>
      <c r="P414" s="144" t="str">
        <f>IF('Dépenses forfaitaire'!P414="","",'Dépenses forfaitaire'!P414)</f>
        <v/>
      </c>
      <c r="Q414" s="343"/>
      <c r="R414" s="295" t="str">
        <f t="shared" si="24"/>
        <v/>
      </c>
      <c r="S414" s="295" t="str">
        <f t="shared" si="25"/>
        <v/>
      </c>
      <c r="T414" s="193" t="str">
        <f t="shared" si="26"/>
        <v/>
      </c>
      <c r="U414" s="191"/>
      <c r="V414" s="209"/>
      <c r="W414" s="195" t="str">
        <f>IF(AND(OR(Q414="KO",T414&lt;&gt;""),OR(R414="",S414="",T414="")),Listes!$A$74,IF(AND(T414="",Q414&lt;&gt;""),Listes!$A$75,IF(AND(P414&lt;T414,V414=""),Listes!$A$76,IF(AND(R414&gt;S414),Listes!$A$77,IF(AND(P414&lt;&gt;"",P414&gt;T414,U414=""),Listes!$A$78,IF(AND(X414="",OR(Q414&lt;&gt;"",R414&lt;&gt;"",S414&lt;&gt;"")),Listes!$A$79,""))))))</f>
        <v/>
      </c>
      <c r="X414" s="196"/>
      <c r="Y414" s="31">
        <f t="shared" si="27"/>
        <v>0</v>
      </c>
    </row>
    <row r="415" spans="1:25" ht="20.100000000000001" customHeight="1" x14ac:dyDescent="0.25">
      <c r="A415" s="134">
        <v>409</v>
      </c>
      <c r="B415" s="131" t="str">
        <f>IF('Dépenses forfaitaire'!B415="","",'Dépenses forfaitaire'!B415)</f>
        <v/>
      </c>
      <c r="C415" s="131" t="str">
        <f>IF('Dépenses forfaitaire'!C415="","",'Dépenses forfaitaire'!C415)</f>
        <v/>
      </c>
      <c r="D415" s="131" t="str">
        <f>IF('Dépenses forfaitaire'!D415="","",'Dépenses forfaitaire'!D415)</f>
        <v/>
      </c>
      <c r="E415" s="131" t="str">
        <f>IF('Dépenses forfaitaire'!E415="","",'Dépenses forfaitaire'!E415)</f>
        <v/>
      </c>
      <c r="F415" s="131" t="str">
        <f>IF('Dépenses forfaitaire'!F415="","",'Dépenses forfaitaire'!F415)</f>
        <v/>
      </c>
      <c r="G415" s="131"/>
      <c r="H415" s="131" t="str">
        <f>IF('Dépenses forfaitaire'!H415="","",'Dépenses forfaitaire'!H415)</f>
        <v/>
      </c>
      <c r="I415" s="131" t="str">
        <f>IF('Dépenses forfaitaire'!I415="","",'Dépenses forfaitaire'!I415)</f>
        <v/>
      </c>
      <c r="J415" s="293" t="str">
        <f>IF('Dépenses forfaitaire'!K415="","",'Dépenses forfaitaire'!K415)</f>
        <v/>
      </c>
      <c r="K415" s="293" t="str">
        <f>IF('Dépenses forfaitaire'!L415="","",'Dépenses forfaitaire'!L415)</f>
        <v/>
      </c>
      <c r="L415" s="293" t="str">
        <f>IF('Dépenses forfaitaire'!J415="","",'Dépenses forfaitaire'!J415)</f>
        <v/>
      </c>
      <c r="M415" s="131" t="str">
        <f>IF($H415="","",IF($C415=Listes!$B$32,IF('DP_Instruction Forfaitaires'!$E415&lt;Listes!$B$53,('DP_Instruction Forfaitaires'!$E415*(VLOOKUP('DP_Instruction Forfaitaires'!$D415,Listes!$A$54:$E$60,2,FALSE))),IF('DP_Instruction Forfaitaires'!$E415&gt;Listes!$E$53,('DP_Instruction Forfaitaires'!$E415*(VLOOKUP('DP_Instruction Forfaitaires'!$D415,Listes!$A$54:$E$60,5,FALSE))),('DP_Instruction Forfaitaires'!$E415*(VLOOKUP('DP_Instruction Forfaitaires'!$D415,Listes!$A$54:$E$60,3,FALSE))+(VLOOKUP('DP_Instruction Forfaitaires'!$D415,Listes!$A$54:$E$60,4,FALSE)))))))</f>
        <v/>
      </c>
      <c r="N415" s="131" t="str">
        <f>IF($H415="","",IF($C415=Listes!$B$31,IF('DP_Instruction Forfaitaires'!$E415&lt;Listes!$B$42,('DP_Instruction Forfaitaires'!$E415*(VLOOKUP('DP_Instruction Forfaitaires'!$D415,Listes!$A$43:$E$49,2,FALSE))),IF('DP_Instruction Forfaitaires'!$E415&gt;Listes!$D$42,('DP_Instruction Forfaitaires'!$E415*(VLOOKUP('DP_Instruction Forfaitaires'!$D415,Listes!$A$43:$E$49,5,FALSE))),('DP_Instruction Forfaitaires'!$E415*(VLOOKUP('DP_Instruction Forfaitaires'!$D415,Listes!$A$43:$E$49,3,FALSE))+(VLOOKUP('DP_Instruction Forfaitaires'!$D415,Listes!$A$43:$E$49,4,FALSE)))))))</f>
        <v/>
      </c>
      <c r="O415" s="183" t="str">
        <f>IF($H415="","",IF($C415=Listes!$B$34,Listes!$I$31,IF($C415=Listes!$B$35,(VLOOKUP('DP_Instruction Forfaitaires'!$F415,Listes!$E$31:$F$36,2,FALSE)),IF($C415=Listes!$B$33,IF('DP_Instruction Forfaitaires'!$E415&lt;Listes!$A$64,'DP_Instruction Forfaitaires'!$E415*Listes!$A$65,IF('DP_Instruction Forfaitaires'!$E415&gt;Listes!$D$64,'DP_Instruction Forfaitaires'!$E415*Listes!$D$65,(('DP_Instruction Forfaitaires'!$E415*Listes!$B$65)+Listes!$C$65)))))))</f>
        <v/>
      </c>
      <c r="P415" s="144" t="str">
        <f>IF('Dépenses forfaitaire'!P415="","",'Dépenses forfaitaire'!P415)</f>
        <v/>
      </c>
      <c r="Q415" s="343"/>
      <c r="R415" s="295" t="str">
        <f t="shared" si="24"/>
        <v/>
      </c>
      <c r="S415" s="295" t="str">
        <f t="shared" si="25"/>
        <v/>
      </c>
      <c r="T415" s="193" t="str">
        <f t="shared" si="26"/>
        <v/>
      </c>
      <c r="U415" s="191"/>
      <c r="V415" s="209"/>
      <c r="W415" s="195" t="str">
        <f>IF(AND(OR(Q415="KO",T415&lt;&gt;""),OR(R415="",S415="",T415="")),Listes!$A$74,IF(AND(T415="",Q415&lt;&gt;""),Listes!$A$75,IF(AND(P415&lt;T415,V415=""),Listes!$A$76,IF(AND(R415&gt;S415),Listes!$A$77,IF(AND(P415&lt;&gt;"",P415&gt;T415,U415=""),Listes!$A$78,IF(AND(X415="",OR(Q415&lt;&gt;"",R415&lt;&gt;"",S415&lt;&gt;"")),Listes!$A$79,""))))))</f>
        <v/>
      </c>
      <c r="X415" s="196"/>
      <c r="Y415" s="31">
        <f t="shared" si="27"/>
        <v>0</v>
      </c>
    </row>
    <row r="416" spans="1:25" ht="20.100000000000001" customHeight="1" x14ac:dyDescent="0.25">
      <c r="A416" s="134">
        <v>410</v>
      </c>
      <c r="B416" s="131" t="str">
        <f>IF('Dépenses forfaitaire'!B416="","",'Dépenses forfaitaire'!B416)</f>
        <v/>
      </c>
      <c r="C416" s="131" t="str">
        <f>IF('Dépenses forfaitaire'!C416="","",'Dépenses forfaitaire'!C416)</f>
        <v/>
      </c>
      <c r="D416" s="131" t="str">
        <f>IF('Dépenses forfaitaire'!D416="","",'Dépenses forfaitaire'!D416)</f>
        <v/>
      </c>
      <c r="E416" s="131" t="str">
        <f>IF('Dépenses forfaitaire'!E416="","",'Dépenses forfaitaire'!E416)</f>
        <v/>
      </c>
      <c r="F416" s="131" t="str">
        <f>IF('Dépenses forfaitaire'!F416="","",'Dépenses forfaitaire'!F416)</f>
        <v/>
      </c>
      <c r="G416" s="131"/>
      <c r="H416" s="131" t="str">
        <f>IF('Dépenses forfaitaire'!H416="","",'Dépenses forfaitaire'!H416)</f>
        <v/>
      </c>
      <c r="I416" s="131" t="str">
        <f>IF('Dépenses forfaitaire'!I416="","",'Dépenses forfaitaire'!I416)</f>
        <v/>
      </c>
      <c r="J416" s="293" t="str">
        <f>IF('Dépenses forfaitaire'!K416="","",'Dépenses forfaitaire'!K416)</f>
        <v/>
      </c>
      <c r="K416" s="293" t="str">
        <f>IF('Dépenses forfaitaire'!L416="","",'Dépenses forfaitaire'!L416)</f>
        <v/>
      </c>
      <c r="L416" s="293" t="str">
        <f>IF('Dépenses forfaitaire'!J416="","",'Dépenses forfaitaire'!J416)</f>
        <v/>
      </c>
      <c r="M416" s="131" t="str">
        <f>IF($H416="","",IF($C416=Listes!$B$32,IF('DP_Instruction Forfaitaires'!$E416&lt;Listes!$B$53,('DP_Instruction Forfaitaires'!$E416*(VLOOKUP('DP_Instruction Forfaitaires'!$D416,Listes!$A$54:$E$60,2,FALSE))),IF('DP_Instruction Forfaitaires'!$E416&gt;Listes!$E$53,('DP_Instruction Forfaitaires'!$E416*(VLOOKUP('DP_Instruction Forfaitaires'!$D416,Listes!$A$54:$E$60,5,FALSE))),('DP_Instruction Forfaitaires'!$E416*(VLOOKUP('DP_Instruction Forfaitaires'!$D416,Listes!$A$54:$E$60,3,FALSE))+(VLOOKUP('DP_Instruction Forfaitaires'!$D416,Listes!$A$54:$E$60,4,FALSE)))))))</f>
        <v/>
      </c>
      <c r="N416" s="131" t="str">
        <f>IF($H416="","",IF($C416=Listes!$B$31,IF('DP_Instruction Forfaitaires'!$E416&lt;Listes!$B$42,('DP_Instruction Forfaitaires'!$E416*(VLOOKUP('DP_Instruction Forfaitaires'!$D416,Listes!$A$43:$E$49,2,FALSE))),IF('DP_Instruction Forfaitaires'!$E416&gt;Listes!$D$42,('DP_Instruction Forfaitaires'!$E416*(VLOOKUP('DP_Instruction Forfaitaires'!$D416,Listes!$A$43:$E$49,5,FALSE))),('DP_Instruction Forfaitaires'!$E416*(VLOOKUP('DP_Instruction Forfaitaires'!$D416,Listes!$A$43:$E$49,3,FALSE))+(VLOOKUP('DP_Instruction Forfaitaires'!$D416,Listes!$A$43:$E$49,4,FALSE)))))))</f>
        <v/>
      </c>
      <c r="O416" s="183" t="str">
        <f>IF($H416="","",IF($C416=Listes!$B$34,Listes!$I$31,IF($C416=Listes!$B$35,(VLOOKUP('DP_Instruction Forfaitaires'!$F416,Listes!$E$31:$F$36,2,FALSE)),IF($C416=Listes!$B$33,IF('DP_Instruction Forfaitaires'!$E416&lt;Listes!$A$64,'DP_Instruction Forfaitaires'!$E416*Listes!$A$65,IF('DP_Instruction Forfaitaires'!$E416&gt;Listes!$D$64,'DP_Instruction Forfaitaires'!$E416*Listes!$D$65,(('DP_Instruction Forfaitaires'!$E416*Listes!$B$65)+Listes!$C$65)))))))</f>
        <v/>
      </c>
      <c r="P416" s="144" t="str">
        <f>IF('Dépenses forfaitaire'!P416="","",'Dépenses forfaitaire'!P416)</f>
        <v/>
      </c>
      <c r="Q416" s="343"/>
      <c r="R416" s="295" t="str">
        <f t="shared" si="24"/>
        <v/>
      </c>
      <c r="S416" s="295" t="str">
        <f t="shared" si="25"/>
        <v/>
      </c>
      <c r="T416" s="193" t="str">
        <f t="shared" si="26"/>
        <v/>
      </c>
      <c r="U416" s="191"/>
      <c r="V416" s="209"/>
      <c r="W416" s="195" t="str">
        <f>IF(AND(OR(Q416="KO",T416&lt;&gt;""),OR(R416="",S416="",T416="")),Listes!$A$74,IF(AND(T416="",Q416&lt;&gt;""),Listes!$A$75,IF(AND(P416&lt;T416,V416=""),Listes!$A$76,IF(AND(R416&gt;S416),Listes!$A$77,IF(AND(P416&lt;&gt;"",P416&gt;T416,U416=""),Listes!$A$78,IF(AND(X416="",OR(Q416&lt;&gt;"",R416&lt;&gt;"",S416&lt;&gt;"")),Listes!$A$79,""))))))</f>
        <v/>
      </c>
      <c r="X416" s="196"/>
      <c r="Y416" s="31">
        <f t="shared" si="27"/>
        <v>0</v>
      </c>
    </row>
    <row r="417" spans="1:25" ht="20.100000000000001" customHeight="1" x14ac:dyDescent="0.25">
      <c r="A417" s="134">
        <v>411</v>
      </c>
      <c r="B417" s="131" t="str">
        <f>IF('Dépenses forfaitaire'!B417="","",'Dépenses forfaitaire'!B417)</f>
        <v/>
      </c>
      <c r="C417" s="131" t="str">
        <f>IF('Dépenses forfaitaire'!C417="","",'Dépenses forfaitaire'!C417)</f>
        <v/>
      </c>
      <c r="D417" s="131" t="str">
        <f>IF('Dépenses forfaitaire'!D417="","",'Dépenses forfaitaire'!D417)</f>
        <v/>
      </c>
      <c r="E417" s="131" t="str">
        <f>IF('Dépenses forfaitaire'!E417="","",'Dépenses forfaitaire'!E417)</f>
        <v/>
      </c>
      <c r="F417" s="131" t="str">
        <f>IF('Dépenses forfaitaire'!F417="","",'Dépenses forfaitaire'!F417)</f>
        <v/>
      </c>
      <c r="G417" s="131"/>
      <c r="H417" s="131" t="str">
        <f>IF('Dépenses forfaitaire'!H417="","",'Dépenses forfaitaire'!H417)</f>
        <v/>
      </c>
      <c r="I417" s="131" t="str">
        <f>IF('Dépenses forfaitaire'!I417="","",'Dépenses forfaitaire'!I417)</f>
        <v/>
      </c>
      <c r="J417" s="293" t="str">
        <f>IF('Dépenses forfaitaire'!K417="","",'Dépenses forfaitaire'!K417)</f>
        <v/>
      </c>
      <c r="K417" s="293" t="str">
        <f>IF('Dépenses forfaitaire'!L417="","",'Dépenses forfaitaire'!L417)</f>
        <v/>
      </c>
      <c r="L417" s="293" t="str">
        <f>IF('Dépenses forfaitaire'!J417="","",'Dépenses forfaitaire'!J417)</f>
        <v/>
      </c>
      <c r="M417" s="131" t="str">
        <f>IF($H417="","",IF($C417=Listes!$B$32,IF('DP_Instruction Forfaitaires'!$E417&lt;Listes!$B$53,('DP_Instruction Forfaitaires'!$E417*(VLOOKUP('DP_Instruction Forfaitaires'!$D417,Listes!$A$54:$E$60,2,FALSE))),IF('DP_Instruction Forfaitaires'!$E417&gt;Listes!$E$53,('DP_Instruction Forfaitaires'!$E417*(VLOOKUP('DP_Instruction Forfaitaires'!$D417,Listes!$A$54:$E$60,5,FALSE))),('DP_Instruction Forfaitaires'!$E417*(VLOOKUP('DP_Instruction Forfaitaires'!$D417,Listes!$A$54:$E$60,3,FALSE))+(VLOOKUP('DP_Instruction Forfaitaires'!$D417,Listes!$A$54:$E$60,4,FALSE)))))))</f>
        <v/>
      </c>
      <c r="N417" s="131" t="str">
        <f>IF($H417="","",IF($C417=Listes!$B$31,IF('DP_Instruction Forfaitaires'!$E417&lt;Listes!$B$42,('DP_Instruction Forfaitaires'!$E417*(VLOOKUP('DP_Instruction Forfaitaires'!$D417,Listes!$A$43:$E$49,2,FALSE))),IF('DP_Instruction Forfaitaires'!$E417&gt;Listes!$D$42,('DP_Instruction Forfaitaires'!$E417*(VLOOKUP('DP_Instruction Forfaitaires'!$D417,Listes!$A$43:$E$49,5,FALSE))),('DP_Instruction Forfaitaires'!$E417*(VLOOKUP('DP_Instruction Forfaitaires'!$D417,Listes!$A$43:$E$49,3,FALSE))+(VLOOKUP('DP_Instruction Forfaitaires'!$D417,Listes!$A$43:$E$49,4,FALSE)))))))</f>
        <v/>
      </c>
      <c r="O417" s="183" t="str">
        <f>IF($H417="","",IF($C417=Listes!$B$34,Listes!$I$31,IF($C417=Listes!$B$35,(VLOOKUP('DP_Instruction Forfaitaires'!$F417,Listes!$E$31:$F$36,2,FALSE)),IF($C417=Listes!$B$33,IF('DP_Instruction Forfaitaires'!$E417&lt;Listes!$A$64,'DP_Instruction Forfaitaires'!$E417*Listes!$A$65,IF('DP_Instruction Forfaitaires'!$E417&gt;Listes!$D$64,'DP_Instruction Forfaitaires'!$E417*Listes!$D$65,(('DP_Instruction Forfaitaires'!$E417*Listes!$B$65)+Listes!$C$65)))))))</f>
        <v/>
      </c>
      <c r="P417" s="144" t="str">
        <f>IF('Dépenses forfaitaire'!P417="","",'Dépenses forfaitaire'!P417)</f>
        <v/>
      </c>
      <c r="Q417" s="343"/>
      <c r="R417" s="295" t="str">
        <f t="shared" si="24"/>
        <v/>
      </c>
      <c r="S417" s="295" t="str">
        <f t="shared" si="25"/>
        <v/>
      </c>
      <c r="T417" s="193" t="str">
        <f t="shared" si="26"/>
        <v/>
      </c>
      <c r="U417" s="191"/>
      <c r="V417" s="209"/>
      <c r="W417" s="195" t="str">
        <f>IF(AND(OR(Q417="KO",T417&lt;&gt;""),OR(R417="",S417="",T417="")),Listes!$A$74,IF(AND(T417="",Q417&lt;&gt;""),Listes!$A$75,IF(AND(P417&lt;T417,V417=""),Listes!$A$76,IF(AND(R417&gt;S417),Listes!$A$77,IF(AND(P417&lt;&gt;"",P417&gt;T417,U417=""),Listes!$A$78,IF(AND(X417="",OR(Q417&lt;&gt;"",R417&lt;&gt;"",S417&lt;&gt;"")),Listes!$A$79,""))))))</f>
        <v/>
      </c>
      <c r="X417" s="196"/>
      <c r="Y417" s="31">
        <f t="shared" si="27"/>
        <v>0</v>
      </c>
    </row>
    <row r="418" spans="1:25" ht="20.100000000000001" customHeight="1" x14ac:dyDescent="0.25">
      <c r="A418" s="134">
        <v>412</v>
      </c>
      <c r="B418" s="131" t="str">
        <f>IF('Dépenses forfaitaire'!B418="","",'Dépenses forfaitaire'!B418)</f>
        <v/>
      </c>
      <c r="C418" s="131" t="str">
        <f>IF('Dépenses forfaitaire'!C418="","",'Dépenses forfaitaire'!C418)</f>
        <v/>
      </c>
      <c r="D418" s="131" t="str">
        <f>IF('Dépenses forfaitaire'!D418="","",'Dépenses forfaitaire'!D418)</f>
        <v/>
      </c>
      <c r="E418" s="131" t="str">
        <f>IF('Dépenses forfaitaire'!E418="","",'Dépenses forfaitaire'!E418)</f>
        <v/>
      </c>
      <c r="F418" s="131" t="str">
        <f>IF('Dépenses forfaitaire'!F418="","",'Dépenses forfaitaire'!F418)</f>
        <v/>
      </c>
      <c r="G418" s="131"/>
      <c r="H418" s="131" t="str">
        <f>IF('Dépenses forfaitaire'!H418="","",'Dépenses forfaitaire'!H418)</f>
        <v/>
      </c>
      <c r="I418" s="131" t="str">
        <f>IF('Dépenses forfaitaire'!I418="","",'Dépenses forfaitaire'!I418)</f>
        <v/>
      </c>
      <c r="J418" s="293" t="str">
        <f>IF('Dépenses forfaitaire'!K418="","",'Dépenses forfaitaire'!K418)</f>
        <v/>
      </c>
      <c r="K418" s="293" t="str">
        <f>IF('Dépenses forfaitaire'!L418="","",'Dépenses forfaitaire'!L418)</f>
        <v/>
      </c>
      <c r="L418" s="293" t="str">
        <f>IF('Dépenses forfaitaire'!J418="","",'Dépenses forfaitaire'!J418)</f>
        <v/>
      </c>
      <c r="M418" s="131" t="str">
        <f>IF($H418="","",IF($C418=Listes!$B$32,IF('DP_Instruction Forfaitaires'!$E418&lt;Listes!$B$53,('DP_Instruction Forfaitaires'!$E418*(VLOOKUP('DP_Instruction Forfaitaires'!$D418,Listes!$A$54:$E$60,2,FALSE))),IF('DP_Instruction Forfaitaires'!$E418&gt;Listes!$E$53,('DP_Instruction Forfaitaires'!$E418*(VLOOKUP('DP_Instruction Forfaitaires'!$D418,Listes!$A$54:$E$60,5,FALSE))),('DP_Instruction Forfaitaires'!$E418*(VLOOKUP('DP_Instruction Forfaitaires'!$D418,Listes!$A$54:$E$60,3,FALSE))+(VLOOKUP('DP_Instruction Forfaitaires'!$D418,Listes!$A$54:$E$60,4,FALSE)))))))</f>
        <v/>
      </c>
      <c r="N418" s="131" t="str">
        <f>IF($H418="","",IF($C418=Listes!$B$31,IF('DP_Instruction Forfaitaires'!$E418&lt;Listes!$B$42,('DP_Instruction Forfaitaires'!$E418*(VLOOKUP('DP_Instruction Forfaitaires'!$D418,Listes!$A$43:$E$49,2,FALSE))),IF('DP_Instruction Forfaitaires'!$E418&gt;Listes!$D$42,('DP_Instruction Forfaitaires'!$E418*(VLOOKUP('DP_Instruction Forfaitaires'!$D418,Listes!$A$43:$E$49,5,FALSE))),('DP_Instruction Forfaitaires'!$E418*(VLOOKUP('DP_Instruction Forfaitaires'!$D418,Listes!$A$43:$E$49,3,FALSE))+(VLOOKUP('DP_Instruction Forfaitaires'!$D418,Listes!$A$43:$E$49,4,FALSE)))))))</f>
        <v/>
      </c>
      <c r="O418" s="183" t="str">
        <f>IF($H418="","",IF($C418=Listes!$B$34,Listes!$I$31,IF($C418=Listes!$B$35,(VLOOKUP('DP_Instruction Forfaitaires'!$F418,Listes!$E$31:$F$36,2,FALSE)),IF($C418=Listes!$B$33,IF('DP_Instruction Forfaitaires'!$E418&lt;Listes!$A$64,'DP_Instruction Forfaitaires'!$E418*Listes!$A$65,IF('DP_Instruction Forfaitaires'!$E418&gt;Listes!$D$64,'DP_Instruction Forfaitaires'!$E418*Listes!$D$65,(('DP_Instruction Forfaitaires'!$E418*Listes!$B$65)+Listes!$C$65)))))))</f>
        <v/>
      </c>
      <c r="P418" s="144" t="str">
        <f>IF('Dépenses forfaitaire'!P418="","",'Dépenses forfaitaire'!P418)</f>
        <v/>
      </c>
      <c r="Q418" s="343"/>
      <c r="R418" s="295" t="str">
        <f t="shared" si="24"/>
        <v/>
      </c>
      <c r="S418" s="295" t="str">
        <f t="shared" si="25"/>
        <v/>
      </c>
      <c r="T418" s="193" t="str">
        <f t="shared" si="26"/>
        <v/>
      </c>
      <c r="U418" s="191"/>
      <c r="V418" s="209"/>
      <c r="W418" s="195" t="str">
        <f>IF(AND(OR(Q418="KO",T418&lt;&gt;""),OR(R418="",S418="",T418="")),Listes!$A$74,IF(AND(T418="",Q418&lt;&gt;""),Listes!$A$75,IF(AND(P418&lt;T418,V418=""),Listes!$A$76,IF(AND(R418&gt;S418),Listes!$A$77,IF(AND(P418&lt;&gt;"",P418&gt;T418,U418=""),Listes!$A$78,IF(AND(X418="",OR(Q418&lt;&gt;"",R418&lt;&gt;"",S418&lt;&gt;"")),Listes!$A$79,""))))))</f>
        <v/>
      </c>
      <c r="X418" s="196"/>
      <c r="Y418" s="31">
        <f t="shared" si="27"/>
        <v>0</v>
      </c>
    </row>
    <row r="419" spans="1:25" ht="20.100000000000001" customHeight="1" x14ac:dyDescent="0.25">
      <c r="A419" s="134">
        <v>413</v>
      </c>
      <c r="B419" s="131" t="str">
        <f>IF('Dépenses forfaitaire'!B419="","",'Dépenses forfaitaire'!B419)</f>
        <v/>
      </c>
      <c r="C419" s="131" t="str">
        <f>IF('Dépenses forfaitaire'!C419="","",'Dépenses forfaitaire'!C419)</f>
        <v/>
      </c>
      <c r="D419" s="131" t="str">
        <f>IF('Dépenses forfaitaire'!D419="","",'Dépenses forfaitaire'!D419)</f>
        <v/>
      </c>
      <c r="E419" s="131" t="str">
        <f>IF('Dépenses forfaitaire'!E419="","",'Dépenses forfaitaire'!E419)</f>
        <v/>
      </c>
      <c r="F419" s="131" t="str">
        <f>IF('Dépenses forfaitaire'!F419="","",'Dépenses forfaitaire'!F419)</f>
        <v/>
      </c>
      <c r="G419" s="131"/>
      <c r="H419" s="131" t="str">
        <f>IF('Dépenses forfaitaire'!H419="","",'Dépenses forfaitaire'!H419)</f>
        <v/>
      </c>
      <c r="I419" s="131" t="str">
        <f>IF('Dépenses forfaitaire'!I419="","",'Dépenses forfaitaire'!I419)</f>
        <v/>
      </c>
      <c r="J419" s="293" t="str">
        <f>IF('Dépenses forfaitaire'!K419="","",'Dépenses forfaitaire'!K419)</f>
        <v/>
      </c>
      <c r="K419" s="293" t="str">
        <f>IF('Dépenses forfaitaire'!L419="","",'Dépenses forfaitaire'!L419)</f>
        <v/>
      </c>
      <c r="L419" s="293" t="str">
        <f>IF('Dépenses forfaitaire'!J419="","",'Dépenses forfaitaire'!J419)</f>
        <v/>
      </c>
      <c r="M419" s="131" t="str">
        <f>IF($H419="","",IF($C419=Listes!$B$32,IF('DP_Instruction Forfaitaires'!$E419&lt;Listes!$B$53,('DP_Instruction Forfaitaires'!$E419*(VLOOKUP('DP_Instruction Forfaitaires'!$D419,Listes!$A$54:$E$60,2,FALSE))),IF('DP_Instruction Forfaitaires'!$E419&gt;Listes!$E$53,('DP_Instruction Forfaitaires'!$E419*(VLOOKUP('DP_Instruction Forfaitaires'!$D419,Listes!$A$54:$E$60,5,FALSE))),('DP_Instruction Forfaitaires'!$E419*(VLOOKUP('DP_Instruction Forfaitaires'!$D419,Listes!$A$54:$E$60,3,FALSE))+(VLOOKUP('DP_Instruction Forfaitaires'!$D419,Listes!$A$54:$E$60,4,FALSE)))))))</f>
        <v/>
      </c>
      <c r="N419" s="131" t="str">
        <f>IF($H419="","",IF($C419=Listes!$B$31,IF('DP_Instruction Forfaitaires'!$E419&lt;Listes!$B$42,('DP_Instruction Forfaitaires'!$E419*(VLOOKUP('DP_Instruction Forfaitaires'!$D419,Listes!$A$43:$E$49,2,FALSE))),IF('DP_Instruction Forfaitaires'!$E419&gt;Listes!$D$42,('DP_Instruction Forfaitaires'!$E419*(VLOOKUP('DP_Instruction Forfaitaires'!$D419,Listes!$A$43:$E$49,5,FALSE))),('DP_Instruction Forfaitaires'!$E419*(VLOOKUP('DP_Instruction Forfaitaires'!$D419,Listes!$A$43:$E$49,3,FALSE))+(VLOOKUP('DP_Instruction Forfaitaires'!$D419,Listes!$A$43:$E$49,4,FALSE)))))))</f>
        <v/>
      </c>
      <c r="O419" s="183" t="str">
        <f>IF($H419="","",IF($C419=Listes!$B$34,Listes!$I$31,IF($C419=Listes!$B$35,(VLOOKUP('DP_Instruction Forfaitaires'!$F419,Listes!$E$31:$F$36,2,FALSE)),IF($C419=Listes!$B$33,IF('DP_Instruction Forfaitaires'!$E419&lt;Listes!$A$64,'DP_Instruction Forfaitaires'!$E419*Listes!$A$65,IF('DP_Instruction Forfaitaires'!$E419&gt;Listes!$D$64,'DP_Instruction Forfaitaires'!$E419*Listes!$D$65,(('DP_Instruction Forfaitaires'!$E419*Listes!$B$65)+Listes!$C$65)))))))</f>
        <v/>
      </c>
      <c r="P419" s="144" t="str">
        <f>IF('Dépenses forfaitaire'!P419="","",'Dépenses forfaitaire'!P419)</f>
        <v/>
      </c>
      <c r="Q419" s="343"/>
      <c r="R419" s="295" t="str">
        <f t="shared" si="24"/>
        <v/>
      </c>
      <c r="S419" s="295" t="str">
        <f t="shared" si="25"/>
        <v/>
      </c>
      <c r="T419" s="193" t="str">
        <f t="shared" si="26"/>
        <v/>
      </c>
      <c r="U419" s="191"/>
      <c r="V419" s="209"/>
      <c r="W419" s="195" t="str">
        <f>IF(AND(OR(Q419="KO",T419&lt;&gt;""),OR(R419="",S419="",T419="")),Listes!$A$74,IF(AND(T419="",Q419&lt;&gt;""),Listes!$A$75,IF(AND(P419&lt;T419,V419=""),Listes!$A$76,IF(AND(R419&gt;S419),Listes!$A$77,IF(AND(P419&lt;&gt;"",P419&gt;T419,U419=""),Listes!$A$78,IF(AND(X419="",OR(Q419&lt;&gt;"",R419&lt;&gt;"",S419&lt;&gt;"")),Listes!$A$79,""))))))</f>
        <v/>
      </c>
      <c r="X419" s="196"/>
      <c r="Y419" s="31">
        <f t="shared" si="27"/>
        <v>0</v>
      </c>
    </row>
    <row r="420" spans="1:25" ht="20.100000000000001" customHeight="1" x14ac:dyDescent="0.25">
      <c r="A420" s="134">
        <v>414</v>
      </c>
      <c r="B420" s="131" t="str">
        <f>IF('Dépenses forfaitaire'!B420="","",'Dépenses forfaitaire'!B420)</f>
        <v/>
      </c>
      <c r="C420" s="131" t="str">
        <f>IF('Dépenses forfaitaire'!C420="","",'Dépenses forfaitaire'!C420)</f>
        <v/>
      </c>
      <c r="D420" s="131" t="str">
        <f>IF('Dépenses forfaitaire'!D420="","",'Dépenses forfaitaire'!D420)</f>
        <v/>
      </c>
      <c r="E420" s="131" t="str">
        <f>IF('Dépenses forfaitaire'!E420="","",'Dépenses forfaitaire'!E420)</f>
        <v/>
      </c>
      <c r="F420" s="131" t="str">
        <f>IF('Dépenses forfaitaire'!F420="","",'Dépenses forfaitaire'!F420)</f>
        <v/>
      </c>
      <c r="G420" s="131"/>
      <c r="H420" s="131" t="str">
        <f>IF('Dépenses forfaitaire'!H420="","",'Dépenses forfaitaire'!H420)</f>
        <v/>
      </c>
      <c r="I420" s="131" t="str">
        <f>IF('Dépenses forfaitaire'!I420="","",'Dépenses forfaitaire'!I420)</f>
        <v/>
      </c>
      <c r="J420" s="293" t="str">
        <f>IF('Dépenses forfaitaire'!K420="","",'Dépenses forfaitaire'!K420)</f>
        <v/>
      </c>
      <c r="K420" s="293" t="str">
        <f>IF('Dépenses forfaitaire'!L420="","",'Dépenses forfaitaire'!L420)</f>
        <v/>
      </c>
      <c r="L420" s="293" t="str">
        <f>IF('Dépenses forfaitaire'!J420="","",'Dépenses forfaitaire'!J420)</f>
        <v/>
      </c>
      <c r="M420" s="131" t="str">
        <f>IF($H420="","",IF($C420=Listes!$B$32,IF('DP_Instruction Forfaitaires'!$E420&lt;Listes!$B$53,('DP_Instruction Forfaitaires'!$E420*(VLOOKUP('DP_Instruction Forfaitaires'!$D420,Listes!$A$54:$E$60,2,FALSE))),IF('DP_Instruction Forfaitaires'!$E420&gt;Listes!$E$53,('DP_Instruction Forfaitaires'!$E420*(VLOOKUP('DP_Instruction Forfaitaires'!$D420,Listes!$A$54:$E$60,5,FALSE))),('DP_Instruction Forfaitaires'!$E420*(VLOOKUP('DP_Instruction Forfaitaires'!$D420,Listes!$A$54:$E$60,3,FALSE))+(VLOOKUP('DP_Instruction Forfaitaires'!$D420,Listes!$A$54:$E$60,4,FALSE)))))))</f>
        <v/>
      </c>
      <c r="N420" s="131" t="str">
        <f>IF($H420="","",IF($C420=Listes!$B$31,IF('DP_Instruction Forfaitaires'!$E420&lt;Listes!$B$42,('DP_Instruction Forfaitaires'!$E420*(VLOOKUP('DP_Instruction Forfaitaires'!$D420,Listes!$A$43:$E$49,2,FALSE))),IF('DP_Instruction Forfaitaires'!$E420&gt;Listes!$D$42,('DP_Instruction Forfaitaires'!$E420*(VLOOKUP('DP_Instruction Forfaitaires'!$D420,Listes!$A$43:$E$49,5,FALSE))),('DP_Instruction Forfaitaires'!$E420*(VLOOKUP('DP_Instruction Forfaitaires'!$D420,Listes!$A$43:$E$49,3,FALSE))+(VLOOKUP('DP_Instruction Forfaitaires'!$D420,Listes!$A$43:$E$49,4,FALSE)))))))</f>
        <v/>
      </c>
      <c r="O420" s="183" t="str">
        <f>IF($H420="","",IF($C420=Listes!$B$34,Listes!$I$31,IF($C420=Listes!$B$35,(VLOOKUP('DP_Instruction Forfaitaires'!$F420,Listes!$E$31:$F$36,2,FALSE)),IF($C420=Listes!$B$33,IF('DP_Instruction Forfaitaires'!$E420&lt;Listes!$A$64,'DP_Instruction Forfaitaires'!$E420*Listes!$A$65,IF('DP_Instruction Forfaitaires'!$E420&gt;Listes!$D$64,'DP_Instruction Forfaitaires'!$E420*Listes!$D$65,(('DP_Instruction Forfaitaires'!$E420*Listes!$B$65)+Listes!$C$65)))))))</f>
        <v/>
      </c>
      <c r="P420" s="144" t="str">
        <f>IF('Dépenses forfaitaire'!P420="","",'Dépenses forfaitaire'!P420)</f>
        <v/>
      </c>
      <c r="Q420" s="343"/>
      <c r="R420" s="295" t="str">
        <f t="shared" si="24"/>
        <v/>
      </c>
      <c r="S420" s="295" t="str">
        <f t="shared" si="25"/>
        <v/>
      </c>
      <c r="T420" s="193" t="str">
        <f t="shared" si="26"/>
        <v/>
      </c>
      <c r="U420" s="191"/>
      <c r="V420" s="209"/>
      <c r="W420" s="195" t="str">
        <f>IF(AND(OR(Q420="KO",T420&lt;&gt;""),OR(R420="",S420="",T420="")),Listes!$A$74,IF(AND(T420="",Q420&lt;&gt;""),Listes!$A$75,IF(AND(P420&lt;T420,V420=""),Listes!$A$76,IF(AND(R420&gt;S420),Listes!$A$77,IF(AND(P420&lt;&gt;"",P420&gt;T420,U420=""),Listes!$A$78,IF(AND(X420="",OR(Q420&lt;&gt;"",R420&lt;&gt;"",S420&lt;&gt;"")),Listes!$A$79,""))))))</f>
        <v/>
      </c>
      <c r="X420" s="196"/>
      <c r="Y420" s="31">
        <f t="shared" si="27"/>
        <v>0</v>
      </c>
    </row>
    <row r="421" spans="1:25" ht="20.100000000000001" customHeight="1" x14ac:dyDescent="0.25">
      <c r="A421" s="134">
        <v>415</v>
      </c>
      <c r="B421" s="131" t="str">
        <f>IF('Dépenses forfaitaire'!B421="","",'Dépenses forfaitaire'!B421)</f>
        <v/>
      </c>
      <c r="C421" s="131" t="str">
        <f>IF('Dépenses forfaitaire'!C421="","",'Dépenses forfaitaire'!C421)</f>
        <v/>
      </c>
      <c r="D421" s="131" t="str">
        <f>IF('Dépenses forfaitaire'!D421="","",'Dépenses forfaitaire'!D421)</f>
        <v/>
      </c>
      <c r="E421" s="131" t="str">
        <f>IF('Dépenses forfaitaire'!E421="","",'Dépenses forfaitaire'!E421)</f>
        <v/>
      </c>
      <c r="F421" s="131" t="str">
        <f>IF('Dépenses forfaitaire'!F421="","",'Dépenses forfaitaire'!F421)</f>
        <v/>
      </c>
      <c r="G421" s="131"/>
      <c r="H421" s="131" t="str">
        <f>IF('Dépenses forfaitaire'!H421="","",'Dépenses forfaitaire'!H421)</f>
        <v/>
      </c>
      <c r="I421" s="131" t="str">
        <f>IF('Dépenses forfaitaire'!I421="","",'Dépenses forfaitaire'!I421)</f>
        <v/>
      </c>
      <c r="J421" s="293" t="str">
        <f>IF('Dépenses forfaitaire'!K421="","",'Dépenses forfaitaire'!K421)</f>
        <v/>
      </c>
      <c r="K421" s="293" t="str">
        <f>IF('Dépenses forfaitaire'!L421="","",'Dépenses forfaitaire'!L421)</f>
        <v/>
      </c>
      <c r="L421" s="293" t="str">
        <f>IF('Dépenses forfaitaire'!J421="","",'Dépenses forfaitaire'!J421)</f>
        <v/>
      </c>
      <c r="M421" s="131" t="str">
        <f>IF($H421="","",IF($C421=Listes!$B$32,IF('DP_Instruction Forfaitaires'!$E421&lt;Listes!$B$53,('DP_Instruction Forfaitaires'!$E421*(VLOOKUP('DP_Instruction Forfaitaires'!$D421,Listes!$A$54:$E$60,2,FALSE))),IF('DP_Instruction Forfaitaires'!$E421&gt;Listes!$E$53,('DP_Instruction Forfaitaires'!$E421*(VLOOKUP('DP_Instruction Forfaitaires'!$D421,Listes!$A$54:$E$60,5,FALSE))),('DP_Instruction Forfaitaires'!$E421*(VLOOKUP('DP_Instruction Forfaitaires'!$D421,Listes!$A$54:$E$60,3,FALSE))+(VLOOKUP('DP_Instruction Forfaitaires'!$D421,Listes!$A$54:$E$60,4,FALSE)))))))</f>
        <v/>
      </c>
      <c r="N421" s="131" t="str">
        <f>IF($H421="","",IF($C421=Listes!$B$31,IF('DP_Instruction Forfaitaires'!$E421&lt;Listes!$B$42,('DP_Instruction Forfaitaires'!$E421*(VLOOKUP('DP_Instruction Forfaitaires'!$D421,Listes!$A$43:$E$49,2,FALSE))),IF('DP_Instruction Forfaitaires'!$E421&gt;Listes!$D$42,('DP_Instruction Forfaitaires'!$E421*(VLOOKUP('DP_Instruction Forfaitaires'!$D421,Listes!$A$43:$E$49,5,FALSE))),('DP_Instruction Forfaitaires'!$E421*(VLOOKUP('DP_Instruction Forfaitaires'!$D421,Listes!$A$43:$E$49,3,FALSE))+(VLOOKUP('DP_Instruction Forfaitaires'!$D421,Listes!$A$43:$E$49,4,FALSE)))))))</f>
        <v/>
      </c>
      <c r="O421" s="183" t="str">
        <f>IF($H421="","",IF($C421=Listes!$B$34,Listes!$I$31,IF($C421=Listes!$B$35,(VLOOKUP('DP_Instruction Forfaitaires'!$F421,Listes!$E$31:$F$36,2,FALSE)),IF($C421=Listes!$B$33,IF('DP_Instruction Forfaitaires'!$E421&lt;Listes!$A$64,'DP_Instruction Forfaitaires'!$E421*Listes!$A$65,IF('DP_Instruction Forfaitaires'!$E421&gt;Listes!$D$64,'DP_Instruction Forfaitaires'!$E421*Listes!$D$65,(('DP_Instruction Forfaitaires'!$E421*Listes!$B$65)+Listes!$C$65)))))))</f>
        <v/>
      </c>
      <c r="P421" s="144" t="str">
        <f>IF('Dépenses forfaitaire'!P421="","",'Dépenses forfaitaire'!P421)</f>
        <v/>
      </c>
      <c r="Q421" s="343"/>
      <c r="R421" s="295" t="str">
        <f t="shared" si="24"/>
        <v/>
      </c>
      <c r="S421" s="295" t="str">
        <f t="shared" si="25"/>
        <v/>
      </c>
      <c r="T421" s="193" t="str">
        <f t="shared" si="26"/>
        <v/>
      </c>
      <c r="U421" s="191"/>
      <c r="V421" s="209"/>
      <c r="W421" s="195" t="str">
        <f>IF(AND(OR(Q421="KO",T421&lt;&gt;""),OR(R421="",S421="",T421="")),Listes!$A$74,IF(AND(T421="",Q421&lt;&gt;""),Listes!$A$75,IF(AND(P421&lt;T421,V421=""),Listes!$A$76,IF(AND(R421&gt;S421),Listes!$A$77,IF(AND(P421&lt;&gt;"",P421&gt;T421,U421=""),Listes!$A$78,IF(AND(X421="",OR(Q421&lt;&gt;"",R421&lt;&gt;"",S421&lt;&gt;"")),Listes!$A$79,""))))))</f>
        <v/>
      </c>
      <c r="X421" s="196"/>
      <c r="Y421" s="31">
        <f t="shared" si="27"/>
        <v>0</v>
      </c>
    </row>
    <row r="422" spans="1:25" ht="20.100000000000001" customHeight="1" x14ac:dyDescent="0.25">
      <c r="A422" s="134">
        <v>416</v>
      </c>
      <c r="B422" s="131" t="str">
        <f>IF('Dépenses forfaitaire'!B422="","",'Dépenses forfaitaire'!B422)</f>
        <v/>
      </c>
      <c r="C422" s="131" t="str">
        <f>IF('Dépenses forfaitaire'!C422="","",'Dépenses forfaitaire'!C422)</f>
        <v/>
      </c>
      <c r="D422" s="131" t="str">
        <f>IF('Dépenses forfaitaire'!D422="","",'Dépenses forfaitaire'!D422)</f>
        <v/>
      </c>
      <c r="E422" s="131" t="str">
        <f>IF('Dépenses forfaitaire'!E422="","",'Dépenses forfaitaire'!E422)</f>
        <v/>
      </c>
      <c r="F422" s="131" t="str">
        <f>IF('Dépenses forfaitaire'!F422="","",'Dépenses forfaitaire'!F422)</f>
        <v/>
      </c>
      <c r="G422" s="131"/>
      <c r="H422" s="131" t="str">
        <f>IF('Dépenses forfaitaire'!H422="","",'Dépenses forfaitaire'!H422)</f>
        <v/>
      </c>
      <c r="I422" s="131" t="str">
        <f>IF('Dépenses forfaitaire'!I422="","",'Dépenses forfaitaire'!I422)</f>
        <v/>
      </c>
      <c r="J422" s="293" t="str">
        <f>IF('Dépenses forfaitaire'!K422="","",'Dépenses forfaitaire'!K422)</f>
        <v/>
      </c>
      <c r="K422" s="293" t="str">
        <f>IF('Dépenses forfaitaire'!L422="","",'Dépenses forfaitaire'!L422)</f>
        <v/>
      </c>
      <c r="L422" s="293" t="str">
        <f>IF('Dépenses forfaitaire'!J422="","",'Dépenses forfaitaire'!J422)</f>
        <v/>
      </c>
      <c r="M422" s="131" t="str">
        <f>IF($H422="","",IF($C422=Listes!$B$32,IF('DP_Instruction Forfaitaires'!$E422&lt;Listes!$B$53,('DP_Instruction Forfaitaires'!$E422*(VLOOKUP('DP_Instruction Forfaitaires'!$D422,Listes!$A$54:$E$60,2,FALSE))),IF('DP_Instruction Forfaitaires'!$E422&gt;Listes!$E$53,('DP_Instruction Forfaitaires'!$E422*(VLOOKUP('DP_Instruction Forfaitaires'!$D422,Listes!$A$54:$E$60,5,FALSE))),('DP_Instruction Forfaitaires'!$E422*(VLOOKUP('DP_Instruction Forfaitaires'!$D422,Listes!$A$54:$E$60,3,FALSE))+(VLOOKUP('DP_Instruction Forfaitaires'!$D422,Listes!$A$54:$E$60,4,FALSE)))))))</f>
        <v/>
      </c>
      <c r="N422" s="131" t="str">
        <f>IF($H422="","",IF($C422=Listes!$B$31,IF('DP_Instruction Forfaitaires'!$E422&lt;Listes!$B$42,('DP_Instruction Forfaitaires'!$E422*(VLOOKUP('DP_Instruction Forfaitaires'!$D422,Listes!$A$43:$E$49,2,FALSE))),IF('DP_Instruction Forfaitaires'!$E422&gt;Listes!$D$42,('DP_Instruction Forfaitaires'!$E422*(VLOOKUP('DP_Instruction Forfaitaires'!$D422,Listes!$A$43:$E$49,5,FALSE))),('DP_Instruction Forfaitaires'!$E422*(VLOOKUP('DP_Instruction Forfaitaires'!$D422,Listes!$A$43:$E$49,3,FALSE))+(VLOOKUP('DP_Instruction Forfaitaires'!$D422,Listes!$A$43:$E$49,4,FALSE)))))))</f>
        <v/>
      </c>
      <c r="O422" s="183" t="str">
        <f>IF($H422="","",IF($C422=Listes!$B$34,Listes!$I$31,IF($C422=Listes!$B$35,(VLOOKUP('DP_Instruction Forfaitaires'!$F422,Listes!$E$31:$F$36,2,FALSE)),IF($C422=Listes!$B$33,IF('DP_Instruction Forfaitaires'!$E422&lt;Listes!$A$64,'DP_Instruction Forfaitaires'!$E422*Listes!$A$65,IF('DP_Instruction Forfaitaires'!$E422&gt;Listes!$D$64,'DP_Instruction Forfaitaires'!$E422*Listes!$D$65,(('DP_Instruction Forfaitaires'!$E422*Listes!$B$65)+Listes!$C$65)))))))</f>
        <v/>
      </c>
      <c r="P422" s="144" t="str">
        <f>IF('Dépenses forfaitaire'!P422="","",'Dépenses forfaitaire'!P422)</f>
        <v/>
      </c>
      <c r="Q422" s="343"/>
      <c r="R422" s="295" t="str">
        <f t="shared" si="24"/>
        <v/>
      </c>
      <c r="S422" s="295" t="str">
        <f t="shared" si="25"/>
        <v/>
      </c>
      <c r="T422" s="193" t="str">
        <f t="shared" si="26"/>
        <v/>
      </c>
      <c r="U422" s="191"/>
      <c r="V422" s="209"/>
      <c r="W422" s="195" t="str">
        <f>IF(AND(OR(Q422="KO",T422&lt;&gt;""),OR(R422="",S422="",T422="")),Listes!$A$74,IF(AND(T422="",Q422&lt;&gt;""),Listes!$A$75,IF(AND(P422&lt;T422,V422=""),Listes!$A$76,IF(AND(R422&gt;S422),Listes!$A$77,IF(AND(P422&lt;&gt;"",P422&gt;T422,U422=""),Listes!$A$78,IF(AND(X422="",OR(Q422&lt;&gt;"",R422&lt;&gt;"",S422&lt;&gt;"")),Listes!$A$79,""))))))</f>
        <v/>
      </c>
      <c r="X422" s="196"/>
      <c r="Y422" s="31">
        <f t="shared" si="27"/>
        <v>0</v>
      </c>
    </row>
    <row r="423" spans="1:25" ht="20.100000000000001" customHeight="1" x14ac:dyDescent="0.25">
      <c r="A423" s="134">
        <v>417</v>
      </c>
      <c r="B423" s="131" t="str">
        <f>IF('Dépenses forfaitaire'!B423="","",'Dépenses forfaitaire'!B423)</f>
        <v/>
      </c>
      <c r="C423" s="131" t="str">
        <f>IF('Dépenses forfaitaire'!C423="","",'Dépenses forfaitaire'!C423)</f>
        <v/>
      </c>
      <c r="D423" s="131" t="str">
        <f>IF('Dépenses forfaitaire'!D423="","",'Dépenses forfaitaire'!D423)</f>
        <v/>
      </c>
      <c r="E423" s="131" t="str">
        <f>IF('Dépenses forfaitaire'!E423="","",'Dépenses forfaitaire'!E423)</f>
        <v/>
      </c>
      <c r="F423" s="131" t="str">
        <f>IF('Dépenses forfaitaire'!F423="","",'Dépenses forfaitaire'!F423)</f>
        <v/>
      </c>
      <c r="G423" s="131"/>
      <c r="H423" s="131" t="str">
        <f>IF('Dépenses forfaitaire'!H423="","",'Dépenses forfaitaire'!H423)</f>
        <v/>
      </c>
      <c r="I423" s="131" t="str">
        <f>IF('Dépenses forfaitaire'!I423="","",'Dépenses forfaitaire'!I423)</f>
        <v/>
      </c>
      <c r="J423" s="293" t="str">
        <f>IF('Dépenses forfaitaire'!K423="","",'Dépenses forfaitaire'!K423)</f>
        <v/>
      </c>
      <c r="K423" s="293" t="str">
        <f>IF('Dépenses forfaitaire'!L423="","",'Dépenses forfaitaire'!L423)</f>
        <v/>
      </c>
      <c r="L423" s="293" t="str">
        <f>IF('Dépenses forfaitaire'!J423="","",'Dépenses forfaitaire'!J423)</f>
        <v/>
      </c>
      <c r="M423" s="131" t="str">
        <f>IF($H423="","",IF($C423=Listes!$B$32,IF('DP_Instruction Forfaitaires'!$E423&lt;Listes!$B$53,('DP_Instruction Forfaitaires'!$E423*(VLOOKUP('DP_Instruction Forfaitaires'!$D423,Listes!$A$54:$E$60,2,FALSE))),IF('DP_Instruction Forfaitaires'!$E423&gt;Listes!$E$53,('DP_Instruction Forfaitaires'!$E423*(VLOOKUP('DP_Instruction Forfaitaires'!$D423,Listes!$A$54:$E$60,5,FALSE))),('DP_Instruction Forfaitaires'!$E423*(VLOOKUP('DP_Instruction Forfaitaires'!$D423,Listes!$A$54:$E$60,3,FALSE))+(VLOOKUP('DP_Instruction Forfaitaires'!$D423,Listes!$A$54:$E$60,4,FALSE)))))))</f>
        <v/>
      </c>
      <c r="N423" s="131" t="str">
        <f>IF($H423="","",IF($C423=Listes!$B$31,IF('DP_Instruction Forfaitaires'!$E423&lt;Listes!$B$42,('DP_Instruction Forfaitaires'!$E423*(VLOOKUP('DP_Instruction Forfaitaires'!$D423,Listes!$A$43:$E$49,2,FALSE))),IF('DP_Instruction Forfaitaires'!$E423&gt;Listes!$D$42,('DP_Instruction Forfaitaires'!$E423*(VLOOKUP('DP_Instruction Forfaitaires'!$D423,Listes!$A$43:$E$49,5,FALSE))),('DP_Instruction Forfaitaires'!$E423*(VLOOKUP('DP_Instruction Forfaitaires'!$D423,Listes!$A$43:$E$49,3,FALSE))+(VLOOKUP('DP_Instruction Forfaitaires'!$D423,Listes!$A$43:$E$49,4,FALSE)))))))</f>
        <v/>
      </c>
      <c r="O423" s="183" t="str">
        <f>IF($H423="","",IF($C423=Listes!$B$34,Listes!$I$31,IF($C423=Listes!$B$35,(VLOOKUP('DP_Instruction Forfaitaires'!$F423,Listes!$E$31:$F$36,2,FALSE)),IF($C423=Listes!$B$33,IF('DP_Instruction Forfaitaires'!$E423&lt;Listes!$A$64,'DP_Instruction Forfaitaires'!$E423*Listes!$A$65,IF('DP_Instruction Forfaitaires'!$E423&gt;Listes!$D$64,'DP_Instruction Forfaitaires'!$E423*Listes!$D$65,(('DP_Instruction Forfaitaires'!$E423*Listes!$B$65)+Listes!$C$65)))))))</f>
        <v/>
      </c>
      <c r="P423" s="144" t="str">
        <f>IF('Dépenses forfaitaire'!P423="","",'Dépenses forfaitaire'!P423)</f>
        <v/>
      </c>
      <c r="Q423" s="343"/>
      <c r="R423" s="295" t="str">
        <f t="shared" si="24"/>
        <v/>
      </c>
      <c r="S423" s="295" t="str">
        <f t="shared" si="25"/>
        <v/>
      </c>
      <c r="T423" s="193" t="str">
        <f t="shared" si="26"/>
        <v/>
      </c>
      <c r="U423" s="191"/>
      <c r="V423" s="209"/>
      <c r="W423" s="195" t="str">
        <f>IF(AND(OR(Q423="KO",T423&lt;&gt;""),OR(R423="",S423="",T423="")),Listes!$A$74,IF(AND(T423="",Q423&lt;&gt;""),Listes!$A$75,IF(AND(P423&lt;T423,V423=""),Listes!$A$76,IF(AND(R423&gt;S423),Listes!$A$77,IF(AND(P423&lt;&gt;"",P423&gt;T423,U423=""),Listes!$A$78,IF(AND(X423="",OR(Q423&lt;&gt;"",R423&lt;&gt;"",S423&lt;&gt;"")),Listes!$A$79,""))))))</f>
        <v/>
      </c>
      <c r="X423" s="196"/>
      <c r="Y423" s="31">
        <f t="shared" si="27"/>
        <v>0</v>
      </c>
    </row>
    <row r="424" spans="1:25" ht="20.100000000000001" customHeight="1" x14ac:dyDescent="0.25">
      <c r="A424" s="134">
        <v>418</v>
      </c>
      <c r="B424" s="131" t="str">
        <f>IF('Dépenses forfaitaire'!B424="","",'Dépenses forfaitaire'!B424)</f>
        <v/>
      </c>
      <c r="C424" s="131" t="str">
        <f>IF('Dépenses forfaitaire'!C424="","",'Dépenses forfaitaire'!C424)</f>
        <v/>
      </c>
      <c r="D424" s="131" t="str">
        <f>IF('Dépenses forfaitaire'!D424="","",'Dépenses forfaitaire'!D424)</f>
        <v/>
      </c>
      <c r="E424" s="131" t="str">
        <f>IF('Dépenses forfaitaire'!E424="","",'Dépenses forfaitaire'!E424)</f>
        <v/>
      </c>
      <c r="F424" s="131" t="str">
        <f>IF('Dépenses forfaitaire'!F424="","",'Dépenses forfaitaire'!F424)</f>
        <v/>
      </c>
      <c r="G424" s="131"/>
      <c r="H424" s="131" t="str">
        <f>IF('Dépenses forfaitaire'!H424="","",'Dépenses forfaitaire'!H424)</f>
        <v/>
      </c>
      <c r="I424" s="131" t="str">
        <f>IF('Dépenses forfaitaire'!I424="","",'Dépenses forfaitaire'!I424)</f>
        <v/>
      </c>
      <c r="J424" s="293" t="str">
        <f>IF('Dépenses forfaitaire'!K424="","",'Dépenses forfaitaire'!K424)</f>
        <v/>
      </c>
      <c r="K424" s="293" t="str">
        <f>IF('Dépenses forfaitaire'!L424="","",'Dépenses forfaitaire'!L424)</f>
        <v/>
      </c>
      <c r="L424" s="293" t="str">
        <f>IF('Dépenses forfaitaire'!J424="","",'Dépenses forfaitaire'!J424)</f>
        <v/>
      </c>
      <c r="M424" s="131" t="str">
        <f>IF($H424="","",IF($C424=Listes!$B$32,IF('DP_Instruction Forfaitaires'!$E424&lt;Listes!$B$53,('DP_Instruction Forfaitaires'!$E424*(VLOOKUP('DP_Instruction Forfaitaires'!$D424,Listes!$A$54:$E$60,2,FALSE))),IF('DP_Instruction Forfaitaires'!$E424&gt;Listes!$E$53,('DP_Instruction Forfaitaires'!$E424*(VLOOKUP('DP_Instruction Forfaitaires'!$D424,Listes!$A$54:$E$60,5,FALSE))),('DP_Instruction Forfaitaires'!$E424*(VLOOKUP('DP_Instruction Forfaitaires'!$D424,Listes!$A$54:$E$60,3,FALSE))+(VLOOKUP('DP_Instruction Forfaitaires'!$D424,Listes!$A$54:$E$60,4,FALSE)))))))</f>
        <v/>
      </c>
      <c r="N424" s="131" t="str">
        <f>IF($H424="","",IF($C424=Listes!$B$31,IF('DP_Instruction Forfaitaires'!$E424&lt;Listes!$B$42,('DP_Instruction Forfaitaires'!$E424*(VLOOKUP('DP_Instruction Forfaitaires'!$D424,Listes!$A$43:$E$49,2,FALSE))),IF('DP_Instruction Forfaitaires'!$E424&gt;Listes!$D$42,('DP_Instruction Forfaitaires'!$E424*(VLOOKUP('DP_Instruction Forfaitaires'!$D424,Listes!$A$43:$E$49,5,FALSE))),('DP_Instruction Forfaitaires'!$E424*(VLOOKUP('DP_Instruction Forfaitaires'!$D424,Listes!$A$43:$E$49,3,FALSE))+(VLOOKUP('DP_Instruction Forfaitaires'!$D424,Listes!$A$43:$E$49,4,FALSE)))))))</f>
        <v/>
      </c>
      <c r="O424" s="183" t="str">
        <f>IF($H424="","",IF($C424=Listes!$B$34,Listes!$I$31,IF($C424=Listes!$B$35,(VLOOKUP('DP_Instruction Forfaitaires'!$F424,Listes!$E$31:$F$36,2,FALSE)),IF($C424=Listes!$B$33,IF('DP_Instruction Forfaitaires'!$E424&lt;Listes!$A$64,'DP_Instruction Forfaitaires'!$E424*Listes!$A$65,IF('DP_Instruction Forfaitaires'!$E424&gt;Listes!$D$64,'DP_Instruction Forfaitaires'!$E424*Listes!$D$65,(('DP_Instruction Forfaitaires'!$E424*Listes!$B$65)+Listes!$C$65)))))))</f>
        <v/>
      </c>
      <c r="P424" s="144" t="str">
        <f>IF('Dépenses forfaitaire'!P424="","",'Dépenses forfaitaire'!P424)</f>
        <v/>
      </c>
      <c r="Q424" s="343"/>
      <c r="R424" s="295" t="str">
        <f t="shared" si="24"/>
        <v/>
      </c>
      <c r="S424" s="295" t="str">
        <f t="shared" si="25"/>
        <v/>
      </c>
      <c r="T424" s="193" t="str">
        <f t="shared" si="26"/>
        <v/>
      </c>
      <c r="U424" s="191"/>
      <c r="V424" s="209"/>
      <c r="W424" s="195" t="str">
        <f>IF(AND(OR(Q424="KO",T424&lt;&gt;""),OR(R424="",S424="",T424="")),Listes!$A$74,IF(AND(T424="",Q424&lt;&gt;""),Listes!$A$75,IF(AND(P424&lt;T424,V424=""),Listes!$A$76,IF(AND(R424&gt;S424),Listes!$A$77,IF(AND(P424&lt;&gt;"",P424&gt;T424,U424=""),Listes!$A$78,IF(AND(X424="",OR(Q424&lt;&gt;"",R424&lt;&gt;"",S424&lt;&gt;"")),Listes!$A$79,""))))))</f>
        <v/>
      </c>
      <c r="X424" s="196"/>
      <c r="Y424" s="31">
        <f t="shared" si="27"/>
        <v>0</v>
      </c>
    </row>
    <row r="425" spans="1:25" ht="20.100000000000001" customHeight="1" x14ac:dyDescent="0.25">
      <c r="A425" s="134">
        <v>419</v>
      </c>
      <c r="B425" s="131" t="str">
        <f>IF('Dépenses forfaitaire'!B425="","",'Dépenses forfaitaire'!B425)</f>
        <v/>
      </c>
      <c r="C425" s="131" t="str">
        <f>IF('Dépenses forfaitaire'!C425="","",'Dépenses forfaitaire'!C425)</f>
        <v/>
      </c>
      <c r="D425" s="131" t="str">
        <f>IF('Dépenses forfaitaire'!D425="","",'Dépenses forfaitaire'!D425)</f>
        <v/>
      </c>
      <c r="E425" s="131" t="str">
        <f>IF('Dépenses forfaitaire'!E425="","",'Dépenses forfaitaire'!E425)</f>
        <v/>
      </c>
      <c r="F425" s="131" t="str">
        <f>IF('Dépenses forfaitaire'!F425="","",'Dépenses forfaitaire'!F425)</f>
        <v/>
      </c>
      <c r="G425" s="131"/>
      <c r="H425" s="131" t="str">
        <f>IF('Dépenses forfaitaire'!H425="","",'Dépenses forfaitaire'!H425)</f>
        <v/>
      </c>
      <c r="I425" s="131" t="str">
        <f>IF('Dépenses forfaitaire'!I425="","",'Dépenses forfaitaire'!I425)</f>
        <v/>
      </c>
      <c r="J425" s="293" t="str">
        <f>IF('Dépenses forfaitaire'!K425="","",'Dépenses forfaitaire'!K425)</f>
        <v/>
      </c>
      <c r="K425" s="293" t="str">
        <f>IF('Dépenses forfaitaire'!L425="","",'Dépenses forfaitaire'!L425)</f>
        <v/>
      </c>
      <c r="L425" s="293" t="str">
        <f>IF('Dépenses forfaitaire'!J425="","",'Dépenses forfaitaire'!J425)</f>
        <v/>
      </c>
      <c r="M425" s="131" t="str">
        <f>IF($H425="","",IF($C425=Listes!$B$32,IF('DP_Instruction Forfaitaires'!$E425&lt;Listes!$B$53,('DP_Instruction Forfaitaires'!$E425*(VLOOKUP('DP_Instruction Forfaitaires'!$D425,Listes!$A$54:$E$60,2,FALSE))),IF('DP_Instruction Forfaitaires'!$E425&gt;Listes!$E$53,('DP_Instruction Forfaitaires'!$E425*(VLOOKUP('DP_Instruction Forfaitaires'!$D425,Listes!$A$54:$E$60,5,FALSE))),('DP_Instruction Forfaitaires'!$E425*(VLOOKUP('DP_Instruction Forfaitaires'!$D425,Listes!$A$54:$E$60,3,FALSE))+(VLOOKUP('DP_Instruction Forfaitaires'!$D425,Listes!$A$54:$E$60,4,FALSE)))))))</f>
        <v/>
      </c>
      <c r="N425" s="131" t="str">
        <f>IF($H425="","",IF($C425=Listes!$B$31,IF('DP_Instruction Forfaitaires'!$E425&lt;Listes!$B$42,('DP_Instruction Forfaitaires'!$E425*(VLOOKUP('DP_Instruction Forfaitaires'!$D425,Listes!$A$43:$E$49,2,FALSE))),IF('DP_Instruction Forfaitaires'!$E425&gt;Listes!$D$42,('DP_Instruction Forfaitaires'!$E425*(VLOOKUP('DP_Instruction Forfaitaires'!$D425,Listes!$A$43:$E$49,5,FALSE))),('DP_Instruction Forfaitaires'!$E425*(VLOOKUP('DP_Instruction Forfaitaires'!$D425,Listes!$A$43:$E$49,3,FALSE))+(VLOOKUP('DP_Instruction Forfaitaires'!$D425,Listes!$A$43:$E$49,4,FALSE)))))))</f>
        <v/>
      </c>
      <c r="O425" s="183" t="str">
        <f>IF($H425="","",IF($C425=Listes!$B$34,Listes!$I$31,IF($C425=Listes!$B$35,(VLOOKUP('DP_Instruction Forfaitaires'!$F425,Listes!$E$31:$F$36,2,FALSE)),IF($C425=Listes!$B$33,IF('DP_Instruction Forfaitaires'!$E425&lt;Listes!$A$64,'DP_Instruction Forfaitaires'!$E425*Listes!$A$65,IF('DP_Instruction Forfaitaires'!$E425&gt;Listes!$D$64,'DP_Instruction Forfaitaires'!$E425*Listes!$D$65,(('DP_Instruction Forfaitaires'!$E425*Listes!$B$65)+Listes!$C$65)))))))</f>
        <v/>
      </c>
      <c r="P425" s="144" t="str">
        <f>IF('Dépenses forfaitaire'!P425="","",'Dépenses forfaitaire'!P425)</f>
        <v/>
      </c>
      <c r="Q425" s="343"/>
      <c r="R425" s="295" t="str">
        <f t="shared" si="24"/>
        <v/>
      </c>
      <c r="S425" s="295" t="str">
        <f t="shared" si="25"/>
        <v/>
      </c>
      <c r="T425" s="193" t="str">
        <f t="shared" si="26"/>
        <v/>
      </c>
      <c r="U425" s="191"/>
      <c r="V425" s="209"/>
      <c r="W425" s="195" t="str">
        <f>IF(AND(OR(Q425="KO",T425&lt;&gt;""),OR(R425="",S425="",T425="")),Listes!$A$74,IF(AND(T425="",Q425&lt;&gt;""),Listes!$A$75,IF(AND(P425&lt;T425,V425=""),Listes!$A$76,IF(AND(R425&gt;S425),Listes!$A$77,IF(AND(P425&lt;&gt;"",P425&gt;T425,U425=""),Listes!$A$78,IF(AND(X425="",OR(Q425&lt;&gt;"",R425&lt;&gt;"",S425&lt;&gt;"")),Listes!$A$79,""))))))</f>
        <v/>
      </c>
      <c r="X425" s="196"/>
      <c r="Y425" s="31">
        <f t="shared" si="27"/>
        <v>0</v>
      </c>
    </row>
    <row r="426" spans="1:25" ht="20.100000000000001" customHeight="1" x14ac:dyDescent="0.25">
      <c r="A426" s="134">
        <v>420</v>
      </c>
      <c r="B426" s="131" t="str">
        <f>IF('Dépenses forfaitaire'!B426="","",'Dépenses forfaitaire'!B426)</f>
        <v/>
      </c>
      <c r="C426" s="131" t="str">
        <f>IF('Dépenses forfaitaire'!C426="","",'Dépenses forfaitaire'!C426)</f>
        <v/>
      </c>
      <c r="D426" s="131" t="str">
        <f>IF('Dépenses forfaitaire'!D426="","",'Dépenses forfaitaire'!D426)</f>
        <v/>
      </c>
      <c r="E426" s="131" t="str">
        <f>IF('Dépenses forfaitaire'!E426="","",'Dépenses forfaitaire'!E426)</f>
        <v/>
      </c>
      <c r="F426" s="131" t="str">
        <f>IF('Dépenses forfaitaire'!F426="","",'Dépenses forfaitaire'!F426)</f>
        <v/>
      </c>
      <c r="G426" s="131"/>
      <c r="H426" s="131" t="str">
        <f>IF('Dépenses forfaitaire'!H426="","",'Dépenses forfaitaire'!H426)</f>
        <v/>
      </c>
      <c r="I426" s="131" t="str">
        <f>IF('Dépenses forfaitaire'!I426="","",'Dépenses forfaitaire'!I426)</f>
        <v/>
      </c>
      <c r="J426" s="293" t="str">
        <f>IF('Dépenses forfaitaire'!K426="","",'Dépenses forfaitaire'!K426)</f>
        <v/>
      </c>
      <c r="K426" s="293" t="str">
        <f>IF('Dépenses forfaitaire'!L426="","",'Dépenses forfaitaire'!L426)</f>
        <v/>
      </c>
      <c r="L426" s="293" t="str">
        <f>IF('Dépenses forfaitaire'!J426="","",'Dépenses forfaitaire'!J426)</f>
        <v/>
      </c>
      <c r="M426" s="131" t="str">
        <f>IF($H426="","",IF($C426=Listes!$B$32,IF('DP_Instruction Forfaitaires'!$E426&lt;Listes!$B$53,('DP_Instruction Forfaitaires'!$E426*(VLOOKUP('DP_Instruction Forfaitaires'!$D426,Listes!$A$54:$E$60,2,FALSE))),IF('DP_Instruction Forfaitaires'!$E426&gt;Listes!$E$53,('DP_Instruction Forfaitaires'!$E426*(VLOOKUP('DP_Instruction Forfaitaires'!$D426,Listes!$A$54:$E$60,5,FALSE))),('DP_Instruction Forfaitaires'!$E426*(VLOOKUP('DP_Instruction Forfaitaires'!$D426,Listes!$A$54:$E$60,3,FALSE))+(VLOOKUP('DP_Instruction Forfaitaires'!$D426,Listes!$A$54:$E$60,4,FALSE)))))))</f>
        <v/>
      </c>
      <c r="N426" s="131" t="str">
        <f>IF($H426="","",IF($C426=Listes!$B$31,IF('DP_Instruction Forfaitaires'!$E426&lt;Listes!$B$42,('DP_Instruction Forfaitaires'!$E426*(VLOOKUP('DP_Instruction Forfaitaires'!$D426,Listes!$A$43:$E$49,2,FALSE))),IF('DP_Instruction Forfaitaires'!$E426&gt;Listes!$D$42,('DP_Instruction Forfaitaires'!$E426*(VLOOKUP('DP_Instruction Forfaitaires'!$D426,Listes!$A$43:$E$49,5,FALSE))),('DP_Instruction Forfaitaires'!$E426*(VLOOKUP('DP_Instruction Forfaitaires'!$D426,Listes!$A$43:$E$49,3,FALSE))+(VLOOKUP('DP_Instruction Forfaitaires'!$D426,Listes!$A$43:$E$49,4,FALSE)))))))</f>
        <v/>
      </c>
      <c r="O426" s="183" t="str">
        <f>IF($H426="","",IF($C426=Listes!$B$34,Listes!$I$31,IF($C426=Listes!$B$35,(VLOOKUP('DP_Instruction Forfaitaires'!$F426,Listes!$E$31:$F$36,2,FALSE)),IF($C426=Listes!$B$33,IF('DP_Instruction Forfaitaires'!$E426&lt;Listes!$A$64,'DP_Instruction Forfaitaires'!$E426*Listes!$A$65,IF('DP_Instruction Forfaitaires'!$E426&gt;Listes!$D$64,'DP_Instruction Forfaitaires'!$E426*Listes!$D$65,(('DP_Instruction Forfaitaires'!$E426*Listes!$B$65)+Listes!$C$65)))))))</f>
        <v/>
      </c>
      <c r="P426" s="144" t="str">
        <f>IF('Dépenses forfaitaire'!P426="","",'Dépenses forfaitaire'!P426)</f>
        <v/>
      </c>
      <c r="Q426" s="343"/>
      <c r="R426" s="295" t="str">
        <f t="shared" si="24"/>
        <v/>
      </c>
      <c r="S426" s="295" t="str">
        <f t="shared" si="25"/>
        <v/>
      </c>
      <c r="T426" s="193" t="str">
        <f t="shared" si="26"/>
        <v/>
      </c>
      <c r="U426" s="191"/>
      <c r="V426" s="209"/>
      <c r="W426" s="195" t="str">
        <f>IF(AND(OR(Q426="KO",T426&lt;&gt;""),OR(R426="",S426="",T426="")),Listes!$A$74,IF(AND(T426="",Q426&lt;&gt;""),Listes!$A$75,IF(AND(P426&lt;T426,V426=""),Listes!$A$76,IF(AND(R426&gt;S426),Listes!$A$77,IF(AND(P426&lt;&gt;"",P426&gt;T426,U426=""),Listes!$A$78,IF(AND(X426="",OR(Q426&lt;&gt;"",R426&lt;&gt;"",S426&lt;&gt;"")),Listes!$A$79,""))))))</f>
        <v/>
      </c>
      <c r="X426" s="196"/>
      <c r="Y426" s="31">
        <f t="shared" si="27"/>
        <v>0</v>
      </c>
    </row>
    <row r="427" spans="1:25" ht="20.100000000000001" customHeight="1" x14ac:dyDescent="0.25">
      <c r="A427" s="134">
        <v>421</v>
      </c>
      <c r="B427" s="131" t="str">
        <f>IF('Dépenses forfaitaire'!B427="","",'Dépenses forfaitaire'!B427)</f>
        <v/>
      </c>
      <c r="C427" s="131" t="str">
        <f>IF('Dépenses forfaitaire'!C427="","",'Dépenses forfaitaire'!C427)</f>
        <v/>
      </c>
      <c r="D427" s="131" t="str">
        <f>IF('Dépenses forfaitaire'!D427="","",'Dépenses forfaitaire'!D427)</f>
        <v/>
      </c>
      <c r="E427" s="131" t="str">
        <f>IF('Dépenses forfaitaire'!E427="","",'Dépenses forfaitaire'!E427)</f>
        <v/>
      </c>
      <c r="F427" s="131" t="str">
        <f>IF('Dépenses forfaitaire'!F427="","",'Dépenses forfaitaire'!F427)</f>
        <v/>
      </c>
      <c r="G427" s="131"/>
      <c r="H427" s="131" t="str">
        <f>IF('Dépenses forfaitaire'!H427="","",'Dépenses forfaitaire'!H427)</f>
        <v/>
      </c>
      <c r="I427" s="131" t="str">
        <f>IF('Dépenses forfaitaire'!I427="","",'Dépenses forfaitaire'!I427)</f>
        <v/>
      </c>
      <c r="J427" s="293" t="str">
        <f>IF('Dépenses forfaitaire'!K427="","",'Dépenses forfaitaire'!K427)</f>
        <v/>
      </c>
      <c r="K427" s="293" t="str">
        <f>IF('Dépenses forfaitaire'!L427="","",'Dépenses forfaitaire'!L427)</f>
        <v/>
      </c>
      <c r="L427" s="293" t="str">
        <f>IF('Dépenses forfaitaire'!J427="","",'Dépenses forfaitaire'!J427)</f>
        <v/>
      </c>
      <c r="M427" s="131" t="str">
        <f>IF($H427="","",IF($C427=Listes!$B$32,IF('DP_Instruction Forfaitaires'!$E427&lt;Listes!$B$53,('DP_Instruction Forfaitaires'!$E427*(VLOOKUP('DP_Instruction Forfaitaires'!$D427,Listes!$A$54:$E$60,2,FALSE))),IF('DP_Instruction Forfaitaires'!$E427&gt;Listes!$E$53,('DP_Instruction Forfaitaires'!$E427*(VLOOKUP('DP_Instruction Forfaitaires'!$D427,Listes!$A$54:$E$60,5,FALSE))),('DP_Instruction Forfaitaires'!$E427*(VLOOKUP('DP_Instruction Forfaitaires'!$D427,Listes!$A$54:$E$60,3,FALSE))+(VLOOKUP('DP_Instruction Forfaitaires'!$D427,Listes!$A$54:$E$60,4,FALSE)))))))</f>
        <v/>
      </c>
      <c r="N427" s="131" t="str">
        <f>IF($H427="","",IF($C427=Listes!$B$31,IF('DP_Instruction Forfaitaires'!$E427&lt;Listes!$B$42,('DP_Instruction Forfaitaires'!$E427*(VLOOKUP('DP_Instruction Forfaitaires'!$D427,Listes!$A$43:$E$49,2,FALSE))),IF('DP_Instruction Forfaitaires'!$E427&gt;Listes!$D$42,('DP_Instruction Forfaitaires'!$E427*(VLOOKUP('DP_Instruction Forfaitaires'!$D427,Listes!$A$43:$E$49,5,FALSE))),('DP_Instruction Forfaitaires'!$E427*(VLOOKUP('DP_Instruction Forfaitaires'!$D427,Listes!$A$43:$E$49,3,FALSE))+(VLOOKUP('DP_Instruction Forfaitaires'!$D427,Listes!$A$43:$E$49,4,FALSE)))))))</f>
        <v/>
      </c>
      <c r="O427" s="183" t="str">
        <f>IF($H427="","",IF($C427=Listes!$B$34,Listes!$I$31,IF($C427=Listes!$B$35,(VLOOKUP('DP_Instruction Forfaitaires'!$F427,Listes!$E$31:$F$36,2,FALSE)),IF($C427=Listes!$B$33,IF('DP_Instruction Forfaitaires'!$E427&lt;Listes!$A$64,'DP_Instruction Forfaitaires'!$E427*Listes!$A$65,IF('DP_Instruction Forfaitaires'!$E427&gt;Listes!$D$64,'DP_Instruction Forfaitaires'!$E427*Listes!$D$65,(('DP_Instruction Forfaitaires'!$E427*Listes!$B$65)+Listes!$C$65)))))))</f>
        <v/>
      </c>
      <c r="P427" s="144" t="str">
        <f>IF('Dépenses forfaitaire'!P427="","",'Dépenses forfaitaire'!P427)</f>
        <v/>
      </c>
      <c r="Q427" s="343"/>
      <c r="R427" s="295" t="str">
        <f t="shared" si="24"/>
        <v/>
      </c>
      <c r="S427" s="295" t="str">
        <f t="shared" si="25"/>
        <v/>
      </c>
      <c r="T427" s="193" t="str">
        <f t="shared" si="26"/>
        <v/>
      </c>
      <c r="U427" s="191"/>
      <c r="V427" s="209"/>
      <c r="W427" s="195" t="str">
        <f>IF(AND(OR(Q427="KO",T427&lt;&gt;""),OR(R427="",S427="",T427="")),Listes!$A$74,IF(AND(T427="",Q427&lt;&gt;""),Listes!$A$75,IF(AND(P427&lt;T427,V427=""),Listes!$A$76,IF(AND(R427&gt;S427),Listes!$A$77,IF(AND(P427&lt;&gt;"",P427&gt;T427,U427=""),Listes!$A$78,IF(AND(X427="",OR(Q427&lt;&gt;"",R427&lt;&gt;"",S427&lt;&gt;"")),Listes!$A$79,""))))))</f>
        <v/>
      </c>
      <c r="X427" s="196"/>
      <c r="Y427" s="31">
        <f t="shared" si="27"/>
        <v>0</v>
      </c>
    </row>
    <row r="428" spans="1:25" ht="20.100000000000001" customHeight="1" x14ac:dyDescent="0.25">
      <c r="A428" s="134">
        <v>422</v>
      </c>
      <c r="B428" s="131" t="str">
        <f>IF('Dépenses forfaitaire'!B428="","",'Dépenses forfaitaire'!B428)</f>
        <v/>
      </c>
      <c r="C428" s="131" t="str">
        <f>IF('Dépenses forfaitaire'!C428="","",'Dépenses forfaitaire'!C428)</f>
        <v/>
      </c>
      <c r="D428" s="131" t="str">
        <f>IF('Dépenses forfaitaire'!D428="","",'Dépenses forfaitaire'!D428)</f>
        <v/>
      </c>
      <c r="E428" s="131" t="str">
        <f>IF('Dépenses forfaitaire'!E428="","",'Dépenses forfaitaire'!E428)</f>
        <v/>
      </c>
      <c r="F428" s="131" t="str">
        <f>IF('Dépenses forfaitaire'!F428="","",'Dépenses forfaitaire'!F428)</f>
        <v/>
      </c>
      <c r="G428" s="131"/>
      <c r="H428" s="131" t="str">
        <f>IF('Dépenses forfaitaire'!H428="","",'Dépenses forfaitaire'!H428)</f>
        <v/>
      </c>
      <c r="I428" s="131" t="str">
        <f>IF('Dépenses forfaitaire'!I428="","",'Dépenses forfaitaire'!I428)</f>
        <v/>
      </c>
      <c r="J428" s="293" t="str">
        <f>IF('Dépenses forfaitaire'!K428="","",'Dépenses forfaitaire'!K428)</f>
        <v/>
      </c>
      <c r="K428" s="293" t="str">
        <f>IF('Dépenses forfaitaire'!L428="","",'Dépenses forfaitaire'!L428)</f>
        <v/>
      </c>
      <c r="L428" s="293" t="str">
        <f>IF('Dépenses forfaitaire'!J428="","",'Dépenses forfaitaire'!J428)</f>
        <v/>
      </c>
      <c r="M428" s="131" t="str">
        <f>IF($H428="","",IF($C428=Listes!$B$32,IF('DP_Instruction Forfaitaires'!$E428&lt;Listes!$B$53,('DP_Instruction Forfaitaires'!$E428*(VLOOKUP('DP_Instruction Forfaitaires'!$D428,Listes!$A$54:$E$60,2,FALSE))),IF('DP_Instruction Forfaitaires'!$E428&gt;Listes!$E$53,('DP_Instruction Forfaitaires'!$E428*(VLOOKUP('DP_Instruction Forfaitaires'!$D428,Listes!$A$54:$E$60,5,FALSE))),('DP_Instruction Forfaitaires'!$E428*(VLOOKUP('DP_Instruction Forfaitaires'!$D428,Listes!$A$54:$E$60,3,FALSE))+(VLOOKUP('DP_Instruction Forfaitaires'!$D428,Listes!$A$54:$E$60,4,FALSE)))))))</f>
        <v/>
      </c>
      <c r="N428" s="131" t="str">
        <f>IF($H428="","",IF($C428=Listes!$B$31,IF('DP_Instruction Forfaitaires'!$E428&lt;Listes!$B$42,('DP_Instruction Forfaitaires'!$E428*(VLOOKUP('DP_Instruction Forfaitaires'!$D428,Listes!$A$43:$E$49,2,FALSE))),IF('DP_Instruction Forfaitaires'!$E428&gt;Listes!$D$42,('DP_Instruction Forfaitaires'!$E428*(VLOOKUP('DP_Instruction Forfaitaires'!$D428,Listes!$A$43:$E$49,5,FALSE))),('DP_Instruction Forfaitaires'!$E428*(VLOOKUP('DP_Instruction Forfaitaires'!$D428,Listes!$A$43:$E$49,3,FALSE))+(VLOOKUP('DP_Instruction Forfaitaires'!$D428,Listes!$A$43:$E$49,4,FALSE)))))))</f>
        <v/>
      </c>
      <c r="O428" s="183" t="str">
        <f>IF($H428="","",IF($C428=Listes!$B$34,Listes!$I$31,IF($C428=Listes!$B$35,(VLOOKUP('DP_Instruction Forfaitaires'!$F428,Listes!$E$31:$F$36,2,FALSE)),IF($C428=Listes!$B$33,IF('DP_Instruction Forfaitaires'!$E428&lt;Listes!$A$64,'DP_Instruction Forfaitaires'!$E428*Listes!$A$65,IF('DP_Instruction Forfaitaires'!$E428&gt;Listes!$D$64,'DP_Instruction Forfaitaires'!$E428*Listes!$D$65,(('DP_Instruction Forfaitaires'!$E428*Listes!$B$65)+Listes!$C$65)))))))</f>
        <v/>
      </c>
      <c r="P428" s="144" t="str">
        <f>IF('Dépenses forfaitaire'!P428="","",'Dépenses forfaitaire'!P428)</f>
        <v/>
      </c>
      <c r="Q428" s="343"/>
      <c r="R428" s="295" t="str">
        <f t="shared" si="24"/>
        <v/>
      </c>
      <c r="S428" s="295" t="str">
        <f t="shared" si="25"/>
        <v/>
      </c>
      <c r="T428" s="193" t="str">
        <f t="shared" si="26"/>
        <v/>
      </c>
      <c r="U428" s="191"/>
      <c r="V428" s="209"/>
      <c r="W428" s="195" t="str">
        <f>IF(AND(OR(Q428="KO",T428&lt;&gt;""),OR(R428="",S428="",T428="")),Listes!$A$74,IF(AND(T428="",Q428&lt;&gt;""),Listes!$A$75,IF(AND(P428&lt;T428,V428=""),Listes!$A$76,IF(AND(R428&gt;S428),Listes!$A$77,IF(AND(P428&lt;&gt;"",P428&gt;T428,U428=""),Listes!$A$78,IF(AND(X428="",OR(Q428&lt;&gt;"",R428&lt;&gt;"",S428&lt;&gt;"")),Listes!$A$79,""))))))</f>
        <v/>
      </c>
      <c r="X428" s="196"/>
      <c r="Y428" s="31">
        <f t="shared" si="27"/>
        <v>0</v>
      </c>
    </row>
    <row r="429" spans="1:25" ht="20.100000000000001" customHeight="1" x14ac:dyDescent="0.25">
      <c r="A429" s="134">
        <v>423</v>
      </c>
      <c r="B429" s="131" t="str">
        <f>IF('Dépenses forfaitaire'!B429="","",'Dépenses forfaitaire'!B429)</f>
        <v/>
      </c>
      <c r="C429" s="131" t="str">
        <f>IF('Dépenses forfaitaire'!C429="","",'Dépenses forfaitaire'!C429)</f>
        <v/>
      </c>
      <c r="D429" s="131" t="str">
        <f>IF('Dépenses forfaitaire'!D429="","",'Dépenses forfaitaire'!D429)</f>
        <v/>
      </c>
      <c r="E429" s="131" t="str">
        <f>IF('Dépenses forfaitaire'!E429="","",'Dépenses forfaitaire'!E429)</f>
        <v/>
      </c>
      <c r="F429" s="131" t="str">
        <f>IF('Dépenses forfaitaire'!F429="","",'Dépenses forfaitaire'!F429)</f>
        <v/>
      </c>
      <c r="G429" s="131"/>
      <c r="H429" s="131" t="str">
        <f>IF('Dépenses forfaitaire'!H429="","",'Dépenses forfaitaire'!H429)</f>
        <v/>
      </c>
      <c r="I429" s="131" t="str">
        <f>IF('Dépenses forfaitaire'!I429="","",'Dépenses forfaitaire'!I429)</f>
        <v/>
      </c>
      <c r="J429" s="293" t="str">
        <f>IF('Dépenses forfaitaire'!K429="","",'Dépenses forfaitaire'!K429)</f>
        <v/>
      </c>
      <c r="K429" s="293" t="str">
        <f>IF('Dépenses forfaitaire'!L429="","",'Dépenses forfaitaire'!L429)</f>
        <v/>
      </c>
      <c r="L429" s="293" t="str">
        <f>IF('Dépenses forfaitaire'!J429="","",'Dépenses forfaitaire'!J429)</f>
        <v/>
      </c>
      <c r="M429" s="131" t="str">
        <f>IF($H429="","",IF($C429=Listes!$B$32,IF('DP_Instruction Forfaitaires'!$E429&lt;Listes!$B$53,('DP_Instruction Forfaitaires'!$E429*(VLOOKUP('DP_Instruction Forfaitaires'!$D429,Listes!$A$54:$E$60,2,FALSE))),IF('DP_Instruction Forfaitaires'!$E429&gt;Listes!$E$53,('DP_Instruction Forfaitaires'!$E429*(VLOOKUP('DP_Instruction Forfaitaires'!$D429,Listes!$A$54:$E$60,5,FALSE))),('DP_Instruction Forfaitaires'!$E429*(VLOOKUP('DP_Instruction Forfaitaires'!$D429,Listes!$A$54:$E$60,3,FALSE))+(VLOOKUP('DP_Instruction Forfaitaires'!$D429,Listes!$A$54:$E$60,4,FALSE)))))))</f>
        <v/>
      </c>
      <c r="N429" s="131" t="str">
        <f>IF($H429="","",IF($C429=Listes!$B$31,IF('DP_Instruction Forfaitaires'!$E429&lt;Listes!$B$42,('DP_Instruction Forfaitaires'!$E429*(VLOOKUP('DP_Instruction Forfaitaires'!$D429,Listes!$A$43:$E$49,2,FALSE))),IF('DP_Instruction Forfaitaires'!$E429&gt;Listes!$D$42,('DP_Instruction Forfaitaires'!$E429*(VLOOKUP('DP_Instruction Forfaitaires'!$D429,Listes!$A$43:$E$49,5,FALSE))),('DP_Instruction Forfaitaires'!$E429*(VLOOKUP('DP_Instruction Forfaitaires'!$D429,Listes!$A$43:$E$49,3,FALSE))+(VLOOKUP('DP_Instruction Forfaitaires'!$D429,Listes!$A$43:$E$49,4,FALSE)))))))</f>
        <v/>
      </c>
      <c r="O429" s="183" t="str">
        <f>IF($H429="","",IF($C429=Listes!$B$34,Listes!$I$31,IF($C429=Listes!$B$35,(VLOOKUP('DP_Instruction Forfaitaires'!$F429,Listes!$E$31:$F$36,2,FALSE)),IF($C429=Listes!$B$33,IF('DP_Instruction Forfaitaires'!$E429&lt;Listes!$A$64,'DP_Instruction Forfaitaires'!$E429*Listes!$A$65,IF('DP_Instruction Forfaitaires'!$E429&gt;Listes!$D$64,'DP_Instruction Forfaitaires'!$E429*Listes!$D$65,(('DP_Instruction Forfaitaires'!$E429*Listes!$B$65)+Listes!$C$65)))))))</f>
        <v/>
      </c>
      <c r="P429" s="144" t="str">
        <f>IF('Dépenses forfaitaire'!P429="","",'Dépenses forfaitaire'!P429)</f>
        <v/>
      </c>
      <c r="Q429" s="343"/>
      <c r="R429" s="295" t="str">
        <f t="shared" si="24"/>
        <v/>
      </c>
      <c r="S429" s="295" t="str">
        <f t="shared" si="25"/>
        <v/>
      </c>
      <c r="T429" s="193" t="str">
        <f t="shared" si="26"/>
        <v/>
      </c>
      <c r="U429" s="191"/>
      <c r="V429" s="209"/>
      <c r="W429" s="195" t="str">
        <f>IF(AND(OR(Q429="KO",T429&lt;&gt;""),OR(R429="",S429="",T429="")),Listes!$A$74,IF(AND(T429="",Q429&lt;&gt;""),Listes!$A$75,IF(AND(P429&lt;T429,V429=""),Listes!$A$76,IF(AND(R429&gt;S429),Listes!$A$77,IF(AND(P429&lt;&gt;"",P429&gt;T429,U429=""),Listes!$A$78,IF(AND(X429="",OR(Q429&lt;&gt;"",R429&lt;&gt;"",S429&lt;&gt;"")),Listes!$A$79,""))))))</f>
        <v/>
      </c>
      <c r="X429" s="196"/>
      <c r="Y429" s="31">
        <f t="shared" si="27"/>
        <v>0</v>
      </c>
    </row>
    <row r="430" spans="1:25" ht="20.100000000000001" customHeight="1" x14ac:dyDescent="0.25">
      <c r="A430" s="134">
        <v>424</v>
      </c>
      <c r="B430" s="131" t="str">
        <f>IF('Dépenses forfaitaire'!B430="","",'Dépenses forfaitaire'!B430)</f>
        <v/>
      </c>
      <c r="C430" s="131" t="str">
        <f>IF('Dépenses forfaitaire'!C430="","",'Dépenses forfaitaire'!C430)</f>
        <v/>
      </c>
      <c r="D430" s="131" t="str">
        <f>IF('Dépenses forfaitaire'!D430="","",'Dépenses forfaitaire'!D430)</f>
        <v/>
      </c>
      <c r="E430" s="131" t="str">
        <f>IF('Dépenses forfaitaire'!E430="","",'Dépenses forfaitaire'!E430)</f>
        <v/>
      </c>
      <c r="F430" s="131" t="str">
        <f>IF('Dépenses forfaitaire'!F430="","",'Dépenses forfaitaire'!F430)</f>
        <v/>
      </c>
      <c r="G430" s="131"/>
      <c r="H430" s="131" t="str">
        <f>IF('Dépenses forfaitaire'!H430="","",'Dépenses forfaitaire'!H430)</f>
        <v/>
      </c>
      <c r="I430" s="131" t="str">
        <f>IF('Dépenses forfaitaire'!I430="","",'Dépenses forfaitaire'!I430)</f>
        <v/>
      </c>
      <c r="J430" s="293" t="str">
        <f>IF('Dépenses forfaitaire'!K430="","",'Dépenses forfaitaire'!K430)</f>
        <v/>
      </c>
      <c r="K430" s="293" t="str">
        <f>IF('Dépenses forfaitaire'!L430="","",'Dépenses forfaitaire'!L430)</f>
        <v/>
      </c>
      <c r="L430" s="293" t="str">
        <f>IF('Dépenses forfaitaire'!J430="","",'Dépenses forfaitaire'!J430)</f>
        <v/>
      </c>
      <c r="M430" s="131" t="str">
        <f>IF($H430="","",IF($C430=Listes!$B$32,IF('DP_Instruction Forfaitaires'!$E430&lt;Listes!$B$53,('DP_Instruction Forfaitaires'!$E430*(VLOOKUP('DP_Instruction Forfaitaires'!$D430,Listes!$A$54:$E$60,2,FALSE))),IF('DP_Instruction Forfaitaires'!$E430&gt;Listes!$E$53,('DP_Instruction Forfaitaires'!$E430*(VLOOKUP('DP_Instruction Forfaitaires'!$D430,Listes!$A$54:$E$60,5,FALSE))),('DP_Instruction Forfaitaires'!$E430*(VLOOKUP('DP_Instruction Forfaitaires'!$D430,Listes!$A$54:$E$60,3,FALSE))+(VLOOKUP('DP_Instruction Forfaitaires'!$D430,Listes!$A$54:$E$60,4,FALSE)))))))</f>
        <v/>
      </c>
      <c r="N430" s="131" t="str">
        <f>IF($H430="","",IF($C430=Listes!$B$31,IF('DP_Instruction Forfaitaires'!$E430&lt;Listes!$B$42,('DP_Instruction Forfaitaires'!$E430*(VLOOKUP('DP_Instruction Forfaitaires'!$D430,Listes!$A$43:$E$49,2,FALSE))),IF('DP_Instruction Forfaitaires'!$E430&gt;Listes!$D$42,('DP_Instruction Forfaitaires'!$E430*(VLOOKUP('DP_Instruction Forfaitaires'!$D430,Listes!$A$43:$E$49,5,FALSE))),('DP_Instruction Forfaitaires'!$E430*(VLOOKUP('DP_Instruction Forfaitaires'!$D430,Listes!$A$43:$E$49,3,FALSE))+(VLOOKUP('DP_Instruction Forfaitaires'!$D430,Listes!$A$43:$E$49,4,FALSE)))))))</f>
        <v/>
      </c>
      <c r="O430" s="183" t="str">
        <f>IF($H430="","",IF($C430=Listes!$B$34,Listes!$I$31,IF($C430=Listes!$B$35,(VLOOKUP('DP_Instruction Forfaitaires'!$F430,Listes!$E$31:$F$36,2,FALSE)),IF($C430=Listes!$B$33,IF('DP_Instruction Forfaitaires'!$E430&lt;Listes!$A$64,'DP_Instruction Forfaitaires'!$E430*Listes!$A$65,IF('DP_Instruction Forfaitaires'!$E430&gt;Listes!$D$64,'DP_Instruction Forfaitaires'!$E430*Listes!$D$65,(('DP_Instruction Forfaitaires'!$E430*Listes!$B$65)+Listes!$C$65)))))))</f>
        <v/>
      </c>
      <c r="P430" s="144" t="str">
        <f>IF('Dépenses forfaitaire'!P430="","",'Dépenses forfaitaire'!P430)</f>
        <v/>
      </c>
      <c r="Q430" s="343"/>
      <c r="R430" s="295" t="str">
        <f t="shared" si="24"/>
        <v/>
      </c>
      <c r="S430" s="295" t="str">
        <f t="shared" si="25"/>
        <v/>
      </c>
      <c r="T430" s="193" t="str">
        <f t="shared" si="26"/>
        <v/>
      </c>
      <c r="U430" s="191"/>
      <c r="V430" s="209"/>
      <c r="W430" s="195" t="str">
        <f>IF(AND(OR(Q430="KO",T430&lt;&gt;""),OR(R430="",S430="",T430="")),Listes!$A$74,IF(AND(T430="",Q430&lt;&gt;""),Listes!$A$75,IF(AND(P430&lt;T430,V430=""),Listes!$A$76,IF(AND(R430&gt;S430),Listes!$A$77,IF(AND(P430&lt;&gt;"",P430&gt;T430,U430=""),Listes!$A$78,IF(AND(X430="",OR(Q430&lt;&gt;"",R430&lt;&gt;"",S430&lt;&gt;"")),Listes!$A$79,""))))))</f>
        <v/>
      </c>
      <c r="X430" s="196"/>
      <c r="Y430" s="31">
        <f t="shared" si="27"/>
        <v>0</v>
      </c>
    </row>
    <row r="431" spans="1:25" ht="20.100000000000001" customHeight="1" x14ac:dyDescent="0.25">
      <c r="A431" s="134">
        <v>425</v>
      </c>
      <c r="B431" s="131" t="str">
        <f>IF('Dépenses forfaitaire'!B431="","",'Dépenses forfaitaire'!B431)</f>
        <v/>
      </c>
      <c r="C431" s="131" t="str">
        <f>IF('Dépenses forfaitaire'!C431="","",'Dépenses forfaitaire'!C431)</f>
        <v/>
      </c>
      <c r="D431" s="131" t="str">
        <f>IF('Dépenses forfaitaire'!D431="","",'Dépenses forfaitaire'!D431)</f>
        <v/>
      </c>
      <c r="E431" s="131" t="str">
        <f>IF('Dépenses forfaitaire'!E431="","",'Dépenses forfaitaire'!E431)</f>
        <v/>
      </c>
      <c r="F431" s="131" t="str">
        <f>IF('Dépenses forfaitaire'!F431="","",'Dépenses forfaitaire'!F431)</f>
        <v/>
      </c>
      <c r="G431" s="131"/>
      <c r="H431" s="131" t="str">
        <f>IF('Dépenses forfaitaire'!H431="","",'Dépenses forfaitaire'!H431)</f>
        <v/>
      </c>
      <c r="I431" s="131" t="str">
        <f>IF('Dépenses forfaitaire'!I431="","",'Dépenses forfaitaire'!I431)</f>
        <v/>
      </c>
      <c r="J431" s="293" t="str">
        <f>IF('Dépenses forfaitaire'!K431="","",'Dépenses forfaitaire'!K431)</f>
        <v/>
      </c>
      <c r="K431" s="293" t="str">
        <f>IF('Dépenses forfaitaire'!L431="","",'Dépenses forfaitaire'!L431)</f>
        <v/>
      </c>
      <c r="L431" s="293" t="str">
        <f>IF('Dépenses forfaitaire'!J431="","",'Dépenses forfaitaire'!J431)</f>
        <v/>
      </c>
      <c r="M431" s="131" t="str">
        <f>IF($H431="","",IF($C431=Listes!$B$32,IF('DP_Instruction Forfaitaires'!$E431&lt;Listes!$B$53,('DP_Instruction Forfaitaires'!$E431*(VLOOKUP('DP_Instruction Forfaitaires'!$D431,Listes!$A$54:$E$60,2,FALSE))),IF('DP_Instruction Forfaitaires'!$E431&gt;Listes!$E$53,('DP_Instruction Forfaitaires'!$E431*(VLOOKUP('DP_Instruction Forfaitaires'!$D431,Listes!$A$54:$E$60,5,FALSE))),('DP_Instruction Forfaitaires'!$E431*(VLOOKUP('DP_Instruction Forfaitaires'!$D431,Listes!$A$54:$E$60,3,FALSE))+(VLOOKUP('DP_Instruction Forfaitaires'!$D431,Listes!$A$54:$E$60,4,FALSE)))))))</f>
        <v/>
      </c>
      <c r="N431" s="131" t="str">
        <f>IF($H431="","",IF($C431=Listes!$B$31,IF('DP_Instruction Forfaitaires'!$E431&lt;Listes!$B$42,('DP_Instruction Forfaitaires'!$E431*(VLOOKUP('DP_Instruction Forfaitaires'!$D431,Listes!$A$43:$E$49,2,FALSE))),IF('DP_Instruction Forfaitaires'!$E431&gt;Listes!$D$42,('DP_Instruction Forfaitaires'!$E431*(VLOOKUP('DP_Instruction Forfaitaires'!$D431,Listes!$A$43:$E$49,5,FALSE))),('DP_Instruction Forfaitaires'!$E431*(VLOOKUP('DP_Instruction Forfaitaires'!$D431,Listes!$A$43:$E$49,3,FALSE))+(VLOOKUP('DP_Instruction Forfaitaires'!$D431,Listes!$A$43:$E$49,4,FALSE)))))))</f>
        <v/>
      </c>
      <c r="O431" s="183" t="str">
        <f>IF($H431="","",IF($C431=Listes!$B$34,Listes!$I$31,IF($C431=Listes!$B$35,(VLOOKUP('DP_Instruction Forfaitaires'!$F431,Listes!$E$31:$F$36,2,FALSE)),IF($C431=Listes!$B$33,IF('DP_Instruction Forfaitaires'!$E431&lt;Listes!$A$64,'DP_Instruction Forfaitaires'!$E431*Listes!$A$65,IF('DP_Instruction Forfaitaires'!$E431&gt;Listes!$D$64,'DP_Instruction Forfaitaires'!$E431*Listes!$D$65,(('DP_Instruction Forfaitaires'!$E431*Listes!$B$65)+Listes!$C$65)))))))</f>
        <v/>
      </c>
      <c r="P431" s="144" t="str">
        <f>IF('Dépenses forfaitaire'!P431="","",'Dépenses forfaitaire'!P431)</f>
        <v/>
      </c>
      <c r="Q431" s="343"/>
      <c r="R431" s="295" t="str">
        <f t="shared" si="24"/>
        <v/>
      </c>
      <c r="S431" s="295" t="str">
        <f t="shared" si="25"/>
        <v/>
      </c>
      <c r="T431" s="193" t="str">
        <f t="shared" si="26"/>
        <v/>
      </c>
      <c r="U431" s="191"/>
      <c r="V431" s="209"/>
      <c r="W431" s="195" t="str">
        <f>IF(AND(OR(Q431="KO",T431&lt;&gt;""),OR(R431="",S431="",T431="")),Listes!$A$74,IF(AND(T431="",Q431&lt;&gt;""),Listes!$A$75,IF(AND(P431&lt;T431,V431=""),Listes!$A$76,IF(AND(R431&gt;S431),Listes!$A$77,IF(AND(P431&lt;&gt;"",P431&gt;T431,U431=""),Listes!$A$78,IF(AND(X431="",OR(Q431&lt;&gt;"",R431&lt;&gt;"",S431&lt;&gt;"")),Listes!$A$79,""))))))</f>
        <v/>
      </c>
      <c r="X431" s="196"/>
      <c r="Y431" s="31">
        <f t="shared" si="27"/>
        <v>0</v>
      </c>
    </row>
    <row r="432" spans="1:25" ht="20.100000000000001" customHeight="1" x14ac:dyDescent="0.25">
      <c r="A432" s="134">
        <v>426</v>
      </c>
      <c r="B432" s="131" t="str">
        <f>IF('Dépenses forfaitaire'!B432="","",'Dépenses forfaitaire'!B432)</f>
        <v/>
      </c>
      <c r="C432" s="131" t="str">
        <f>IF('Dépenses forfaitaire'!C432="","",'Dépenses forfaitaire'!C432)</f>
        <v/>
      </c>
      <c r="D432" s="131" t="str">
        <f>IF('Dépenses forfaitaire'!D432="","",'Dépenses forfaitaire'!D432)</f>
        <v/>
      </c>
      <c r="E432" s="131" t="str">
        <f>IF('Dépenses forfaitaire'!E432="","",'Dépenses forfaitaire'!E432)</f>
        <v/>
      </c>
      <c r="F432" s="131" t="str">
        <f>IF('Dépenses forfaitaire'!F432="","",'Dépenses forfaitaire'!F432)</f>
        <v/>
      </c>
      <c r="G432" s="131"/>
      <c r="H432" s="131" t="str">
        <f>IF('Dépenses forfaitaire'!H432="","",'Dépenses forfaitaire'!H432)</f>
        <v/>
      </c>
      <c r="I432" s="131" t="str">
        <f>IF('Dépenses forfaitaire'!I432="","",'Dépenses forfaitaire'!I432)</f>
        <v/>
      </c>
      <c r="J432" s="293" t="str">
        <f>IF('Dépenses forfaitaire'!K432="","",'Dépenses forfaitaire'!K432)</f>
        <v/>
      </c>
      <c r="K432" s="293" t="str">
        <f>IF('Dépenses forfaitaire'!L432="","",'Dépenses forfaitaire'!L432)</f>
        <v/>
      </c>
      <c r="L432" s="293" t="str">
        <f>IF('Dépenses forfaitaire'!J432="","",'Dépenses forfaitaire'!J432)</f>
        <v/>
      </c>
      <c r="M432" s="131" t="str">
        <f>IF($H432="","",IF($C432=Listes!$B$32,IF('DP_Instruction Forfaitaires'!$E432&lt;Listes!$B$53,('DP_Instruction Forfaitaires'!$E432*(VLOOKUP('DP_Instruction Forfaitaires'!$D432,Listes!$A$54:$E$60,2,FALSE))),IF('DP_Instruction Forfaitaires'!$E432&gt;Listes!$E$53,('DP_Instruction Forfaitaires'!$E432*(VLOOKUP('DP_Instruction Forfaitaires'!$D432,Listes!$A$54:$E$60,5,FALSE))),('DP_Instruction Forfaitaires'!$E432*(VLOOKUP('DP_Instruction Forfaitaires'!$D432,Listes!$A$54:$E$60,3,FALSE))+(VLOOKUP('DP_Instruction Forfaitaires'!$D432,Listes!$A$54:$E$60,4,FALSE)))))))</f>
        <v/>
      </c>
      <c r="N432" s="131" t="str">
        <f>IF($H432="","",IF($C432=Listes!$B$31,IF('DP_Instruction Forfaitaires'!$E432&lt;Listes!$B$42,('DP_Instruction Forfaitaires'!$E432*(VLOOKUP('DP_Instruction Forfaitaires'!$D432,Listes!$A$43:$E$49,2,FALSE))),IF('DP_Instruction Forfaitaires'!$E432&gt;Listes!$D$42,('DP_Instruction Forfaitaires'!$E432*(VLOOKUP('DP_Instruction Forfaitaires'!$D432,Listes!$A$43:$E$49,5,FALSE))),('DP_Instruction Forfaitaires'!$E432*(VLOOKUP('DP_Instruction Forfaitaires'!$D432,Listes!$A$43:$E$49,3,FALSE))+(VLOOKUP('DP_Instruction Forfaitaires'!$D432,Listes!$A$43:$E$49,4,FALSE)))))))</f>
        <v/>
      </c>
      <c r="O432" s="183" t="str">
        <f>IF($H432="","",IF($C432=Listes!$B$34,Listes!$I$31,IF($C432=Listes!$B$35,(VLOOKUP('DP_Instruction Forfaitaires'!$F432,Listes!$E$31:$F$36,2,FALSE)),IF($C432=Listes!$B$33,IF('DP_Instruction Forfaitaires'!$E432&lt;Listes!$A$64,'DP_Instruction Forfaitaires'!$E432*Listes!$A$65,IF('DP_Instruction Forfaitaires'!$E432&gt;Listes!$D$64,'DP_Instruction Forfaitaires'!$E432*Listes!$D$65,(('DP_Instruction Forfaitaires'!$E432*Listes!$B$65)+Listes!$C$65)))))))</f>
        <v/>
      </c>
      <c r="P432" s="144" t="str">
        <f>IF('Dépenses forfaitaire'!P432="","",'Dépenses forfaitaire'!P432)</f>
        <v/>
      </c>
      <c r="Q432" s="343"/>
      <c r="R432" s="295" t="str">
        <f t="shared" si="24"/>
        <v/>
      </c>
      <c r="S432" s="295" t="str">
        <f t="shared" si="25"/>
        <v/>
      </c>
      <c r="T432" s="193" t="str">
        <f t="shared" si="26"/>
        <v/>
      </c>
      <c r="U432" s="191"/>
      <c r="V432" s="209"/>
      <c r="W432" s="195" t="str">
        <f>IF(AND(OR(Q432="KO",T432&lt;&gt;""),OR(R432="",S432="",T432="")),Listes!$A$74,IF(AND(T432="",Q432&lt;&gt;""),Listes!$A$75,IF(AND(P432&lt;T432,V432=""),Listes!$A$76,IF(AND(R432&gt;S432),Listes!$A$77,IF(AND(P432&lt;&gt;"",P432&gt;T432,U432=""),Listes!$A$78,IF(AND(X432="",OR(Q432&lt;&gt;"",R432&lt;&gt;"",S432&lt;&gt;"")),Listes!$A$79,""))))))</f>
        <v/>
      </c>
      <c r="X432" s="196"/>
      <c r="Y432" s="31">
        <f t="shared" si="27"/>
        <v>0</v>
      </c>
    </row>
    <row r="433" spans="1:25" ht="20.100000000000001" customHeight="1" x14ac:dyDescent="0.25">
      <c r="A433" s="134">
        <v>427</v>
      </c>
      <c r="B433" s="131" t="str">
        <f>IF('Dépenses forfaitaire'!B433="","",'Dépenses forfaitaire'!B433)</f>
        <v/>
      </c>
      <c r="C433" s="131" t="str">
        <f>IF('Dépenses forfaitaire'!C433="","",'Dépenses forfaitaire'!C433)</f>
        <v/>
      </c>
      <c r="D433" s="131" t="str">
        <f>IF('Dépenses forfaitaire'!D433="","",'Dépenses forfaitaire'!D433)</f>
        <v/>
      </c>
      <c r="E433" s="131" t="str">
        <f>IF('Dépenses forfaitaire'!E433="","",'Dépenses forfaitaire'!E433)</f>
        <v/>
      </c>
      <c r="F433" s="131" t="str">
        <f>IF('Dépenses forfaitaire'!F433="","",'Dépenses forfaitaire'!F433)</f>
        <v/>
      </c>
      <c r="G433" s="131"/>
      <c r="H433" s="131" t="str">
        <f>IF('Dépenses forfaitaire'!H433="","",'Dépenses forfaitaire'!H433)</f>
        <v/>
      </c>
      <c r="I433" s="131" t="str">
        <f>IF('Dépenses forfaitaire'!I433="","",'Dépenses forfaitaire'!I433)</f>
        <v/>
      </c>
      <c r="J433" s="293" t="str">
        <f>IF('Dépenses forfaitaire'!K433="","",'Dépenses forfaitaire'!K433)</f>
        <v/>
      </c>
      <c r="K433" s="293" t="str">
        <f>IF('Dépenses forfaitaire'!L433="","",'Dépenses forfaitaire'!L433)</f>
        <v/>
      </c>
      <c r="L433" s="293" t="str">
        <f>IF('Dépenses forfaitaire'!J433="","",'Dépenses forfaitaire'!J433)</f>
        <v/>
      </c>
      <c r="M433" s="131" t="str">
        <f>IF($H433="","",IF($C433=Listes!$B$32,IF('DP_Instruction Forfaitaires'!$E433&lt;Listes!$B$53,('DP_Instruction Forfaitaires'!$E433*(VLOOKUP('DP_Instruction Forfaitaires'!$D433,Listes!$A$54:$E$60,2,FALSE))),IF('DP_Instruction Forfaitaires'!$E433&gt;Listes!$E$53,('DP_Instruction Forfaitaires'!$E433*(VLOOKUP('DP_Instruction Forfaitaires'!$D433,Listes!$A$54:$E$60,5,FALSE))),('DP_Instruction Forfaitaires'!$E433*(VLOOKUP('DP_Instruction Forfaitaires'!$D433,Listes!$A$54:$E$60,3,FALSE))+(VLOOKUP('DP_Instruction Forfaitaires'!$D433,Listes!$A$54:$E$60,4,FALSE)))))))</f>
        <v/>
      </c>
      <c r="N433" s="131" t="str">
        <f>IF($H433="","",IF($C433=Listes!$B$31,IF('DP_Instruction Forfaitaires'!$E433&lt;Listes!$B$42,('DP_Instruction Forfaitaires'!$E433*(VLOOKUP('DP_Instruction Forfaitaires'!$D433,Listes!$A$43:$E$49,2,FALSE))),IF('DP_Instruction Forfaitaires'!$E433&gt;Listes!$D$42,('DP_Instruction Forfaitaires'!$E433*(VLOOKUP('DP_Instruction Forfaitaires'!$D433,Listes!$A$43:$E$49,5,FALSE))),('DP_Instruction Forfaitaires'!$E433*(VLOOKUP('DP_Instruction Forfaitaires'!$D433,Listes!$A$43:$E$49,3,FALSE))+(VLOOKUP('DP_Instruction Forfaitaires'!$D433,Listes!$A$43:$E$49,4,FALSE)))))))</f>
        <v/>
      </c>
      <c r="O433" s="183" t="str">
        <f>IF($H433="","",IF($C433=Listes!$B$34,Listes!$I$31,IF($C433=Listes!$B$35,(VLOOKUP('DP_Instruction Forfaitaires'!$F433,Listes!$E$31:$F$36,2,FALSE)),IF($C433=Listes!$B$33,IF('DP_Instruction Forfaitaires'!$E433&lt;Listes!$A$64,'DP_Instruction Forfaitaires'!$E433*Listes!$A$65,IF('DP_Instruction Forfaitaires'!$E433&gt;Listes!$D$64,'DP_Instruction Forfaitaires'!$E433*Listes!$D$65,(('DP_Instruction Forfaitaires'!$E433*Listes!$B$65)+Listes!$C$65)))))))</f>
        <v/>
      </c>
      <c r="P433" s="144" t="str">
        <f>IF('Dépenses forfaitaire'!P433="","",'Dépenses forfaitaire'!P433)</f>
        <v/>
      </c>
      <c r="Q433" s="343"/>
      <c r="R433" s="295" t="str">
        <f t="shared" si="24"/>
        <v/>
      </c>
      <c r="S433" s="295" t="str">
        <f t="shared" si="25"/>
        <v/>
      </c>
      <c r="T433" s="193" t="str">
        <f t="shared" si="26"/>
        <v/>
      </c>
      <c r="U433" s="191"/>
      <c r="V433" s="209"/>
      <c r="W433" s="195" t="str">
        <f>IF(AND(OR(Q433="KO",T433&lt;&gt;""),OR(R433="",S433="",T433="")),Listes!$A$74,IF(AND(T433="",Q433&lt;&gt;""),Listes!$A$75,IF(AND(P433&lt;T433,V433=""),Listes!$A$76,IF(AND(R433&gt;S433),Listes!$A$77,IF(AND(P433&lt;&gt;"",P433&gt;T433,U433=""),Listes!$A$78,IF(AND(X433="",OR(Q433&lt;&gt;"",R433&lt;&gt;"",S433&lt;&gt;"")),Listes!$A$79,""))))))</f>
        <v/>
      </c>
      <c r="X433" s="196"/>
      <c r="Y433" s="31">
        <f t="shared" si="27"/>
        <v>0</v>
      </c>
    </row>
    <row r="434" spans="1:25" ht="20.100000000000001" customHeight="1" x14ac:dyDescent="0.25">
      <c r="A434" s="134">
        <v>428</v>
      </c>
      <c r="B434" s="131" t="str">
        <f>IF('Dépenses forfaitaire'!B434="","",'Dépenses forfaitaire'!B434)</f>
        <v/>
      </c>
      <c r="C434" s="131" t="str">
        <f>IF('Dépenses forfaitaire'!C434="","",'Dépenses forfaitaire'!C434)</f>
        <v/>
      </c>
      <c r="D434" s="131" t="str">
        <f>IF('Dépenses forfaitaire'!D434="","",'Dépenses forfaitaire'!D434)</f>
        <v/>
      </c>
      <c r="E434" s="131" t="str">
        <f>IF('Dépenses forfaitaire'!E434="","",'Dépenses forfaitaire'!E434)</f>
        <v/>
      </c>
      <c r="F434" s="131" t="str">
        <f>IF('Dépenses forfaitaire'!F434="","",'Dépenses forfaitaire'!F434)</f>
        <v/>
      </c>
      <c r="G434" s="131"/>
      <c r="H434" s="131" t="str">
        <f>IF('Dépenses forfaitaire'!H434="","",'Dépenses forfaitaire'!H434)</f>
        <v/>
      </c>
      <c r="I434" s="131" t="str">
        <f>IF('Dépenses forfaitaire'!I434="","",'Dépenses forfaitaire'!I434)</f>
        <v/>
      </c>
      <c r="J434" s="293" t="str">
        <f>IF('Dépenses forfaitaire'!K434="","",'Dépenses forfaitaire'!K434)</f>
        <v/>
      </c>
      <c r="K434" s="293" t="str">
        <f>IF('Dépenses forfaitaire'!L434="","",'Dépenses forfaitaire'!L434)</f>
        <v/>
      </c>
      <c r="L434" s="293" t="str">
        <f>IF('Dépenses forfaitaire'!J434="","",'Dépenses forfaitaire'!J434)</f>
        <v/>
      </c>
      <c r="M434" s="131" t="str">
        <f>IF($H434="","",IF($C434=Listes!$B$32,IF('DP_Instruction Forfaitaires'!$E434&lt;Listes!$B$53,('DP_Instruction Forfaitaires'!$E434*(VLOOKUP('DP_Instruction Forfaitaires'!$D434,Listes!$A$54:$E$60,2,FALSE))),IF('DP_Instruction Forfaitaires'!$E434&gt;Listes!$E$53,('DP_Instruction Forfaitaires'!$E434*(VLOOKUP('DP_Instruction Forfaitaires'!$D434,Listes!$A$54:$E$60,5,FALSE))),('DP_Instruction Forfaitaires'!$E434*(VLOOKUP('DP_Instruction Forfaitaires'!$D434,Listes!$A$54:$E$60,3,FALSE))+(VLOOKUP('DP_Instruction Forfaitaires'!$D434,Listes!$A$54:$E$60,4,FALSE)))))))</f>
        <v/>
      </c>
      <c r="N434" s="131" t="str">
        <f>IF($H434="","",IF($C434=Listes!$B$31,IF('DP_Instruction Forfaitaires'!$E434&lt;Listes!$B$42,('DP_Instruction Forfaitaires'!$E434*(VLOOKUP('DP_Instruction Forfaitaires'!$D434,Listes!$A$43:$E$49,2,FALSE))),IF('DP_Instruction Forfaitaires'!$E434&gt;Listes!$D$42,('DP_Instruction Forfaitaires'!$E434*(VLOOKUP('DP_Instruction Forfaitaires'!$D434,Listes!$A$43:$E$49,5,FALSE))),('DP_Instruction Forfaitaires'!$E434*(VLOOKUP('DP_Instruction Forfaitaires'!$D434,Listes!$A$43:$E$49,3,FALSE))+(VLOOKUP('DP_Instruction Forfaitaires'!$D434,Listes!$A$43:$E$49,4,FALSE)))))))</f>
        <v/>
      </c>
      <c r="O434" s="183" t="str">
        <f>IF($H434="","",IF($C434=Listes!$B$34,Listes!$I$31,IF($C434=Listes!$B$35,(VLOOKUP('DP_Instruction Forfaitaires'!$F434,Listes!$E$31:$F$36,2,FALSE)),IF($C434=Listes!$B$33,IF('DP_Instruction Forfaitaires'!$E434&lt;Listes!$A$64,'DP_Instruction Forfaitaires'!$E434*Listes!$A$65,IF('DP_Instruction Forfaitaires'!$E434&gt;Listes!$D$64,'DP_Instruction Forfaitaires'!$E434*Listes!$D$65,(('DP_Instruction Forfaitaires'!$E434*Listes!$B$65)+Listes!$C$65)))))))</f>
        <v/>
      </c>
      <c r="P434" s="144" t="str">
        <f>IF('Dépenses forfaitaire'!P434="","",'Dépenses forfaitaire'!P434)</f>
        <v/>
      </c>
      <c r="Q434" s="343"/>
      <c r="R434" s="295" t="str">
        <f t="shared" si="24"/>
        <v/>
      </c>
      <c r="S434" s="295" t="str">
        <f t="shared" si="25"/>
        <v/>
      </c>
      <c r="T434" s="193" t="str">
        <f t="shared" si="26"/>
        <v/>
      </c>
      <c r="U434" s="191"/>
      <c r="V434" s="209"/>
      <c r="W434" s="195" t="str">
        <f>IF(AND(OR(Q434="KO",T434&lt;&gt;""),OR(R434="",S434="",T434="")),Listes!$A$74,IF(AND(T434="",Q434&lt;&gt;""),Listes!$A$75,IF(AND(P434&lt;T434,V434=""),Listes!$A$76,IF(AND(R434&gt;S434),Listes!$A$77,IF(AND(P434&lt;&gt;"",P434&gt;T434,U434=""),Listes!$A$78,IF(AND(X434="",OR(Q434&lt;&gt;"",R434&lt;&gt;"",S434&lt;&gt;"")),Listes!$A$79,""))))))</f>
        <v/>
      </c>
      <c r="X434" s="196"/>
      <c r="Y434" s="31">
        <f t="shared" si="27"/>
        <v>0</v>
      </c>
    </row>
    <row r="435" spans="1:25" ht="20.100000000000001" customHeight="1" x14ac:dyDescent="0.25">
      <c r="A435" s="134">
        <v>429</v>
      </c>
      <c r="B435" s="131" t="str">
        <f>IF('Dépenses forfaitaire'!B435="","",'Dépenses forfaitaire'!B435)</f>
        <v/>
      </c>
      <c r="C435" s="131" t="str">
        <f>IF('Dépenses forfaitaire'!C435="","",'Dépenses forfaitaire'!C435)</f>
        <v/>
      </c>
      <c r="D435" s="131" t="str">
        <f>IF('Dépenses forfaitaire'!D435="","",'Dépenses forfaitaire'!D435)</f>
        <v/>
      </c>
      <c r="E435" s="131" t="str">
        <f>IF('Dépenses forfaitaire'!E435="","",'Dépenses forfaitaire'!E435)</f>
        <v/>
      </c>
      <c r="F435" s="131" t="str">
        <f>IF('Dépenses forfaitaire'!F435="","",'Dépenses forfaitaire'!F435)</f>
        <v/>
      </c>
      <c r="G435" s="131"/>
      <c r="H435" s="131" t="str">
        <f>IF('Dépenses forfaitaire'!H435="","",'Dépenses forfaitaire'!H435)</f>
        <v/>
      </c>
      <c r="I435" s="131" t="str">
        <f>IF('Dépenses forfaitaire'!I435="","",'Dépenses forfaitaire'!I435)</f>
        <v/>
      </c>
      <c r="J435" s="293" t="str">
        <f>IF('Dépenses forfaitaire'!K435="","",'Dépenses forfaitaire'!K435)</f>
        <v/>
      </c>
      <c r="K435" s="293" t="str">
        <f>IF('Dépenses forfaitaire'!L435="","",'Dépenses forfaitaire'!L435)</f>
        <v/>
      </c>
      <c r="L435" s="293" t="str">
        <f>IF('Dépenses forfaitaire'!J435="","",'Dépenses forfaitaire'!J435)</f>
        <v/>
      </c>
      <c r="M435" s="131" t="str">
        <f>IF($H435="","",IF($C435=Listes!$B$32,IF('DP_Instruction Forfaitaires'!$E435&lt;Listes!$B$53,('DP_Instruction Forfaitaires'!$E435*(VLOOKUP('DP_Instruction Forfaitaires'!$D435,Listes!$A$54:$E$60,2,FALSE))),IF('DP_Instruction Forfaitaires'!$E435&gt;Listes!$E$53,('DP_Instruction Forfaitaires'!$E435*(VLOOKUP('DP_Instruction Forfaitaires'!$D435,Listes!$A$54:$E$60,5,FALSE))),('DP_Instruction Forfaitaires'!$E435*(VLOOKUP('DP_Instruction Forfaitaires'!$D435,Listes!$A$54:$E$60,3,FALSE))+(VLOOKUP('DP_Instruction Forfaitaires'!$D435,Listes!$A$54:$E$60,4,FALSE)))))))</f>
        <v/>
      </c>
      <c r="N435" s="131" t="str">
        <f>IF($H435="","",IF($C435=Listes!$B$31,IF('DP_Instruction Forfaitaires'!$E435&lt;Listes!$B$42,('DP_Instruction Forfaitaires'!$E435*(VLOOKUP('DP_Instruction Forfaitaires'!$D435,Listes!$A$43:$E$49,2,FALSE))),IF('DP_Instruction Forfaitaires'!$E435&gt;Listes!$D$42,('DP_Instruction Forfaitaires'!$E435*(VLOOKUP('DP_Instruction Forfaitaires'!$D435,Listes!$A$43:$E$49,5,FALSE))),('DP_Instruction Forfaitaires'!$E435*(VLOOKUP('DP_Instruction Forfaitaires'!$D435,Listes!$A$43:$E$49,3,FALSE))+(VLOOKUP('DP_Instruction Forfaitaires'!$D435,Listes!$A$43:$E$49,4,FALSE)))))))</f>
        <v/>
      </c>
      <c r="O435" s="183" t="str">
        <f>IF($H435="","",IF($C435=Listes!$B$34,Listes!$I$31,IF($C435=Listes!$B$35,(VLOOKUP('DP_Instruction Forfaitaires'!$F435,Listes!$E$31:$F$36,2,FALSE)),IF($C435=Listes!$B$33,IF('DP_Instruction Forfaitaires'!$E435&lt;Listes!$A$64,'DP_Instruction Forfaitaires'!$E435*Listes!$A$65,IF('DP_Instruction Forfaitaires'!$E435&gt;Listes!$D$64,'DP_Instruction Forfaitaires'!$E435*Listes!$D$65,(('DP_Instruction Forfaitaires'!$E435*Listes!$B$65)+Listes!$C$65)))))))</f>
        <v/>
      </c>
      <c r="P435" s="144" t="str">
        <f>IF('Dépenses forfaitaire'!P435="","",'Dépenses forfaitaire'!P435)</f>
        <v/>
      </c>
      <c r="Q435" s="343"/>
      <c r="R435" s="295" t="str">
        <f t="shared" si="24"/>
        <v/>
      </c>
      <c r="S435" s="295" t="str">
        <f t="shared" si="25"/>
        <v/>
      </c>
      <c r="T435" s="193" t="str">
        <f t="shared" si="26"/>
        <v/>
      </c>
      <c r="U435" s="191"/>
      <c r="V435" s="209"/>
      <c r="W435" s="195" t="str">
        <f>IF(AND(OR(Q435="KO",T435&lt;&gt;""),OR(R435="",S435="",T435="")),Listes!$A$74,IF(AND(T435="",Q435&lt;&gt;""),Listes!$A$75,IF(AND(P435&lt;T435,V435=""),Listes!$A$76,IF(AND(R435&gt;S435),Listes!$A$77,IF(AND(P435&lt;&gt;"",P435&gt;T435,U435=""),Listes!$A$78,IF(AND(X435="",OR(Q435&lt;&gt;"",R435&lt;&gt;"",S435&lt;&gt;"")),Listes!$A$79,""))))))</f>
        <v/>
      </c>
      <c r="X435" s="196"/>
      <c r="Y435" s="31">
        <f t="shared" si="27"/>
        <v>0</v>
      </c>
    </row>
    <row r="436" spans="1:25" ht="20.100000000000001" customHeight="1" x14ac:dyDescent="0.25">
      <c r="A436" s="134">
        <v>430</v>
      </c>
      <c r="B436" s="131" t="str">
        <f>IF('Dépenses forfaitaire'!B436="","",'Dépenses forfaitaire'!B436)</f>
        <v/>
      </c>
      <c r="C436" s="131" t="str">
        <f>IF('Dépenses forfaitaire'!C436="","",'Dépenses forfaitaire'!C436)</f>
        <v/>
      </c>
      <c r="D436" s="131" t="str">
        <f>IF('Dépenses forfaitaire'!D436="","",'Dépenses forfaitaire'!D436)</f>
        <v/>
      </c>
      <c r="E436" s="131" t="str">
        <f>IF('Dépenses forfaitaire'!E436="","",'Dépenses forfaitaire'!E436)</f>
        <v/>
      </c>
      <c r="F436" s="131" t="str">
        <f>IF('Dépenses forfaitaire'!F436="","",'Dépenses forfaitaire'!F436)</f>
        <v/>
      </c>
      <c r="G436" s="131"/>
      <c r="H436" s="131" t="str">
        <f>IF('Dépenses forfaitaire'!H436="","",'Dépenses forfaitaire'!H436)</f>
        <v/>
      </c>
      <c r="I436" s="131" t="str">
        <f>IF('Dépenses forfaitaire'!I436="","",'Dépenses forfaitaire'!I436)</f>
        <v/>
      </c>
      <c r="J436" s="293" t="str">
        <f>IF('Dépenses forfaitaire'!K436="","",'Dépenses forfaitaire'!K436)</f>
        <v/>
      </c>
      <c r="K436" s="293" t="str">
        <f>IF('Dépenses forfaitaire'!L436="","",'Dépenses forfaitaire'!L436)</f>
        <v/>
      </c>
      <c r="L436" s="293" t="str">
        <f>IF('Dépenses forfaitaire'!J436="","",'Dépenses forfaitaire'!J436)</f>
        <v/>
      </c>
      <c r="M436" s="131" t="str">
        <f>IF($H436="","",IF($C436=Listes!$B$32,IF('DP_Instruction Forfaitaires'!$E436&lt;Listes!$B$53,('DP_Instruction Forfaitaires'!$E436*(VLOOKUP('DP_Instruction Forfaitaires'!$D436,Listes!$A$54:$E$60,2,FALSE))),IF('DP_Instruction Forfaitaires'!$E436&gt;Listes!$E$53,('DP_Instruction Forfaitaires'!$E436*(VLOOKUP('DP_Instruction Forfaitaires'!$D436,Listes!$A$54:$E$60,5,FALSE))),('DP_Instruction Forfaitaires'!$E436*(VLOOKUP('DP_Instruction Forfaitaires'!$D436,Listes!$A$54:$E$60,3,FALSE))+(VLOOKUP('DP_Instruction Forfaitaires'!$D436,Listes!$A$54:$E$60,4,FALSE)))))))</f>
        <v/>
      </c>
      <c r="N436" s="131" t="str">
        <f>IF($H436="","",IF($C436=Listes!$B$31,IF('DP_Instruction Forfaitaires'!$E436&lt;Listes!$B$42,('DP_Instruction Forfaitaires'!$E436*(VLOOKUP('DP_Instruction Forfaitaires'!$D436,Listes!$A$43:$E$49,2,FALSE))),IF('DP_Instruction Forfaitaires'!$E436&gt;Listes!$D$42,('DP_Instruction Forfaitaires'!$E436*(VLOOKUP('DP_Instruction Forfaitaires'!$D436,Listes!$A$43:$E$49,5,FALSE))),('DP_Instruction Forfaitaires'!$E436*(VLOOKUP('DP_Instruction Forfaitaires'!$D436,Listes!$A$43:$E$49,3,FALSE))+(VLOOKUP('DP_Instruction Forfaitaires'!$D436,Listes!$A$43:$E$49,4,FALSE)))))))</f>
        <v/>
      </c>
      <c r="O436" s="183" t="str">
        <f>IF($H436="","",IF($C436=Listes!$B$34,Listes!$I$31,IF($C436=Listes!$B$35,(VLOOKUP('DP_Instruction Forfaitaires'!$F436,Listes!$E$31:$F$36,2,FALSE)),IF($C436=Listes!$B$33,IF('DP_Instruction Forfaitaires'!$E436&lt;Listes!$A$64,'DP_Instruction Forfaitaires'!$E436*Listes!$A$65,IF('DP_Instruction Forfaitaires'!$E436&gt;Listes!$D$64,'DP_Instruction Forfaitaires'!$E436*Listes!$D$65,(('DP_Instruction Forfaitaires'!$E436*Listes!$B$65)+Listes!$C$65)))))))</f>
        <v/>
      </c>
      <c r="P436" s="144" t="str">
        <f>IF('Dépenses forfaitaire'!P436="","",'Dépenses forfaitaire'!P436)</f>
        <v/>
      </c>
      <c r="Q436" s="343"/>
      <c r="R436" s="295" t="str">
        <f t="shared" si="24"/>
        <v/>
      </c>
      <c r="S436" s="295" t="str">
        <f t="shared" si="25"/>
        <v/>
      </c>
      <c r="T436" s="193" t="str">
        <f t="shared" si="26"/>
        <v/>
      </c>
      <c r="U436" s="191"/>
      <c r="V436" s="209"/>
      <c r="W436" s="195" t="str">
        <f>IF(AND(OR(Q436="KO",T436&lt;&gt;""),OR(R436="",S436="",T436="")),Listes!$A$74,IF(AND(T436="",Q436&lt;&gt;""),Listes!$A$75,IF(AND(P436&lt;T436,V436=""),Listes!$A$76,IF(AND(R436&gt;S436),Listes!$A$77,IF(AND(P436&lt;&gt;"",P436&gt;T436,U436=""),Listes!$A$78,IF(AND(X436="",OR(Q436&lt;&gt;"",R436&lt;&gt;"",S436&lt;&gt;"")),Listes!$A$79,""))))))</f>
        <v/>
      </c>
      <c r="X436" s="196"/>
      <c r="Y436" s="31">
        <f t="shared" si="27"/>
        <v>0</v>
      </c>
    </row>
    <row r="437" spans="1:25" ht="20.100000000000001" customHeight="1" x14ac:dyDescent="0.25">
      <c r="A437" s="134">
        <v>431</v>
      </c>
      <c r="B437" s="131" t="str">
        <f>IF('Dépenses forfaitaire'!B437="","",'Dépenses forfaitaire'!B437)</f>
        <v/>
      </c>
      <c r="C437" s="131" t="str">
        <f>IF('Dépenses forfaitaire'!C437="","",'Dépenses forfaitaire'!C437)</f>
        <v/>
      </c>
      <c r="D437" s="131" t="str">
        <f>IF('Dépenses forfaitaire'!D437="","",'Dépenses forfaitaire'!D437)</f>
        <v/>
      </c>
      <c r="E437" s="131" t="str">
        <f>IF('Dépenses forfaitaire'!E437="","",'Dépenses forfaitaire'!E437)</f>
        <v/>
      </c>
      <c r="F437" s="131" t="str">
        <f>IF('Dépenses forfaitaire'!F437="","",'Dépenses forfaitaire'!F437)</f>
        <v/>
      </c>
      <c r="G437" s="131"/>
      <c r="H437" s="131" t="str">
        <f>IF('Dépenses forfaitaire'!H437="","",'Dépenses forfaitaire'!H437)</f>
        <v/>
      </c>
      <c r="I437" s="131" t="str">
        <f>IF('Dépenses forfaitaire'!I437="","",'Dépenses forfaitaire'!I437)</f>
        <v/>
      </c>
      <c r="J437" s="293" t="str">
        <f>IF('Dépenses forfaitaire'!K437="","",'Dépenses forfaitaire'!K437)</f>
        <v/>
      </c>
      <c r="K437" s="293" t="str">
        <f>IF('Dépenses forfaitaire'!L437="","",'Dépenses forfaitaire'!L437)</f>
        <v/>
      </c>
      <c r="L437" s="293" t="str">
        <f>IF('Dépenses forfaitaire'!J437="","",'Dépenses forfaitaire'!J437)</f>
        <v/>
      </c>
      <c r="M437" s="131" t="str">
        <f>IF($H437="","",IF($C437=Listes!$B$32,IF('DP_Instruction Forfaitaires'!$E437&lt;Listes!$B$53,('DP_Instruction Forfaitaires'!$E437*(VLOOKUP('DP_Instruction Forfaitaires'!$D437,Listes!$A$54:$E$60,2,FALSE))),IF('DP_Instruction Forfaitaires'!$E437&gt;Listes!$E$53,('DP_Instruction Forfaitaires'!$E437*(VLOOKUP('DP_Instruction Forfaitaires'!$D437,Listes!$A$54:$E$60,5,FALSE))),('DP_Instruction Forfaitaires'!$E437*(VLOOKUP('DP_Instruction Forfaitaires'!$D437,Listes!$A$54:$E$60,3,FALSE))+(VLOOKUP('DP_Instruction Forfaitaires'!$D437,Listes!$A$54:$E$60,4,FALSE)))))))</f>
        <v/>
      </c>
      <c r="N437" s="131" t="str">
        <f>IF($H437="","",IF($C437=Listes!$B$31,IF('DP_Instruction Forfaitaires'!$E437&lt;Listes!$B$42,('DP_Instruction Forfaitaires'!$E437*(VLOOKUP('DP_Instruction Forfaitaires'!$D437,Listes!$A$43:$E$49,2,FALSE))),IF('DP_Instruction Forfaitaires'!$E437&gt;Listes!$D$42,('DP_Instruction Forfaitaires'!$E437*(VLOOKUP('DP_Instruction Forfaitaires'!$D437,Listes!$A$43:$E$49,5,FALSE))),('DP_Instruction Forfaitaires'!$E437*(VLOOKUP('DP_Instruction Forfaitaires'!$D437,Listes!$A$43:$E$49,3,FALSE))+(VLOOKUP('DP_Instruction Forfaitaires'!$D437,Listes!$A$43:$E$49,4,FALSE)))))))</f>
        <v/>
      </c>
      <c r="O437" s="183" t="str">
        <f>IF($H437="","",IF($C437=Listes!$B$34,Listes!$I$31,IF($C437=Listes!$B$35,(VLOOKUP('DP_Instruction Forfaitaires'!$F437,Listes!$E$31:$F$36,2,FALSE)),IF($C437=Listes!$B$33,IF('DP_Instruction Forfaitaires'!$E437&lt;Listes!$A$64,'DP_Instruction Forfaitaires'!$E437*Listes!$A$65,IF('DP_Instruction Forfaitaires'!$E437&gt;Listes!$D$64,'DP_Instruction Forfaitaires'!$E437*Listes!$D$65,(('DP_Instruction Forfaitaires'!$E437*Listes!$B$65)+Listes!$C$65)))))))</f>
        <v/>
      </c>
      <c r="P437" s="144" t="str">
        <f>IF('Dépenses forfaitaire'!P437="","",'Dépenses forfaitaire'!P437)</f>
        <v/>
      </c>
      <c r="Q437" s="343"/>
      <c r="R437" s="295" t="str">
        <f t="shared" si="24"/>
        <v/>
      </c>
      <c r="S437" s="295" t="str">
        <f t="shared" si="25"/>
        <v/>
      </c>
      <c r="T437" s="193" t="str">
        <f t="shared" si="26"/>
        <v/>
      </c>
      <c r="U437" s="191"/>
      <c r="V437" s="209"/>
      <c r="W437" s="195" t="str">
        <f>IF(AND(OR(Q437="KO",T437&lt;&gt;""),OR(R437="",S437="",T437="")),Listes!$A$74,IF(AND(T437="",Q437&lt;&gt;""),Listes!$A$75,IF(AND(P437&lt;T437,V437=""),Listes!$A$76,IF(AND(R437&gt;S437),Listes!$A$77,IF(AND(P437&lt;&gt;"",P437&gt;T437,U437=""),Listes!$A$78,IF(AND(X437="",OR(Q437&lt;&gt;"",R437&lt;&gt;"",S437&lt;&gt;"")),Listes!$A$79,""))))))</f>
        <v/>
      </c>
      <c r="X437" s="196"/>
      <c r="Y437" s="31">
        <f t="shared" si="27"/>
        <v>0</v>
      </c>
    </row>
    <row r="438" spans="1:25" ht="20.100000000000001" customHeight="1" x14ac:dyDescent="0.25">
      <c r="A438" s="134">
        <v>432</v>
      </c>
      <c r="B438" s="131" t="str">
        <f>IF('Dépenses forfaitaire'!B438="","",'Dépenses forfaitaire'!B438)</f>
        <v/>
      </c>
      <c r="C438" s="131" t="str">
        <f>IF('Dépenses forfaitaire'!C438="","",'Dépenses forfaitaire'!C438)</f>
        <v/>
      </c>
      <c r="D438" s="131" t="str">
        <f>IF('Dépenses forfaitaire'!D438="","",'Dépenses forfaitaire'!D438)</f>
        <v/>
      </c>
      <c r="E438" s="131" t="str">
        <f>IF('Dépenses forfaitaire'!E438="","",'Dépenses forfaitaire'!E438)</f>
        <v/>
      </c>
      <c r="F438" s="131" t="str">
        <f>IF('Dépenses forfaitaire'!F438="","",'Dépenses forfaitaire'!F438)</f>
        <v/>
      </c>
      <c r="G438" s="131"/>
      <c r="H438" s="131" t="str">
        <f>IF('Dépenses forfaitaire'!H438="","",'Dépenses forfaitaire'!H438)</f>
        <v/>
      </c>
      <c r="I438" s="131" t="str">
        <f>IF('Dépenses forfaitaire'!I438="","",'Dépenses forfaitaire'!I438)</f>
        <v/>
      </c>
      <c r="J438" s="293" t="str">
        <f>IF('Dépenses forfaitaire'!K438="","",'Dépenses forfaitaire'!K438)</f>
        <v/>
      </c>
      <c r="K438" s="293" t="str">
        <f>IF('Dépenses forfaitaire'!L438="","",'Dépenses forfaitaire'!L438)</f>
        <v/>
      </c>
      <c r="L438" s="293" t="str">
        <f>IF('Dépenses forfaitaire'!J438="","",'Dépenses forfaitaire'!J438)</f>
        <v/>
      </c>
      <c r="M438" s="131" t="str">
        <f>IF($H438="","",IF($C438=Listes!$B$32,IF('DP_Instruction Forfaitaires'!$E438&lt;Listes!$B$53,('DP_Instruction Forfaitaires'!$E438*(VLOOKUP('DP_Instruction Forfaitaires'!$D438,Listes!$A$54:$E$60,2,FALSE))),IF('DP_Instruction Forfaitaires'!$E438&gt;Listes!$E$53,('DP_Instruction Forfaitaires'!$E438*(VLOOKUP('DP_Instruction Forfaitaires'!$D438,Listes!$A$54:$E$60,5,FALSE))),('DP_Instruction Forfaitaires'!$E438*(VLOOKUP('DP_Instruction Forfaitaires'!$D438,Listes!$A$54:$E$60,3,FALSE))+(VLOOKUP('DP_Instruction Forfaitaires'!$D438,Listes!$A$54:$E$60,4,FALSE)))))))</f>
        <v/>
      </c>
      <c r="N438" s="131" t="str">
        <f>IF($H438="","",IF($C438=Listes!$B$31,IF('DP_Instruction Forfaitaires'!$E438&lt;Listes!$B$42,('DP_Instruction Forfaitaires'!$E438*(VLOOKUP('DP_Instruction Forfaitaires'!$D438,Listes!$A$43:$E$49,2,FALSE))),IF('DP_Instruction Forfaitaires'!$E438&gt;Listes!$D$42,('DP_Instruction Forfaitaires'!$E438*(VLOOKUP('DP_Instruction Forfaitaires'!$D438,Listes!$A$43:$E$49,5,FALSE))),('DP_Instruction Forfaitaires'!$E438*(VLOOKUP('DP_Instruction Forfaitaires'!$D438,Listes!$A$43:$E$49,3,FALSE))+(VLOOKUP('DP_Instruction Forfaitaires'!$D438,Listes!$A$43:$E$49,4,FALSE)))))))</f>
        <v/>
      </c>
      <c r="O438" s="183" t="str">
        <f>IF($H438="","",IF($C438=Listes!$B$34,Listes!$I$31,IF($C438=Listes!$B$35,(VLOOKUP('DP_Instruction Forfaitaires'!$F438,Listes!$E$31:$F$36,2,FALSE)),IF($C438=Listes!$B$33,IF('DP_Instruction Forfaitaires'!$E438&lt;Listes!$A$64,'DP_Instruction Forfaitaires'!$E438*Listes!$A$65,IF('DP_Instruction Forfaitaires'!$E438&gt;Listes!$D$64,'DP_Instruction Forfaitaires'!$E438*Listes!$D$65,(('DP_Instruction Forfaitaires'!$E438*Listes!$B$65)+Listes!$C$65)))))))</f>
        <v/>
      </c>
      <c r="P438" s="144" t="str">
        <f>IF('Dépenses forfaitaire'!P438="","",'Dépenses forfaitaire'!P438)</f>
        <v/>
      </c>
      <c r="Q438" s="343"/>
      <c r="R438" s="295" t="str">
        <f t="shared" si="24"/>
        <v/>
      </c>
      <c r="S438" s="295" t="str">
        <f t="shared" si="25"/>
        <v/>
      </c>
      <c r="T438" s="193" t="str">
        <f t="shared" si="26"/>
        <v/>
      </c>
      <c r="U438" s="191"/>
      <c r="V438" s="209"/>
      <c r="W438" s="195" t="str">
        <f>IF(AND(OR(Q438="KO",T438&lt;&gt;""),OR(R438="",S438="",T438="")),Listes!$A$74,IF(AND(T438="",Q438&lt;&gt;""),Listes!$A$75,IF(AND(P438&lt;T438,V438=""),Listes!$A$76,IF(AND(R438&gt;S438),Listes!$A$77,IF(AND(P438&lt;&gt;"",P438&gt;T438,U438=""),Listes!$A$78,IF(AND(X438="",OR(Q438&lt;&gt;"",R438&lt;&gt;"",S438&lt;&gt;"")),Listes!$A$79,""))))))</f>
        <v/>
      </c>
      <c r="X438" s="196"/>
      <c r="Y438" s="31">
        <f t="shared" si="27"/>
        <v>0</v>
      </c>
    </row>
    <row r="439" spans="1:25" ht="20.100000000000001" customHeight="1" x14ac:dyDescent="0.25">
      <c r="A439" s="134">
        <v>433</v>
      </c>
      <c r="B439" s="131" t="str">
        <f>IF('Dépenses forfaitaire'!B439="","",'Dépenses forfaitaire'!B439)</f>
        <v/>
      </c>
      <c r="C439" s="131" t="str">
        <f>IF('Dépenses forfaitaire'!C439="","",'Dépenses forfaitaire'!C439)</f>
        <v/>
      </c>
      <c r="D439" s="131" t="str">
        <f>IF('Dépenses forfaitaire'!D439="","",'Dépenses forfaitaire'!D439)</f>
        <v/>
      </c>
      <c r="E439" s="131" t="str">
        <f>IF('Dépenses forfaitaire'!E439="","",'Dépenses forfaitaire'!E439)</f>
        <v/>
      </c>
      <c r="F439" s="131" t="str">
        <f>IF('Dépenses forfaitaire'!F439="","",'Dépenses forfaitaire'!F439)</f>
        <v/>
      </c>
      <c r="G439" s="131"/>
      <c r="H439" s="131" t="str">
        <f>IF('Dépenses forfaitaire'!H439="","",'Dépenses forfaitaire'!H439)</f>
        <v/>
      </c>
      <c r="I439" s="131" t="str">
        <f>IF('Dépenses forfaitaire'!I439="","",'Dépenses forfaitaire'!I439)</f>
        <v/>
      </c>
      <c r="J439" s="293" t="str">
        <f>IF('Dépenses forfaitaire'!K439="","",'Dépenses forfaitaire'!K439)</f>
        <v/>
      </c>
      <c r="K439" s="293" t="str">
        <f>IF('Dépenses forfaitaire'!L439="","",'Dépenses forfaitaire'!L439)</f>
        <v/>
      </c>
      <c r="L439" s="293" t="str">
        <f>IF('Dépenses forfaitaire'!J439="","",'Dépenses forfaitaire'!J439)</f>
        <v/>
      </c>
      <c r="M439" s="131" t="str">
        <f>IF($H439="","",IF($C439=Listes!$B$32,IF('DP_Instruction Forfaitaires'!$E439&lt;Listes!$B$53,('DP_Instruction Forfaitaires'!$E439*(VLOOKUP('DP_Instruction Forfaitaires'!$D439,Listes!$A$54:$E$60,2,FALSE))),IF('DP_Instruction Forfaitaires'!$E439&gt;Listes!$E$53,('DP_Instruction Forfaitaires'!$E439*(VLOOKUP('DP_Instruction Forfaitaires'!$D439,Listes!$A$54:$E$60,5,FALSE))),('DP_Instruction Forfaitaires'!$E439*(VLOOKUP('DP_Instruction Forfaitaires'!$D439,Listes!$A$54:$E$60,3,FALSE))+(VLOOKUP('DP_Instruction Forfaitaires'!$D439,Listes!$A$54:$E$60,4,FALSE)))))))</f>
        <v/>
      </c>
      <c r="N439" s="131" t="str">
        <f>IF($H439="","",IF($C439=Listes!$B$31,IF('DP_Instruction Forfaitaires'!$E439&lt;Listes!$B$42,('DP_Instruction Forfaitaires'!$E439*(VLOOKUP('DP_Instruction Forfaitaires'!$D439,Listes!$A$43:$E$49,2,FALSE))),IF('DP_Instruction Forfaitaires'!$E439&gt;Listes!$D$42,('DP_Instruction Forfaitaires'!$E439*(VLOOKUP('DP_Instruction Forfaitaires'!$D439,Listes!$A$43:$E$49,5,FALSE))),('DP_Instruction Forfaitaires'!$E439*(VLOOKUP('DP_Instruction Forfaitaires'!$D439,Listes!$A$43:$E$49,3,FALSE))+(VLOOKUP('DP_Instruction Forfaitaires'!$D439,Listes!$A$43:$E$49,4,FALSE)))))))</f>
        <v/>
      </c>
      <c r="O439" s="183" t="str">
        <f>IF($H439="","",IF($C439=Listes!$B$34,Listes!$I$31,IF($C439=Listes!$B$35,(VLOOKUP('DP_Instruction Forfaitaires'!$F439,Listes!$E$31:$F$36,2,FALSE)),IF($C439=Listes!$B$33,IF('DP_Instruction Forfaitaires'!$E439&lt;Listes!$A$64,'DP_Instruction Forfaitaires'!$E439*Listes!$A$65,IF('DP_Instruction Forfaitaires'!$E439&gt;Listes!$D$64,'DP_Instruction Forfaitaires'!$E439*Listes!$D$65,(('DP_Instruction Forfaitaires'!$E439*Listes!$B$65)+Listes!$C$65)))))))</f>
        <v/>
      </c>
      <c r="P439" s="144" t="str">
        <f>IF('Dépenses forfaitaire'!P439="","",'Dépenses forfaitaire'!P439)</f>
        <v/>
      </c>
      <c r="Q439" s="343"/>
      <c r="R439" s="295" t="str">
        <f t="shared" si="24"/>
        <v/>
      </c>
      <c r="S439" s="295" t="str">
        <f t="shared" si="25"/>
        <v/>
      </c>
      <c r="T439" s="193" t="str">
        <f t="shared" si="26"/>
        <v/>
      </c>
      <c r="U439" s="191"/>
      <c r="V439" s="209"/>
      <c r="W439" s="195" t="str">
        <f>IF(AND(OR(Q439="KO",T439&lt;&gt;""),OR(R439="",S439="",T439="")),Listes!$A$74,IF(AND(T439="",Q439&lt;&gt;""),Listes!$A$75,IF(AND(P439&lt;T439,V439=""),Listes!$A$76,IF(AND(R439&gt;S439),Listes!$A$77,IF(AND(P439&lt;&gt;"",P439&gt;T439,U439=""),Listes!$A$78,IF(AND(X439="",OR(Q439&lt;&gt;"",R439&lt;&gt;"",S439&lt;&gt;"")),Listes!$A$79,""))))))</f>
        <v/>
      </c>
      <c r="X439" s="196"/>
      <c r="Y439" s="31">
        <f t="shared" si="27"/>
        <v>0</v>
      </c>
    </row>
    <row r="440" spans="1:25" ht="20.100000000000001" customHeight="1" x14ac:dyDescent="0.25">
      <c r="A440" s="134">
        <v>434</v>
      </c>
      <c r="B440" s="131" t="str">
        <f>IF('Dépenses forfaitaire'!B440="","",'Dépenses forfaitaire'!B440)</f>
        <v/>
      </c>
      <c r="C440" s="131" t="str">
        <f>IF('Dépenses forfaitaire'!C440="","",'Dépenses forfaitaire'!C440)</f>
        <v/>
      </c>
      <c r="D440" s="131" t="str">
        <f>IF('Dépenses forfaitaire'!D440="","",'Dépenses forfaitaire'!D440)</f>
        <v/>
      </c>
      <c r="E440" s="131" t="str">
        <f>IF('Dépenses forfaitaire'!E440="","",'Dépenses forfaitaire'!E440)</f>
        <v/>
      </c>
      <c r="F440" s="131" t="str">
        <f>IF('Dépenses forfaitaire'!F440="","",'Dépenses forfaitaire'!F440)</f>
        <v/>
      </c>
      <c r="G440" s="131"/>
      <c r="H440" s="131" t="str">
        <f>IF('Dépenses forfaitaire'!H440="","",'Dépenses forfaitaire'!H440)</f>
        <v/>
      </c>
      <c r="I440" s="131" t="str">
        <f>IF('Dépenses forfaitaire'!I440="","",'Dépenses forfaitaire'!I440)</f>
        <v/>
      </c>
      <c r="J440" s="293" t="str">
        <f>IF('Dépenses forfaitaire'!K440="","",'Dépenses forfaitaire'!K440)</f>
        <v/>
      </c>
      <c r="K440" s="293" t="str">
        <f>IF('Dépenses forfaitaire'!L440="","",'Dépenses forfaitaire'!L440)</f>
        <v/>
      </c>
      <c r="L440" s="293" t="str">
        <f>IF('Dépenses forfaitaire'!J440="","",'Dépenses forfaitaire'!J440)</f>
        <v/>
      </c>
      <c r="M440" s="131" t="str">
        <f>IF($H440="","",IF($C440=Listes!$B$32,IF('DP_Instruction Forfaitaires'!$E440&lt;Listes!$B$53,('DP_Instruction Forfaitaires'!$E440*(VLOOKUP('DP_Instruction Forfaitaires'!$D440,Listes!$A$54:$E$60,2,FALSE))),IF('DP_Instruction Forfaitaires'!$E440&gt;Listes!$E$53,('DP_Instruction Forfaitaires'!$E440*(VLOOKUP('DP_Instruction Forfaitaires'!$D440,Listes!$A$54:$E$60,5,FALSE))),('DP_Instruction Forfaitaires'!$E440*(VLOOKUP('DP_Instruction Forfaitaires'!$D440,Listes!$A$54:$E$60,3,FALSE))+(VLOOKUP('DP_Instruction Forfaitaires'!$D440,Listes!$A$54:$E$60,4,FALSE)))))))</f>
        <v/>
      </c>
      <c r="N440" s="131" t="str">
        <f>IF($H440="","",IF($C440=Listes!$B$31,IF('DP_Instruction Forfaitaires'!$E440&lt;Listes!$B$42,('DP_Instruction Forfaitaires'!$E440*(VLOOKUP('DP_Instruction Forfaitaires'!$D440,Listes!$A$43:$E$49,2,FALSE))),IF('DP_Instruction Forfaitaires'!$E440&gt;Listes!$D$42,('DP_Instruction Forfaitaires'!$E440*(VLOOKUP('DP_Instruction Forfaitaires'!$D440,Listes!$A$43:$E$49,5,FALSE))),('DP_Instruction Forfaitaires'!$E440*(VLOOKUP('DP_Instruction Forfaitaires'!$D440,Listes!$A$43:$E$49,3,FALSE))+(VLOOKUP('DP_Instruction Forfaitaires'!$D440,Listes!$A$43:$E$49,4,FALSE)))))))</f>
        <v/>
      </c>
      <c r="O440" s="183" t="str">
        <f>IF($H440="","",IF($C440=Listes!$B$34,Listes!$I$31,IF($C440=Listes!$B$35,(VLOOKUP('DP_Instruction Forfaitaires'!$F440,Listes!$E$31:$F$36,2,FALSE)),IF($C440=Listes!$B$33,IF('DP_Instruction Forfaitaires'!$E440&lt;Listes!$A$64,'DP_Instruction Forfaitaires'!$E440*Listes!$A$65,IF('DP_Instruction Forfaitaires'!$E440&gt;Listes!$D$64,'DP_Instruction Forfaitaires'!$E440*Listes!$D$65,(('DP_Instruction Forfaitaires'!$E440*Listes!$B$65)+Listes!$C$65)))))))</f>
        <v/>
      </c>
      <c r="P440" s="144" t="str">
        <f>IF('Dépenses forfaitaire'!P440="","",'Dépenses forfaitaire'!P440)</f>
        <v/>
      </c>
      <c r="Q440" s="343"/>
      <c r="R440" s="295" t="str">
        <f t="shared" si="24"/>
        <v/>
      </c>
      <c r="S440" s="295" t="str">
        <f t="shared" si="25"/>
        <v/>
      </c>
      <c r="T440" s="193" t="str">
        <f t="shared" si="26"/>
        <v/>
      </c>
      <c r="U440" s="191"/>
      <c r="V440" s="209"/>
      <c r="W440" s="195" t="str">
        <f>IF(AND(OR(Q440="KO",T440&lt;&gt;""),OR(R440="",S440="",T440="")),Listes!$A$74,IF(AND(T440="",Q440&lt;&gt;""),Listes!$A$75,IF(AND(P440&lt;T440,V440=""),Listes!$A$76,IF(AND(R440&gt;S440),Listes!$A$77,IF(AND(P440&lt;&gt;"",P440&gt;T440,U440=""),Listes!$A$78,IF(AND(X440="",OR(Q440&lt;&gt;"",R440&lt;&gt;"",S440&lt;&gt;"")),Listes!$A$79,""))))))</f>
        <v/>
      </c>
      <c r="X440" s="196"/>
      <c r="Y440" s="31">
        <f t="shared" si="27"/>
        <v>0</v>
      </c>
    </row>
    <row r="441" spans="1:25" ht="20.100000000000001" customHeight="1" x14ac:dyDescent="0.25">
      <c r="A441" s="134">
        <v>435</v>
      </c>
      <c r="B441" s="131" t="str">
        <f>IF('Dépenses forfaitaire'!B441="","",'Dépenses forfaitaire'!B441)</f>
        <v/>
      </c>
      <c r="C441" s="131" t="str">
        <f>IF('Dépenses forfaitaire'!C441="","",'Dépenses forfaitaire'!C441)</f>
        <v/>
      </c>
      <c r="D441" s="131" t="str">
        <f>IF('Dépenses forfaitaire'!D441="","",'Dépenses forfaitaire'!D441)</f>
        <v/>
      </c>
      <c r="E441" s="131" t="str">
        <f>IF('Dépenses forfaitaire'!E441="","",'Dépenses forfaitaire'!E441)</f>
        <v/>
      </c>
      <c r="F441" s="131" t="str">
        <f>IF('Dépenses forfaitaire'!F441="","",'Dépenses forfaitaire'!F441)</f>
        <v/>
      </c>
      <c r="G441" s="131"/>
      <c r="H441" s="131" t="str">
        <f>IF('Dépenses forfaitaire'!H441="","",'Dépenses forfaitaire'!H441)</f>
        <v/>
      </c>
      <c r="I441" s="131" t="str">
        <f>IF('Dépenses forfaitaire'!I441="","",'Dépenses forfaitaire'!I441)</f>
        <v/>
      </c>
      <c r="J441" s="293" t="str">
        <f>IF('Dépenses forfaitaire'!K441="","",'Dépenses forfaitaire'!K441)</f>
        <v/>
      </c>
      <c r="K441" s="293" t="str">
        <f>IF('Dépenses forfaitaire'!L441="","",'Dépenses forfaitaire'!L441)</f>
        <v/>
      </c>
      <c r="L441" s="293" t="str">
        <f>IF('Dépenses forfaitaire'!J441="","",'Dépenses forfaitaire'!J441)</f>
        <v/>
      </c>
      <c r="M441" s="131" t="str">
        <f>IF($H441="","",IF($C441=Listes!$B$32,IF('DP_Instruction Forfaitaires'!$E441&lt;Listes!$B$53,('DP_Instruction Forfaitaires'!$E441*(VLOOKUP('DP_Instruction Forfaitaires'!$D441,Listes!$A$54:$E$60,2,FALSE))),IF('DP_Instruction Forfaitaires'!$E441&gt;Listes!$E$53,('DP_Instruction Forfaitaires'!$E441*(VLOOKUP('DP_Instruction Forfaitaires'!$D441,Listes!$A$54:$E$60,5,FALSE))),('DP_Instruction Forfaitaires'!$E441*(VLOOKUP('DP_Instruction Forfaitaires'!$D441,Listes!$A$54:$E$60,3,FALSE))+(VLOOKUP('DP_Instruction Forfaitaires'!$D441,Listes!$A$54:$E$60,4,FALSE)))))))</f>
        <v/>
      </c>
      <c r="N441" s="131" t="str">
        <f>IF($H441="","",IF($C441=Listes!$B$31,IF('DP_Instruction Forfaitaires'!$E441&lt;Listes!$B$42,('DP_Instruction Forfaitaires'!$E441*(VLOOKUP('DP_Instruction Forfaitaires'!$D441,Listes!$A$43:$E$49,2,FALSE))),IF('DP_Instruction Forfaitaires'!$E441&gt;Listes!$D$42,('DP_Instruction Forfaitaires'!$E441*(VLOOKUP('DP_Instruction Forfaitaires'!$D441,Listes!$A$43:$E$49,5,FALSE))),('DP_Instruction Forfaitaires'!$E441*(VLOOKUP('DP_Instruction Forfaitaires'!$D441,Listes!$A$43:$E$49,3,FALSE))+(VLOOKUP('DP_Instruction Forfaitaires'!$D441,Listes!$A$43:$E$49,4,FALSE)))))))</f>
        <v/>
      </c>
      <c r="O441" s="183" t="str">
        <f>IF($H441="","",IF($C441=Listes!$B$34,Listes!$I$31,IF($C441=Listes!$B$35,(VLOOKUP('DP_Instruction Forfaitaires'!$F441,Listes!$E$31:$F$36,2,FALSE)),IF($C441=Listes!$B$33,IF('DP_Instruction Forfaitaires'!$E441&lt;Listes!$A$64,'DP_Instruction Forfaitaires'!$E441*Listes!$A$65,IF('DP_Instruction Forfaitaires'!$E441&gt;Listes!$D$64,'DP_Instruction Forfaitaires'!$E441*Listes!$D$65,(('DP_Instruction Forfaitaires'!$E441*Listes!$B$65)+Listes!$C$65)))))))</f>
        <v/>
      </c>
      <c r="P441" s="144" t="str">
        <f>IF('Dépenses forfaitaire'!P441="","",'Dépenses forfaitaire'!P441)</f>
        <v/>
      </c>
      <c r="Q441" s="343"/>
      <c r="R441" s="295" t="str">
        <f t="shared" si="24"/>
        <v/>
      </c>
      <c r="S441" s="295" t="str">
        <f t="shared" si="25"/>
        <v/>
      </c>
      <c r="T441" s="193" t="str">
        <f t="shared" si="26"/>
        <v/>
      </c>
      <c r="U441" s="191"/>
      <c r="V441" s="209"/>
      <c r="W441" s="195" t="str">
        <f>IF(AND(OR(Q441="KO",T441&lt;&gt;""),OR(R441="",S441="",T441="")),Listes!$A$74,IF(AND(T441="",Q441&lt;&gt;""),Listes!$A$75,IF(AND(P441&lt;T441,V441=""),Listes!$A$76,IF(AND(R441&gt;S441),Listes!$A$77,IF(AND(P441&lt;&gt;"",P441&gt;T441,U441=""),Listes!$A$78,IF(AND(X441="",OR(Q441&lt;&gt;"",R441&lt;&gt;"",S441&lt;&gt;"")),Listes!$A$79,""))))))</f>
        <v/>
      </c>
      <c r="X441" s="196"/>
      <c r="Y441" s="31">
        <f t="shared" si="27"/>
        <v>0</v>
      </c>
    </row>
    <row r="442" spans="1:25" ht="20.100000000000001" customHeight="1" x14ac:dyDescent="0.25">
      <c r="A442" s="134">
        <v>436</v>
      </c>
      <c r="B442" s="131" t="str">
        <f>IF('Dépenses forfaitaire'!B442="","",'Dépenses forfaitaire'!B442)</f>
        <v/>
      </c>
      <c r="C442" s="131" t="str">
        <f>IF('Dépenses forfaitaire'!C442="","",'Dépenses forfaitaire'!C442)</f>
        <v/>
      </c>
      <c r="D442" s="131" t="str">
        <f>IF('Dépenses forfaitaire'!D442="","",'Dépenses forfaitaire'!D442)</f>
        <v/>
      </c>
      <c r="E442" s="131" t="str">
        <f>IF('Dépenses forfaitaire'!E442="","",'Dépenses forfaitaire'!E442)</f>
        <v/>
      </c>
      <c r="F442" s="131" t="str">
        <f>IF('Dépenses forfaitaire'!F442="","",'Dépenses forfaitaire'!F442)</f>
        <v/>
      </c>
      <c r="G442" s="131"/>
      <c r="H442" s="131" t="str">
        <f>IF('Dépenses forfaitaire'!H442="","",'Dépenses forfaitaire'!H442)</f>
        <v/>
      </c>
      <c r="I442" s="131" t="str">
        <f>IF('Dépenses forfaitaire'!I442="","",'Dépenses forfaitaire'!I442)</f>
        <v/>
      </c>
      <c r="J442" s="293" t="str">
        <f>IF('Dépenses forfaitaire'!K442="","",'Dépenses forfaitaire'!K442)</f>
        <v/>
      </c>
      <c r="K442" s="293" t="str">
        <f>IF('Dépenses forfaitaire'!L442="","",'Dépenses forfaitaire'!L442)</f>
        <v/>
      </c>
      <c r="L442" s="293" t="str">
        <f>IF('Dépenses forfaitaire'!J442="","",'Dépenses forfaitaire'!J442)</f>
        <v/>
      </c>
      <c r="M442" s="131" t="str">
        <f>IF($H442="","",IF($C442=Listes!$B$32,IF('DP_Instruction Forfaitaires'!$E442&lt;Listes!$B$53,('DP_Instruction Forfaitaires'!$E442*(VLOOKUP('DP_Instruction Forfaitaires'!$D442,Listes!$A$54:$E$60,2,FALSE))),IF('DP_Instruction Forfaitaires'!$E442&gt;Listes!$E$53,('DP_Instruction Forfaitaires'!$E442*(VLOOKUP('DP_Instruction Forfaitaires'!$D442,Listes!$A$54:$E$60,5,FALSE))),('DP_Instruction Forfaitaires'!$E442*(VLOOKUP('DP_Instruction Forfaitaires'!$D442,Listes!$A$54:$E$60,3,FALSE))+(VLOOKUP('DP_Instruction Forfaitaires'!$D442,Listes!$A$54:$E$60,4,FALSE)))))))</f>
        <v/>
      </c>
      <c r="N442" s="131" t="str">
        <f>IF($H442="","",IF($C442=Listes!$B$31,IF('DP_Instruction Forfaitaires'!$E442&lt;Listes!$B$42,('DP_Instruction Forfaitaires'!$E442*(VLOOKUP('DP_Instruction Forfaitaires'!$D442,Listes!$A$43:$E$49,2,FALSE))),IF('DP_Instruction Forfaitaires'!$E442&gt;Listes!$D$42,('DP_Instruction Forfaitaires'!$E442*(VLOOKUP('DP_Instruction Forfaitaires'!$D442,Listes!$A$43:$E$49,5,FALSE))),('DP_Instruction Forfaitaires'!$E442*(VLOOKUP('DP_Instruction Forfaitaires'!$D442,Listes!$A$43:$E$49,3,FALSE))+(VLOOKUP('DP_Instruction Forfaitaires'!$D442,Listes!$A$43:$E$49,4,FALSE)))))))</f>
        <v/>
      </c>
      <c r="O442" s="183" t="str">
        <f>IF($H442="","",IF($C442=Listes!$B$34,Listes!$I$31,IF($C442=Listes!$B$35,(VLOOKUP('DP_Instruction Forfaitaires'!$F442,Listes!$E$31:$F$36,2,FALSE)),IF($C442=Listes!$B$33,IF('DP_Instruction Forfaitaires'!$E442&lt;Listes!$A$64,'DP_Instruction Forfaitaires'!$E442*Listes!$A$65,IF('DP_Instruction Forfaitaires'!$E442&gt;Listes!$D$64,'DP_Instruction Forfaitaires'!$E442*Listes!$D$65,(('DP_Instruction Forfaitaires'!$E442*Listes!$B$65)+Listes!$C$65)))))))</f>
        <v/>
      </c>
      <c r="P442" s="144" t="str">
        <f>IF('Dépenses forfaitaire'!P442="","",'Dépenses forfaitaire'!P442)</f>
        <v/>
      </c>
      <c r="Q442" s="343"/>
      <c r="R442" s="295" t="str">
        <f t="shared" si="24"/>
        <v/>
      </c>
      <c r="S442" s="295" t="str">
        <f t="shared" si="25"/>
        <v/>
      </c>
      <c r="T442" s="193" t="str">
        <f t="shared" si="26"/>
        <v/>
      </c>
      <c r="U442" s="191"/>
      <c r="V442" s="209"/>
      <c r="W442" s="195" t="str">
        <f>IF(AND(OR(Q442="KO",T442&lt;&gt;""),OR(R442="",S442="",T442="")),Listes!$A$74,IF(AND(T442="",Q442&lt;&gt;""),Listes!$A$75,IF(AND(P442&lt;T442,V442=""),Listes!$A$76,IF(AND(R442&gt;S442),Listes!$A$77,IF(AND(P442&lt;&gt;"",P442&gt;T442,U442=""),Listes!$A$78,IF(AND(X442="",OR(Q442&lt;&gt;"",R442&lt;&gt;"",S442&lt;&gt;"")),Listes!$A$79,""))))))</f>
        <v/>
      </c>
      <c r="X442" s="196"/>
      <c r="Y442" s="31">
        <f t="shared" si="27"/>
        <v>0</v>
      </c>
    </row>
    <row r="443" spans="1:25" ht="20.100000000000001" customHeight="1" x14ac:dyDescent="0.25">
      <c r="A443" s="134">
        <v>437</v>
      </c>
      <c r="B443" s="131" t="str">
        <f>IF('Dépenses forfaitaire'!B443="","",'Dépenses forfaitaire'!B443)</f>
        <v/>
      </c>
      <c r="C443" s="131" t="str">
        <f>IF('Dépenses forfaitaire'!C443="","",'Dépenses forfaitaire'!C443)</f>
        <v/>
      </c>
      <c r="D443" s="131" t="str">
        <f>IF('Dépenses forfaitaire'!D443="","",'Dépenses forfaitaire'!D443)</f>
        <v/>
      </c>
      <c r="E443" s="131" t="str">
        <f>IF('Dépenses forfaitaire'!E443="","",'Dépenses forfaitaire'!E443)</f>
        <v/>
      </c>
      <c r="F443" s="131" t="str">
        <f>IF('Dépenses forfaitaire'!F443="","",'Dépenses forfaitaire'!F443)</f>
        <v/>
      </c>
      <c r="G443" s="131"/>
      <c r="H443" s="131" t="str">
        <f>IF('Dépenses forfaitaire'!H443="","",'Dépenses forfaitaire'!H443)</f>
        <v/>
      </c>
      <c r="I443" s="131" t="str">
        <f>IF('Dépenses forfaitaire'!I443="","",'Dépenses forfaitaire'!I443)</f>
        <v/>
      </c>
      <c r="J443" s="293" t="str">
        <f>IF('Dépenses forfaitaire'!K443="","",'Dépenses forfaitaire'!K443)</f>
        <v/>
      </c>
      <c r="K443" s="293" t="str">
        <f>IF('Dépenses forfaitaire'!L443="","",'Dépenses forfaitaire'!L443)</f>
        <v/>
      </c>
      <c r="L443" s="293" t="str">
        <f>IF('Dépenses forfaitaire'!J443="","",'Dépenses forfaitaire'!J443)</f>
        <v/>
      </c>
      <c r="M443" s="131" t="str">
        <f>IF($H443="","",IF($C443=Listes!$B$32,IF('DP_Instruction Forfaitaires'!$E443&lt;Listes!$B$53,('DP_Instruction Forfaitaires'!$E443*(VLOOKUP('DP_Instruction Forfaitaires'!$D443,Listes!$A$54:$E$60,2,FALSE))),IF('DP_Instruction Forfaitaires'!$E443&gt;Listes!$E$53,('DP_Instruction Forfaitaires'!$E443*(VLOOKUP('DP_Instruction Forfaitaires'!$D443,Listes!$A$54:$E$60,5,FALSE))),('DP_Instruction Forfaitaires'!$E443*(VLOOKUP('DP_Instruction Forfaitaires'!$D443,Listes!$A$54:$E$60,3,FALSE))+(VLOOKUP('DP_Instruction Forfaitaires'!$D443,Listes!$A$54:$E$60,4,FALSE)))))))</f>
        <v/>
      </c>
      <c r="N443" s="131" t="str">
        <f>IF($H443="","",IF($C443=Listes!$B$31,IF('DP_Instruction Forfaitaires'!$E443&lt;Listes!$B$42,('DP_Instruction Forfaitaires'!$E443*(VLOOKUP('DP_Instruction Forfaitaires'!$D443,Listes!$A$43:$E$49,2,FALSE))),IF('DP_Instruction Forfaitaires'!$E443&gt;Listes!$D$42,('DP_Instruction Forfaitaires'!$E443*(VLOOKUP('DP_Instruction Forfaitaires'!$D443,Listes!$A$43:$E$49,5,FALSE))),('DP_Instruction Forfaitaires'!$E443*(VLOOKUP('DP_Instruction Forfaitaires'!$D443,Listes!$A$43:$E$49,3,FALSE))+(VLOOKUP('DP_Instruction Forfaitaires'!$D443,Listes!$A$43:$E$49,4,FALSE)))))))</f>
        <v/>
      </c>
      <c r="O443" s="183" t="str">
        <f>IF($H443="","",IF($C443=Listes!$B$34,Listes!$I$31,IF($C443=Listes!$B$35,(VLOOKUP('DP_Instruction Forfaitaires'!$F443,Listes!$E$31:$F$36,2,FALSE)),IF($C443=Listes!$B$33,IF('DP_Instruction Forfaitaires'!$E443&lt;Listes!$A$64,'DP_Instruction Forfaitaires'!$E443*Listes!$A$65,IF('DP_Instruction Forfaitaires'!$E443&gt;Listes!$D$64,'DP_Instruction Forfaitaires'!$E443*Listes!$D$65,(('DP_Instruction Forfaitaires'!$E443*Listes!$B$65)+Listes!$C$65)))))))</f>
        <v/>
      </c>
      <c r="P443" s="144" t="str">
        <f>IF('Dépenses forfaitaire'!P443="","",'Dépenses forfaitaire'!P443)</f>
        <v/>
      </c>
      <c r="Q443" s="343"/>
      <c r="R443" s="295" t="str">
        <f t="shared" si="24"/>
        <v/>
      </c>
      <c r="S443" s="295" t="str">
        <f t="shared" si="25"/>
        <v/>
      </c>
      <c r="T443" s="193" t="str">
        <f t="shared" si="26"/>
        <v/>
      </c>
      <c r="U443" s="191"/>
      <c r="V443" s="209"/>
      <c r="W443" s="195" t="str">
        <f>IF(AND(OR(Q443="KO",T443&lt;&gt;""),OR(R443="",S443="",T443="")),Listes!$A$74,IF(AND(T443="",Q443&lt;&gt;""),Listes!$A$75,IF(AND(P443&lt;T443,V443=""),Listes!$A$76,IF(AND(R443&gt;S443),Listes!$A$77,IF(AND(P443&lt;&gt;"",P443&gt;T443,U443=""),Listes!$A$78,IF(AND(X443="",OR(Q443&lt;&gt;"",R443&lt;&gt;"",S443&lt;&gt;"")),Listes!$A$79,""))))))</f>
        <v/>
      </c>
      <c r="X443" s="196"/>
      <c r="Y443" s="31">
        <f t="shared" si="27"/>
        <v>0</v>
      </c>
    </row>
    <row r="444" spans="1:25" ht="20.100000000000001" customHeight="1" x14ac:dyDescent="0.25">
      <c r="A444" s="134">
        <v>438</v>
      </c>
      <c r="B444" s="131" t="str">
        <f>IF('Dépenses forfaitaire'!B444="","",'Dépenses forfaitaire'!B444)</f>
        <v/>
      </c>
      <c r="C444" s="131" t="str">
        <f>IF('Dépenses forfaitaire'!C444="","",'Dépenses forfaitaire'!C444)</f>
        <v/>
      </c>
      <c r="D444" s="131" t="str">
        <f>IF('Dépenses forfaitaire'!D444="","",'Dépenses forfaitaire'!D444)</f>
        <v/>
      </c>
      <c r="E444" s="131" t="str">
        <f>IF('Dépenses forfaitaire'!E444="","",'Dépenses forfaitaire'!E444)</f>
        <v/>
      </c>
      <c r="F444" s="131" t="str">
        <f>IF('Dépenses forfaitaire'!F444="","",'Dépenses forfaitaire'!F444)</f>
        <v/>
      </c>
      <c r="G444" s="131"/>
      <c r="H444" s="131" t="str">
        <f>IF('Dépenses forfaitaire'!H444="","",'Dépenses forfaitaire'!H444)</f>
        <v/>
      </c>
      <c r="I444" s="131" t="str">
        <f>IF('Dépenses forfaitaire'!I444="","",'Dépenses forfaitaire'!I444)</f>
        <v/>
      </c>
      <c r="J444" s="293" t="str">
        <f>IF('Dépenses forfaitaire'!K444="","",'Dépenses forfaitaire'!K444)</f>
        <v/>
      </c>
      <c r="K444" s="293" t="str">
        <f>IF('Dépenses forfaitaire'!L444="","",'Dépenses forfaitaire'!L444)</f>
        <v/>
      </c>
      <c r="L444" s="293" t="str">
        <f>IF('Dépenses forfaitaire'!J444="","",'Dépenses forfaitaire'!J444)</f>
        <v/>
      </c>
      <c r="M444" s="131" t="str">
        <f>IF($H444="","",IF($C444=Listes!$B$32,IF('DP_Instruction Forfaitaires'!$E444&lt;Listes!$B$53,('DP_Instruction Forfaitaires'!$E444*(VLOOKUP('DP_Instruction Forfaitaires'!$D444,Listes!$A$54:$E$60,2,FALSE))),IF('DP_Instruction Forfaitaires'!$E444&gt;Listes!$E$53,('DP_Instruction Forfaitaires'!$E444*(VLOOKUP('DP_Instruction Forfaitaires'!$D444,Listes!$A$54:$E$60,5,FALSE))),('DP_Instruction Forfaitaires'!$E444*(VLOOKUP('DP_Instruction Forfaitaires'!$D444,Listes!$A$54:$E$60,3,FALSE))+(VLOOKUP('DP_Instruction Forfaitaires'!$D444,Listes!$A$54:$E$60,4,FALSE)))))))</f>
        <v/>
      </c>
      <c r="N444" s="131" t="str">
        <f>IF($H444="","",IF($C444=Listes!$B$31,IF('DP_Instruction Forfaitaires'!$E444&lt;Listes!$B$42,('DP_Instruction Forfaitaires'!$E444*(VLOOKUP('DP_Instruction Forfaitaires'!$D444,Listes!$A$43:$E$49,2,FALSE))),IF('DP_Instruction Forfaitaires'!$E444&gt;Listes!$D$42,('DP_Instruction Forfaitaires'!$E444*(VLOOKUP('DP_Instruction Forfaitaires'!$D444,Listes!$A$43:$E$49,5,FALSE))),('DP_Instruction Forfaitaires'!$E444*(VLOOKUP('DP_Instruction Forfaitaires'!$D444,Listes!$A$43:$E$49,3,FALSE))+(VLOOKUP('DP_Instruction Forfaitaires'!$D444,Listes!$A$43:$E$49,4,FALSE)))))))</f>
        <v/>
      </c>
      <c r="O444" s="183" t="str">
        <f>IF($H444="","",IF($C444=Listes!$B$34,Listes!$I$31,IF($C444=Listes!$B$35,(VLOOKUP('DP_Instruction Forfaitaires'!$F444,Listes!$E$31:$F$36,2,FALSE)),IF($C444=Listes!$B$33,IF('DP_Instruction Forfaitaires'!$E444&lt;Listes!$A$64,'DP_Instruction Forfaitaires'!$E444*Listes!$A$65,IF('DP_Instruction Forfaitaires'!$E444&gt;Listes!$D$64,'DP_Instruction Forfaitaires'!$E444*Listes!$D$65,(('DP_Instruction Forfaitaires'!$E444*Listes!$B$65)+Listes!$C$65)))))))</f>
        <v/>
      </c>
      <c r="P444" s="144" t="str">
        <f>IF('Dépenses forfaitaire'!P444="","",'Dépenses forfaitaire'!P444)</f>
        <v/>
      </c>
      <c r="Q444" s="343"/>
      <c r="R444" s="295" t="str">
        <f t="shared" si="24"/>
        <v/>
      </c>
      <c r="S444" s="295" t="str">
        <f t="shared" si="25"/>
        <v/>
      </c>
      <c r="T444" s="193" t="str">
        <f t="shared" si="26"/>
        <v/>
      </c>
      <c r="U444" s="191"/>
      <c r="V444" s="209"/>
      <c r="W444" s="195" t="str">
        <f>IF(AND(OR(Q444="KO",T444&lt;&gt;""),OR(R444="",S444="",T444="")),Listes!$A$74,IF(AND(T444="",Q444&lt;&gt;""),Listes!$A$75,IF(AND(P444&lt;T444,V444=""),Listes!$A$76,IF(AND(R444&gt;S444),Listes!$A$77,IF(AND(P444&lt;&gt;"",P444&gt;T444,U444=""),Listes!$A$78,IF(AND(X444="",OR(Q444&lt;&gt;"",R444&lt;&gt;"",S444&lt;&gt;"")),Listes!$A$79,""))))))</f>
        <v/>
      </c>
      <c r="X444" s="196"/>
      <c r="Y444" s="31">
        <f t="shared" si="27"/>
        <v>0</v>
      </c>
    </row>
    <row r="445" spans="1:25" ht="20.100000000000001" customHeight="1" x14ac:dyDescent="0.25">
      <c r="A445" s="134">
        <v>439</v>
      </c>
      <c r="B445" s="131" t="str">
        <f>IF('Dépenses forfaitaire'!B445="","",'Dépenses forfaitaire'!B445)</f>
        <v/>
      </c>
      <c r="C445" s="131" t="str">
        <f>IF('Dépenses forfaitaire'!C445="","",'Dépenses forfaitaire'!C445)</f>
        <v/>
      </c>
      <c r="D445" s="131" t="str">
        <f>IF('Dépenses forfaitaire'!D445="","",'Dépenses forfaitaire'!D445)</f>
        <v/>
      </c>
      <c r="E445" s="131" t="str">
        <f>IF('Dépenses forfaitaire'!E445="","",'Dépenses forfaitaire'!E445)</f>
        <v/>
      </c>
      <c r="F445" s="131" t="str">
        <f>IF('Dépenses forfaitaire'!F445="","",'Dépenses forfaitaire'!F445)</f>
        <v/>
      </c>
      <c r="G445" s="131"/>
      <c r="H445" s="131" t="str">
        <f>IF('Dépenses forfaitaire'!H445="","",'Dépenses forfaitaire'!H445)</f>
        <v/>
      </c>
      <c r="I445" s="131" t="str">
        <f>IF('Dépenses forfaitaire'!I445="","",'Dépenses forfaitaire'!I445)</f>
        <v/>
      </c>
      <c r="J445" s="293" t="str">
        <f>IF('Dépenses forfaitaire'!K445="","",'Dépenses forfaitaire'!K445)</f>
        <v/>
      </c>
      <c r="K445" s="293" t="str">
        <f>IF('Dépenses forfaitaire'!L445="","",'Dépenses forfaitaire'!L445)</f>
        <v/>
      </c>
      <c r="L445" s="293" t="str">
        <f>IF('Dépenses forfaitaire'!J445="","",'Dépenses forfaitaire'!J445)</f>
        <v/>
      </c>
      <c r="M445" s="131" t="str">
        <f>IF($H445="","",IF($C445=Listes!$B$32,IF('DP_Instruction Forfaitaires'!$E445&lt;Listes!$B$53,('DP_Instruction Forfaitaires'!$E445*(VLOOKUP('DP_Instruction Forfaitaires'!$D445,Listes!$A$54:$E$60,2,FALSE))),IF('DP_Instruction Forfaitaires'!$E445&gt;Listes!$E$53,('DP_Instruction Forfaitaires'!$E445*(VLOOKUP('DP_Instruction Forfaitaires'!$D445,Listes!$A$54:$E$60,5,FALSE))),('DP_Instruction Forfaitaires'!$E445*(VLOOKUP('DP_Instruction Forfaitaires'!$D445,Listes!$A$54:$E$60,3,FALSE))+(VLOOKUP('DP_Instruction Forfaitaires'!$D445,Listes!$A$54:$E$60,4,FALSE)))))))</f>
        <v/>
      </c>
      <c r="N445" s="131" t="str">
        <f>IF($H445="","",IF($C445=Listes!$B$31,IF('DP_Instruction Forfaitaires'!$E445&lt;Listes!$B$42,('DP_Instruction Forfaitaires'!$E445*(VLOOKUP('DP_Instruction Forfaitaires'!$D445,Listes!$A$43:$E$49,2,FALSE))),IF('DP_Instruction Forfaitaires'!$E445&gt;Listes!$D$42,('DP_Instruction Forfaitaires'!$E445*(VLOOKUP('DP_Instruction Forfaitaires'!$D445,Listes!$A$43:$E$49,5,FALSE))),('DP_Instruction Forfaitaires'!$E445*(VLOOKUP('DP_Instruction Forfaitaires'!$D445,Listes!$A$43:$E$49,3,FALSE))+(VLOOKUP('DP_Instruction Forfaitaires'!$D445,Listes!$A$43:$E$49,4,FALSE)))))))</f>
        <v/>
      </c>
      <c r="O445" s="183" t="str">
        <f>IF($H445="","",IF($C445=Listes!$B$34,Listes!$I$31,IF($C445=Listes!$B$35,(VLOOKUP('DP_Instruction Forfaitaires'!$F445,Listes!$E$31:$F$36,2,FALSE)),IF($C445=Listes!$B$33,IF('DP_Instruction Forfaitaires'!$E445&lt;Listes!$A$64,'DP_Instruction Forfaitaires'!$E445*Listes!$A$65,IF('DP_Instruction Forfaitaires'!$E445&gt;Listes!$D$64,'DP_Instruction Forfaitaires'!$E445*Listes!$D$65,(('DP_Instruction Forfaitaires'!$E445*Listes!$B$65)+Listes!$C$65)))))))</f>
        <v/>
      </c>
      <c r="P445" s="144" t="str">
        <f>IF('Dépenses forfaitaire'!P445="","",'Dépenses forfaitaire'!P445)</f>
        <v/>
      </c>
      <c r="Q445" s="343"/>
      <c r="R445" s="295" t="str">
        <f t="shared" si="24"/>
        <v/>
      </c>
      <c r="S445" s="295" t="str">
        <f t="shared" si="25"/>
        <v/>
      </c>
      <c r="T445" s="193" t="str">
        <f t="shared" si="26"/>
        <v/>
      </c>
      <c r="U445" s="191"/>
      <c r="V445" s="209"/>
      <c r="W445" s="195" t="str">
        <f>IF(AND(OR(Q445="KO",T445&lt;&gt;""),OR(R445="",S445="",T445="")),Listes!$A$74,IF(AND(T445="",Q445&lt;&gt;""),Listes!$A$75,IF(AND(P445&lt;T445,V445=""),Listes!$A$76,IF(AND(R445&gt;S445),Listes!$A$77,IF(AND(P445&lt;&gt;"",P445&gt;T445,U445=""),Listes!$A$78,IF(AND(X445="",OR(Q445&lt;&gt;"",R445&lt;&gt;"",S445&lt;&gt;"")),Listes!$A$79,""))))))</f>
        <v/>
      </c>
      <c r="X445" s="196"/>
      <c r="Y445" s="31">
        <f t="shared" si="27"/>
        <v>0</v>
      </c>
    </row>
    <row r="446" spans="1:25" ht="20.100000000000001" customHeight="1" x14ac:dyDescent="0.25">
      <c r="A446" s="134">
        <v>440</v>
      </c>
      <c r="B446" s="131" t="str">
        <f>IF('Dépenses forfaitaire'!B446="","",'Dépenses forfaitaire'!B446)</f>
        <v/>
      </c>
      <c r="C446" s="131" t="str">
        <f>IF('Dépenses forfaitaire'!C446="","",'Dépenses forfaitaire'!C446)</f>
        <v/>
      </c>
      <c r="D446" s="131" t="str">
        <f>IF('Dépenses forfaitaire'!D446="","",'Dépenses forfaitaire'!D446)</f>
        <v/>
      </c>
      <c r="E446" s="131" t="str">
        <f>IF('Dépenses forfaitaire'!E446="","",'Dépenses forfaitaire'!E446)</f>
        <v/>
      </c>
      <c r="F446" s="131" t="str">
        <f>IF('Dépenses forfaitaire'!F446="","",'Dépenses forfaitaire'!F446)</f>
        <v/>
      </c>
      <c r="G446" s="131"/>
      <c r="H446" s="131" t="str">
        <f>IF('Dépenses forfaitaire'!H446="","",'Dépenses forfaitaire'!H446)</f>
        <v/>
      </c>
      <c r="I446" s="131" t="str">
        <f>IF('Dépenses forfaitaire'!I446="","",'Dépenses forfaitaire'!I446)</f>
        <v/>
      </c>
      <c r="J446" s="293" t="str">
        <f>IF('Dépenses forfaitaire'!K446="","",'Dépenses forfaitaire'!K446)</f>
        <v/>
      </c>
      <c r="K446" s="293" t="str">
        <f>IF('Dépenses forfaitaire'!L446="","",'Dépenses forfaitaire'!L446)</f>
        <v/>
      </c>
      <c r="L446" s="293" t="str">
        <f>IF('Dépenses forfaitaire'!J446="","",'Dépenses forfaitaire'!J446)</f>
        <v/>
      </c>
      <c r="M446" s="131" t="str">
        <f>IF($H446="","",IF($C446=Listes!$B$32,IF('DP_Instruction Forfaitaires'!$E446&lt;Listes!$B$53,('DP_Instruction Forfaitaires'!$E446*(VLOOKUP('DP_Instruction Forfaitaires'!$D446,Listes!$A$54:$E$60,2,FALSE))),IF('DP_Instruction Forfaitaires'!$E446&gt;Listes!$E$53,('DP_Instruction Forfaitaires'!$E446*(VLOOKUP('DP_Instruction Forfaitaires'!$D446,Listes!$A$54:$E$60,5,FALSE))),('DP_Instruction Forfaitaires'!$E446*(VLOOKUP('DP_Instruction Forfaitaires'!$D446,Listes!$A$54:$E$60,3,FALSE))+(VLOOKUP('DP_Instruction Forfaitaires'!$D446,Listes!$A$54:$E$60,4,FALSE)))))))</f>
        <v/>
      </c>
      <c r="N446" s="131" t="str">
        <f>IF($H446="","",IF($C446=Listes!$B$31,IF('DP_Instruction Forfaitaires'!$E446&lt;Listes!$B$42,('DP_Instruction Forfaitaires'!$E446*(VLOOKUP('DP_Instruction Forfaitaires'!$D446,Listes!$A$43:$E$49,2,FALSE))),IF('DP_Instruction Forfaitaires'!$E446&gt;Listes!$D$42,('DP_Instruction Forfaitaires'!$E446*(VLOOKUP('DP_Instruction Forfaitaires'!$D446,Listes!$A$43:$E$49,5,FALSE))),('DP_Instruction Forfaitaires'!$E446*(VLOOKUP('DP_Instruction Forfaitaires'!$D446,Listes!$A$43:$E$49,3,FALSE))+(VLOOKUP('DP_Instruction Forfaitaires'!$D446,Listes!$A$43:$E$49,4,FALSE)))))))</f>
        <v/>
      </c>
      <c r="O446" s="183" t="str">
        <f>IF($H446="","",IF($C446=Listes!$B$34,Listes!$I$31,IF($C446=Listes!$B$35,(VLOOKUP('DP_Instruction Forfaitaires'!$F446,Listes!$E$31:$F$36,2,FALSE)),IF($C446=Listes!$B$33,IF('DP_Instruction Forfaitaires'!$E446&lt;Listes!$A$64,'DP_Instruction Forfaitaires'!$E446*Listes!$A$65,IF('DP_Instruction Forfaitaires'!$E446&gt;Listes!$D$64,'DP_Instruction Forfaitaires'!$E446*Listes!$D$65,(('DP_Instruction Forfaitaires'!$E446*Listes!$B$65)+Listes!$C$65)))))))</f>
        <v/>
      </c>
      <c r="P446" s="144" t="str">
        <f>IF('Dépenses forfaitaire'!P446="","",'Dépenses forfaitaire'!P446)</f>
        <v/>
      </c>
      <c r="Q446" s="343"/>
      <c r="R446" s="295" t="str">
        <f t="shared" si="24"/>
        <v/>
      </c>
      <c r="S446" s="295" t="str">
        <f t="shared" si="25"/>
        <v/>
      </c>
      <c r="T446" s="193" t="str">
        <f t="shared" si="26"/>
        <v/>
      </c>
      <c r="U446" s="191"/>
      <c r="V446" s="209"/>
      <c r="W446" s="195" t="str">
        <f>IF(AND(OR(Q446="KO",T446&lt;&gt;""),OR(R446="",S446="",T446="")),Listes!$A$74,IF(AND(T446="",Q446&lt;&gt;""),Listes!$A$75,IF(AND(P446&lt;T446,V446=""),Listes!$A$76,IF(AND(R446&gt;S446),Listes!$A$77,IF(AND(P446&lt;&gt;"",P446&gt;T446,U446=""),Listes!$A$78,IF(AND(X446="",OR(Q446&lt;&gt;"",R446&lt;&gt;"",S446&lt;&gt;"")),Listes!$A$79,""))))))</f>
        <v/>
      </c>
      <c r="X446" s="196"/>
      <c r="Y446" s="31">
        <f t="shared" si="27"/>
        <v>0</v>
      </c>
    </row>
    <row r="447" spans="1:25" ht="20.100000000000001" customHeight="1" x14ac:dyDescent="0.25">
      <c r="A447" s="134">
        <v>441</v>
      </c>
      <c r="B447" s="131" t="str">
        <f>IF('Dépenses forfaitaire'!B447="","",'Dépenses forfaitaire'!B447)</f>
        <v/>
      </c>
      <c r="C447" s="131" t="str">
        <f>IF('Dépenses forfaitaire'!C447="","",'Dépenses forfaitaire'!C447)</f>
        <v/>
      </c>
      <c r="D447" s="131" t="str">
        <f>IF('Dépenses forfaitaire'!D447="","",'Dépenses forfaitaire'!D447)</f>
        <v/>
      </c>
      <c r="E447" s="131" t="str">
        <f>IF('Dépenses forfaitaire'!E447="","",'Dépenses forfaitaire'!E447)</f>
        <v/>
      </c>
      <c r="F447" s="131" t="str">
        <f>IF('Dépenses forfaitaire'!F447="","",'Dépenses forfaitaire'!F447)</f>
        <v/>
      </c>
      <c r="G447" s="131"/>
      <c r="H447" s="131" t="str">
        <f>IF('Dépenses forfaitaire'!H447="","",'Dépenses forfaitaire'!H447)</f>
        <v/>
      </c>
      <c r="I447" s="131" t="str">
        <f>IF('Dépenses forfaitaire'!I447="","",'Dépenses forfaitaire'!I447)</f>
        <v/>
      </c>
      <c r="J447" s="293" t="str">
        <f>IF('Dépenses forfaitaire'!K447="","",'Dépenses forfaitaire'!K447)</f>
        <v/>
      </c>
      <c r="K447" s="293" t="str">
        <f>IF('Dépenses forfaitaire'!L447="","",'Dépenses forfaitaire'!L447)</f>
        <v/>
      </c>
      <c r="L447" s="293" t="str">
        <f>IF('Dépenses forfaitaire'!J447="","",'Dépenses forfaitaire'!J447)</f>
        <v/>
      </c>
      <c r="M447" s="131" t="str">
        <f>IF($H447="","",IF($C447=Listes!$B$32,IF('DP_Instruction Forfaitaires'!$E447&lt;Listes!$B$53,('DP_Instruction Forfaitaires'!$E447*(VLOOKUP('DP_Instruction Forfaitaires'!$D447,Listes!$A$54:$E$60,2,FALSE))),IF('DP_Instruction Forfaitaires'!$E447&gt;Listes!$E$53,('DP_Instruction Forfaitaires'!$E447*(VLOOKUP('DP_Instruction Forfaitaires'!$D447,Listes!$A$54:$E$60,5,FALSE))),('DP_Instruction Forfaitaires'!$E447*(VLOOKUP('DP_Instruction Forfaitaires'!$D447,Listes!$A$54:$E$60,3,FALSE))+(VLOOKUP('DP_Instruction Forfaitaires'!$D447,Listes!$A$54:$E$60,4,FALSE)))))))</f>
        <v/>
      </c>
      <c r="N447" s="131" t="str">
        <f>IF($H447="","",IF($C447=Listes!$B$31,IF('DP_Instruction Forfaitaires'!$E447&lt;Listes!$B$42,('DP_Instruction Forfaitaires'!$E447*(VLOOKUP('DP_Instruction Forfaitaires'!$D447,Listes!$A$43:$E$49,2,FALSE))),IF('DP_Instruction Forfaitaires'!$E447&gt;Listes!$D$42,('DP_Instruction Forfaitaires'!$E447*(VLOOKUP('DP_Instruction Forfaitaires'!$D447,Listes!$A$43:$E$49,5,FALSE))),('DP_Instruction Forfaitaires'!$E447*(VLOOKUP('DP_Instruction Forfaitaires'!$D447,Listes!$A$43:$E$49,3,FALSE))+(VLOOKUP('DP_Instruction Forfaitaires'!$D447,Listes!$A$43:$E$49,4,FALSE)))))))</f>
        <v/>
      </c>
      <c r="O447" s="183" t="str">
        <f>IF($H447="","",IF($C447=Listes!$B$34,Listes!$I$31,IF($C447=Listes!$B$35,(VLOOKUP('DP_Instruction Forfaitaires'!$F447,Listes!$E$31:$F$36,2,FALSE)),IF($C447=Listes!$B$33,IF('DP_Instruction Forfaitaires'!$E447&lt;Listes!$A$64,'DP_Instruction Forfaitaires'!$E447*Listes!$A$65,IF('DP_Instruction Forfaitaires'!$E447&gt;Listes!$D$64,'DP_Instruction Forfaitaires'!$E447*Listes!$D$65,(('DP_Instruction Forfaitaires'!$E447*Listes!$B$65)+Listes!$C$65)))))))</f>
        <v/>
      </c>
      <c r="P447" s="144" t="str">
        <f>IF('Dépenses forfaitaire'!P447="","",'Dépenses forfaitaire'!P447)</f>
        <v/>
      </c>
      <c r="Q447" s="343"/>
      <c r="R447" s="295" t="str">
        <f t="shared" si="24"/>
        <v/>
      </c>
      <c r="S447" s="295" t="str">
        <f t="shared" si="25"/>
        <v/>
      </c>
      <c r="T447" s="193" t="str">
        <f t="shared" si="26"/>
        <v/>
      </c>
      <c r="U447" s="191"/>
      <c r="V447" s="209"/>
      <c r="W447" s="195" t="str">
        <f>IF(AND(OR(Q447="KO",T447&lt;&gt;""),OR(R447="",S447="",T447="")),Listes!$A$74,IF(AND(T447="",Q447&lt;&gt;""),Listes!$A$75,IF(AND(P447&lt;T447,V447=""),Listes!$A$76,IF(AND(R447&gt;S447),Listes!$A$77,IF(AND(P447&lt;&gt;"",P447&gt;T447,U447=""),Listes!$A$78,IF(AND(X447="",OR(Q447&lt;&gt;"",R447&lt;&gt;"",S447&lt;&gt;"")),Listes!$A$79,""))))))</f>
        <v/>
      </c>
      <c r="X447" s="196"/>
      <c r="Y447" s="31">
        <f t="shared" si="27"/>
        <v>0</v>
      </c>
    </row>
    <row r="448" spans="1:25" ht="20.100000000000001" customHeight="1" x14ac:dyDescent="0.25">
      <c r="A448" s="134">
        <v>442</v>
      </c>
      <c r="B448" s="131" t="str">
        <f>IF('Dépenses forfaitaire'!B448="","",'Dépenses forfaitaire'!B448)</f>
        <v/>
      </c>
      <c r="C448" s="131" t="str">
        <f>IF('Dépenses forfaitaire'!C448="","",'Dépenses forfaitaire'!C448)</f>
        <v/>
      </c>
      <c r="D448" s="131" t="str">
        <f>IF('Dépenses forfaitaire'!D448="","",'Dépenses forfaitaire'!D448)</f>
        <v/>
      </c>
      <c r="E448" s="131" t="str">
        <f>IF('Dépenses forfaitaire'!E448="","",'Dépenses forfaitaire'!E448)</f>
        <v/>
      </c>
      <c r="F448" s="131" t="str">
        <f>IF('Dépenses forfaitaire'!F448="","",'Dépenses forfaitaire'!F448)</f>
        <v/>
      </c>
      <c r="G448" s="131"/>
      <c r="H448" s="131" t="str">
        <f>IF('Dépenses forfaitaire'!H448="","",'Dépenses forfaitaire'!H448)</f>
        <v/>
      </c>
      <c r="I448" s="131" t="str">
        <f>IF('Dépenses forfaitaire'!I448="","",'Dépenses forfaitaire'!I448)</f>
        <v/>
      </c>
      <c r="J448" s="293" t="str">
        <f>IF('Dépenses forfaitaire'!K448="","",'Dépenses forfaitaire'!K448)</f>
        <v/>
      </c>
      <c r="K448" s="293" t="str">
        <f>IF('Dépenses forfaitaire'!L448="","",'Dépenses forfaitaire'!L448)</f>
        <v/>
      </c>
      <c r="L448" s="293" t="str">
        <f>IF('Dépenses forfaitaire'!J448="","",'Dépenses forfaitaire'!J448)</f>
        <v/>
      </c>
      <c r="M448" s="131" t="str">
        <f>IF($H448="","",IF($C448=Listes!$B$32,IF('DP_Instruction Forfaitaires'!$E448&lt;Listes!$B$53,('DP_Instruction Forfaitaires'!$E448*(VLOOKUP('DP_Instruction Forfaitaires'!$D448,Listes!$A$54:$E$60,2,FALSE))),IF('DP_Instruction Forfaitaires'!$E448&gt;Listes!$E$53,('DP_Instruction Forfaitaires'!$E448*(VLOOKUP('DP_Instruction Forfaitaires'!$D448,Listes!$A$54:$E$60,5,FALSE))),('DP_Instruction Forfaitaires'!$E448*(VLOOKUP('DP_Instruction Forfaitaires'!$D448,Listes!$A$54:$E$60,3,FALSE))+(VLOOKUP('DP_Instruction Forfaitaires'!$D448,Listes!$A$54:$E$60,4,FALSE)))))))</f>
        <v/>
      </c>
      <c r="N448" s="131" t="str">
        <f>IF($H448="","",IF($C448=Listes!$B$31,IF('DP_Instruction Forfaitaires'!$E448&lt;Listes!$B$42,('DP_Instruction Forfaitaires'!$E448*(VLOOKUP('DP_Instruction Forfaitaires'!$D448,Listes!$A$43:$E$49,2,FALSE))),IF('DP_Instruction Forfaitaires'!$E448&gt;Listes!$D$42,('DP_Instruction Forfaitaires'!$E448*(VLOOKUP('DP_Instruction Forfaitaires'!$D448,Listes!$A$43:$E$49,5,FALSE))),('DP_Instruction Forfaitaires'!$E448*(VLOOKUP('DP_Instruction Forfaitaires'!$D448,Listes!$A$43:$E$49,3,FALSE))+(VLOOKUP('DP_Instruction Forfaitaires'!$D448,Listes!$A$43:$E$49,4,FALSE)))))))</f>
        <v/>
      </c>
      <c r="O448" s="183" t="str">
        <f>IF($H448="","",IF($C448=Listes!$B$34,Listes!$I$31,IF($C448=Listes!$B$35,(VLOOKUP('DP_Instruction Forfaitaires'!$F448,Listes!$E$31:$F$36,2,FALSE)),IF($C448=Listes!$B$33,IF('DP_Instruction Forfaitaires'!$E448&lt;Listes!$A$64,'DP_Instruction Forfaitaires'!$E448*Listes!$A$65,IF('DP_Instruction Forfaitaires'!$E448&gt;Listes!$D$64,'DP_Instruction Forfaitaires'!$E448*Listes!$D$65,(('DP_Instruction Forfaitaires'!$E448*Listes!$B$65)+Listes!$C$65)))))))</f>
        <v/>
      </c>
      <c r="P448" s="144" t="str">
        <f>IF('Dépenses forfaitaire'!P448="","",'Dépenses forfaitaire'!P448)</f>
        <v/>
      </c>
      <c r="Q448" s="343"/>
      <c r="R448" s="295" t="str">
        <f t="shared" si="24"/>
        <v/>
      </c>
      <c r="S448" s="295" t="str">
        <f t="shared" si="25"/>
        <v/>
      </c>
      <c r="T448" s="193" t="str">
        <f t="shared" si="26"/>
        <v/>
      </c>
      <c r="U448" s="191"/>
      <c r="V448" s="209"/>
      <c r="W448" s="195" t="str">
        <f>IF(AND(OR(Q448="KO",T448&lt;&gt;""),OR(R448="",S448="",T448="")),Listes!$A$74,IF(AND(T448="",Q448&lt;&gt;""),Listes!$A$75,IF(AND(P448&lt;T448,V448=""),Listes!$A$76,IF(AND(R448&gt;S448),Listes!$A$77,IF(AND(P448&lt;&gt;"",P448&gt;T448,U448=""),Listes!$A$78,IF(AND(X448="",OR(Q448&lt;&gt;"",R448&lt;&gt;"",S448&lt;&gt;"")),Listes!$A$79,""))))))</f>
        <v/>
      </c>
      <c r="X448" s="196"/>
      <c r="Y448" s="31">
        <f t="shared" si="27"/>
        <v>0</v>
      </c>
    </row>
    <row r="449" spans="1:25" ht="20.100000000000001" customHeight="1" x14ac:dyDescent="0.25">
      <c r="A449" s="134">
        <v>443</v>
      </c>
      <c r="B449" s="131" t="str">
        <f>IF('Dépenses forfaitaire'!B449="","",'Dépenses forfaitaire'!B449)</f>
        <v/>
      </c>
      <c r="C449" s="131" t="str">
        <f>IF('Dépenses forfaitaire'!C449="","",'Dépenses forfaitaire'!C449)</f>
        <v/>
      </c>
      <c r="D449" s="131" t="str">
        <f>IF('Dépenses forfaitaire'!D449="","",'Dépenses forfaitaire'!D449)</f>
        <v/>
      </c>
      <c r="E449" s="131" t="str">
        <f>IF('Dépenses forfaitaire'!E449="","",'Dépenses forfaitaire'!E449)</f>
        <v/>
      </c>
      <c r="F449" s="131" t="str">
        <f>IF('Dépenses forfaitaire'!F449="","",'Dépenses forfaitaire'!F449)</f>
        <v/>
      </c>
      <c r="G449" s="131"/>
      <c r="H449" s="131" t="str">
        <f>IF('Dépenses forfaitaire'!H449="","",'Dépenses forfaitaire'!H449)</f>
        <v/>
      </c>
      <c r="I449" s="131" t="str">
        <f>IF('Dépenses forfaitaire'!I449="","",'Dépenses forfaitaire'!I449)</f>
        <v/>
      </c>
      <c r="J449" s="293" t="str">
        <f>IF('Dépenses forfaitaire'!K449="","",'Dépenses forfaitaire'!K449)</f>
        <v/>
      </c>
      <c r="K449" s="293" t="str">
        <f>IF('Dépenses forfaitaire'!L449="","",'Dépenses forfaitaire'!L449)</f>
        <v/>
      </c>
      <c r="L449" s="293" t="str">
        <f>IF('Dépenses forfaitaire'!J449="","",'Dépenses forfaitaire'!J449)</f>
        <v/>
      </c>
      <c r="M449" s="131" t="str">
        <f>IF($H449="","",IF($C449=Listes!$B$32,IF('DP_Instruction Forfaitaires'!$E449&lt;Listes!$B$53,('DP_Instruction Forfaitaires'!$E449*(VLOOKUP('DP_Instruction Forfaitaires'!$D449,Listes!$A$54:$E$60,2,FALSE))),IF('DP_Instruction Forfaitaires'!$E449&gt;Listes!$E$53,('DP_Instruction Forfaitaires'!$E449*(VLOOKUP('DP_Instruction Forfaitaires'!$D449,Listes!$A$54:$E$60,5,FALSE))),('DP_Instruction Forfaitaires'!$E449*(VLOOKUP('DP_Instruction Forfaitaires'!$D449,Listes!$A$54:$E$60,3,FALSE))+(VLOOKUP('DP_Instruction Forfaitaires'!$D449,Listes!$A$54:$E$60,4,FALSE)))))))</f>
        <v/>
      </c>
      <c r="N449" s="131" t="str">
        <f>IF($H449="","",IF($C449=Listes!$B$31,IF('DP_Instruction Forfaitaires'!$E449&lt;Listes!$B$42,('DP_Instruction Forfaitaires'!$E449*(VLOOKUP('DP_Instruction Forfaitaires'!$D449,Listes!$A$43:$E$49,2,FALSE))),IF('DP_Instruction Forfaitaires'!$E449&gt;Listes!$D$42,('DP_Instruction Forfaitaires'!$E449*(VLOOKUP('DP_Instruction Forfaitaires'!$D449,Listes!$A$43:$E$49,5,FALSE))),('DP_Instruction Forfaitaires'!$E449*(VLOOKUP('DP_Instruction Forfaitaires'!$D449,Listes!$A$43:$E$49,3,FALSE))+(VLOOKUP('DP_Instruction Forfaitaires'!$D449,Listes!$A$43:$E$49,4,FALSE)))))))</f>
        <v/>
      </c>
      <c r="O449" s="183" t="str">
        <f>IF($H449="","",IF($C449=Listes!$B$34,Listes!$I$31,IF($C449=Listes!$B$35,(VLOOKUP('DP_Instruction Forfaitaires'!$F449,Listes!$E$31:$F$36,2,FALSE)),IF($C449=Listes!$B$33,IF('DP_Instruction Forfaitaires'!$E449&lt;Listes!$A$64,'DP_Instruction Forfaitaires'!$E449*Listes!$A$65,IF('DP_Instruction Forfaitaires'!$E449&gt;Listes!$D$64,'DP_Instruction Forfaitaires'!$E449*Listes!$D$65,(('DP_Instruction Forfaitaires'!$E449*Listes!$B$65)+Listes!$C$65)))))))</f>
        <v/>
      </c>
      <c r="P449" s="144" t="str">
        <f>IF('Dépenses forfaitaire'!P449="","",'Dépenses forfaitaire'!P449)</f>
        <v/>
      </c>
      <c r="Q449" s="343"/>
      <c r="R449" s="295" t="str">
        <f t="shared" si="24"/>
        <v/>
      </c>
      <c r="S449" s="295" t="str">
        <f t="shared" si="25"/>
        <v/>
      </c>
      <c r="T449" s="193" t="str">
        <f t="shared" si="26"/>
        <v/>
      </c>
      <c r="U449" s="191"/>
      <c r="V449" s="209"/>
      <c r="W449" s="195" t="str">
        <f>IF(AND(OR(Q449="KO",T449&lt;&gt;""),OR(R449="",S449="",T449="")),Listes!$A$74,IF(AND(T449="",Q449&lt;&gt;""),Listes!$A$75,IF(AND(P449&lt;T449,V449=""),Listes!$A$76,IF(AND(R449&gt;S449),Listes!$A$77,IF(AND(P449&lt;&gt;"",P449&gt;T449,U449=""),Listes!$A$78,IF(AND(X449="",OR(Q449&lt;&gt;"",R449&lt;&gt;"",S449&lt;&gt;"")),Listes!$A$79,""))))))</f>
        <v/>
      </c>
      <c r="X449" s="196"/>
      <c r="Y449" s="31">
        <f t="shared" si="27"/>
        <v>0</v>
      </c>
    </row>
    <row r="450" spans="1:25" ht="20.100000000000001" customHeight="1" x14ac:dyDescent="0.25">
      <c r="A450" s="134">
        <v>444</v>
      </c>
      <c r="B450" s="131" t="str">
        <f>IF('Dépenses forfaitaire'!B450="","",'Dépenses forfaitaire'!B450)</f>
        <v/>
      </c>
      <c r="C450" s="131" t="str">
        <f>IF('Dépenses forfaitaire'!C450="","",'Dépenses forfaitaire'!C450)</f>
        <v/>
      </c>
      <c r="D450" s="131" t="str">
        <f>IF('Dépenses forfaitaire'!D450="","",'Dépenses forfaitaire'!D450)</f>
        <v/>
      </c>
      <c r="E450" s="131" t="str">
        <f>IF('Dépenses forfaitaire'!E450="","",'Dépenses forfaitaire'!E450)</f>
        <v/>
      </c>
      <c r="F450" s="131" t="str">
        <f>IF('Dépenses forfaitaire'!F450="","",'Dépenses forfaitaire'!F450)</f>
        <v/>
      </c>
      <c r="G450" s="131"/>
      <c r="H450" s="131" t="str">
        <f>IF('Dépenses forfaitaire'!H450="","",'Dépenses forfaitaire'!H450)</f>
        <v/>
      </c>
      <c r="I450" s="131" t="str">
        <f>IF('Dépenses forfaitaire'!I450="","",'Dépenses forfaitaire'!I450)</f>
        <v/>
      </c>
      <c r="J450" s="293" t="str">
        <f>IF('Dépenses forfaitaire'!K450="","",'Dépenses forfaitaire'!K450)</f>
        <v/>
      </c>
      <c r="K450" s="293" t="str">
        <f>IF('Dépenses forfaitaire'!L450="","",'Dépenses forfaitaire'!L450)</f>
        <v/>
      </c>
      <c r="L450" s="293" t="str">
        <f>IF('Dépenses forfaitaire'!J450="","",'Dépenses forfaitaire'!J450)</f>
        <v/>
      </c>
      <c r="M450" s="131" t="str">
        <f>IF($H450="","",IF($C450=Listes!$B$32,IF('DP_Instruction Forfaitaires'!$E450&lt;Listes!$B$53,('DP_Instruction Forfaitaires'!$E450*(VLOOKUP('DP_Instruction Forfaitaires'!$D450,Listes!$A$54:$E$60,2,FALSE))),IF('DP_Instruction Forfaitaires'!$E450&gt;Listes!$E$53,('DP_Instruction Forfaitaires'!$E450*(VLOOKUP('DP_Instruction Forfaitaires'!$D450,Listes!$A$54:$E$60,5,FALSE))),('DP_Instruction Forfaitaires'!$E450*(VLOOKUP('DP_Instruction Forfaitaires'!$D450,Listes!$A$54:$E$60,3,FALSE))+(VLOOKUP('DP_Instruction Forfaitaires'!$D450,Listes!$A$54:$E$60,4,FALSE)))))))</f>
        <v/>
      </c>
      <c r="N450" s="131" t="str">
        <f>IF($H450="","",IF($C450=Listes!$B$31,IF('DP_Instruction Forfaitaires'!$E450&lt;Listes!$B$42,('DP_Instruction Forfaitaires'!$E450*(VLOOKUP('DP_Instruction Forfaitaires'!$D450,Listes!$A$43:$E$49,2,FALSE))),IF('DP_Instruction Forfaitaires'!$E450&gt;Listes!$D$42,('DP_Instruction Forfaitaires'!$E450*(VLOOKUP('DP_Instruction Forfaitaires'!$D450,Listes!$A$43:$E$49,5,FALSE))),('DP_Instruction Forfaitaires'!$E450*(VLOOKUP('DP_Instruction Forfaitaires'!$D450,Listes!$A$43:$E$49,3,FALSE))+(VLOOKUP('DP_Instruction Forfaitaires'!$D450,Listes!$A$43:$E$49,4,FALSE)))))))</f>
        <v/>
      </c>
      <c r="O450" s="183" t="str">
        <f>IF($H450="","",IF($C450=Listes!$B$34,Listes!$I$31,IF($C450=Listes!$B$35,(VLOOKUP('DP_Instruction Forfaitaires'!$F450,Listes!$E$31:$F$36,2,FALSE)),IF($C450=Listes!$B$33,IF('DP_Instruction Forfaitaires'!$E450&lt;Listes!$A$64,'DP_Instruction Forfaitaires'!$E450*Listes!$A$65,IF('DP_Instruction Forfaitaires'!$E450&gt;Listes!$D$64,'DP_Instruction Forfaitaires'!$E450*Listes!$D$65,(('DP_Instruction Forfaitaires'!$E450*Listes!$B$65)+Listes!$C$65)))))))</f>
        <v/>
      </c>
      <c r="P450" s="144" t="str">
        <f>IF('Dépenses forfaitaire'!P450="","",'Dépenses forfaitaire'!P450)</f>
        <v/>
      </c>
      <c r="Q450" s="343"/>
      <c r="R450" s="295" t="str">
        <f t="shared" si="24"/>
        <v/>
      </c>
      <c r="S450" s="295" t="str">
        <f t="shared" si="25"/>
        <v/>
      </c>
      <c r="T450" s="193" t="str">
        <f t="shared" si="26"/>
        <v/>
      </c>
      <c r="U450" s="191"/>
      <c r="V450" s="209"/>
      <c r="W450" s="195" t="str">
        <f>IF(AND(OR(Q450="KO",T450&lt;&gt;""),OR(R450="",S450="",T450="")),Listes!$A$74,IF(AND(T450="",Q450&lt;&gt;""),Listes!$A$75,IF(AND(P450&lt;T450,V450=""),Listes!$A$76,IF(AND(R450&gt;S450),Listes!$A$77,IF(AND(P450&lt;&gt;"",P450&gt;T450,U450=""),Listes!$A$78,IF(AND(X450="",OR(Q450&lt;&gt;"",R450&lt;&gt;"",S450&lt;&gt;"")),Listes!$A$79,""))))))</f>
        <v/>
      </c>
      <c r="X450" s="196"/>
      <c r="Y450" s="31">
        <f t="shared" si="27"/>
        <v>0</v>
      </c>
    </row>
    <row r="451" spans="1:25" ht="20.100000000000001" customHeight="1" x14ac:dyDescent="0.25">
      <c r="A451" s="134">
        <v>445</v>
      </c>
      <c r="B451" s="131" t="str">
        <f>IF('Dépenses forfaitaire'!B451="","",'Dépenses forfaitaire'!B451)</f>
        <v/>
      </c>
      <c r="C451" s="131" t="str">
        <f>IF('Dépenses forfaitaire'!C451="","",'Dépenses forfaitaire'!C451)</f>
        <v/>
      </c>
      <c r="D451" s="131" t="str">
        <f>IF('Dépenses forfaitaire'!D451="","",'Dépenses forfaitaire'!D451)</f>
        <v/>
      </c>
      <c r="E451" s="131" t="str">
        <f>IF('Dépenses forfaitaire'!E451="","",'Dépenses forfaitaire'!E451)</f>
        <v/>
      </c>
      <c r="F451" s="131" t="str">
        <f>IF('Dépenses forfaitaire'!F451="","",'Dépenses forfaitaire'!F451)</f>
        <v/>
      </c>
      <c r="G451" s="131"/>
      <c r="H451" s="131" t="str">
        <f>IF('Dépenses forfaitaire'!H451="","",'Dépenses forfaitaire'!H451)</f>
        <v/>
      </c>
      <c r="I451" s="131" t="str">
        <f>IF('Dépenses forfaitaire'!I451="","",'Dépenses forfaitaire'!I451)</f>
        <v/>
      </c>
      <c r="J451" s="293" t="str">
        <f>IF('Dépenses forfaitaire'!K451="","",'Dépenses forfaitaire'!K451)</f>
        <v/>
      </c>
      <c r="K451" s="293" t="str">
        <f>IF('Dépenses forfaitaire'!L451="","",'Dépenses forfaitaire'!L451)</f>
        <v/>
      </c>
      <c r="L451" s="293" t="str">
        <f>IF('Dépenses forfaitaire'!J451="","",'Dépenses forfaitaire'!J451)</f>
        <v/>
      </c>
      <c r="M451" s="131" t="str">
        <f>IF($H451="","",IF($C451=Listes!$B$32,IF('DP_Instruction Forfaitaires'!$E451&lt;Listes!$B$53,('DP_Instruction Forfaitaires'!$E451*(VLOOKUP('DP_Instruction Forfaitaires'!$D451,Listes!$A$54:$E$60,2,FALSE))),IF('DP_Instruction Forfaitaires'!$E451&gt;Listes!$E$53,('DP_Instruction Forfaitaires'!$E451*(VLOOKUP('DP_Instruction Forfaitaires'!$D451,Listes!$A$54:$E$60,5,FALSE))),('DP_Instruction Forfaitaires'!$E451*(VLOOKUP('DP_Instruction Forfaitaires'!$D451,Listes!$A$54:$E$60,3,FALSE))+(VLOOKUP('DP_Instruction Forfaitaires'!$D451,Listes!$A$54:$E$60,4,FALSE)))))))</f>
        <v/>
      </c>
      <c r="N451" s="131" t="str">
        <f>IF($H451="","",IF($C451=Listes!$B$31,IF('DP_Instruction Forfaitaires'!$E451&lt;Listes!$B$42,('DP_Instruction Forfaitaires'!$E451*(VLOOKUP('DP_Instruction Forfaitaires'!$D451,Listes!$A$43:$E$49,2,FALSE))),IF('DP_Instruction Forfaitaires'!$E451&gt;Listes!$D$42,('DP_Instruction Forfaitaires'!$E451*(VLOOKUP('DP_Instruction Forfaitaires'!$D451,Listes!$A$43:$E$49,5,FALSE))),('DP_Instruction Forfaitaires'!$E451*(VLOOKUP('DP_Instruction Forfaitaires'!$D451,Listes!$A$43:$E$49,3,FALSE))+(VLOOKUP('DP_Instruction Forfaitaires'!$D451,Listes!$A$43:$E$49,4,FALSE)))))))</f>
        <v/>
      </c>
      <c r="O451" s="183" t="str">
        <f>IF($H451="","",IF($C451=Listes!$B$34,Listes!$I$31,IF($C451=Listes!$B$35,(VLOOKUP('DP_Instruction Forfaitaires'!$F451,Listes!$E$31:$F$36,2,FALSE)),IF($C451=Listes!$B$33,IF('DP_Instruction Forfaitaires'!$E451&lt;Listes!$A$64,'DP_Instruction Forfaitaires'!$E451*Listes!$A$65,IF('DP_Instruction Forfaitaires'!$E451&gt;Listes!$D$64,'DP_Instruction Forfaitaires'!$E451*Listes!$D$65,(('DP_Instruction Forfaitaires'!$E451*Listes!$B$65)+Listes!$C$65)))))))</f>
        <v/>
      </c>
      <c r="P451" s="144" t="str">
        <f>IF('Dépenses forfaitaire'!P451="","",'Dépenses forfaitaire'!P451)</f>
        <v/>
      </c>
      <c r="Q451" s="343"/>
      <c r="R451" s="295" t="str">
        <f t="shared" si="24"/>
        <v/>
      </c>
      <c r="S451" s="295" t="str">
        <f t="shared" si="25"/>
        <v/>
      </c>
      <c r="T451" s="193" t="str">
        <f t="shared" si="26"/>
        <v/>
      </c>
      <c r="U451" s="191"/>
      <c r="V451" s="209"/>
      <c r="W451" s="195" t="str">
        <f>IF(AND(OR(Q451="KO",T451&lt;&gt;""),OR(R451="",S451="",T451="")),Listes!$A$74,IF(AND(T451="",Q451&lt;&gt;""),Listes!$A$75,IF(AND(P451&lt;T451,V451=""),Listes!$A$76,IF(AND(R451&gt;S451),Listes!$A$77,IF(AND(P451&lt;&gt;"",P451&gt;T451,U451=""),Listes!$A$78,IF(AND(X451="",OR(Q451&lt;&gt;"",R451&lt;&gt;"",S451&lt;&gt;"")),Listes!$A$79,""))))))</f>
        <v/>
      </c>
      <c r="X451" s="196"/>
      <c r="Y451" s="31">
        <f t="shared" si="27"/>
        <v>0</v>
      </c>
    </row>
    <row r="452" spans="1:25" ht="20.100000000000001" customHeight="1" x14ac:dyDescent="0.25">
      <c r="A452" s="134">
        <v>446</v>
      </c>
      <c r="B452" s="131" t="str">
        <f>IF('Dépenses forfaitaire'!B452="","",'Dépenses forfaitaire'!B452)</f>
        <v/>
      </c>
      <c r="C452" s="131" t="str">
        <f>IF('Dépenses forfaitaire'!C452="","",'Dépenses forfaitaire'!C452)</f>
        <v/>
      </c>
      <c r="D452" s="131" t="str">
        <f>IF('Dépenses forfaitaire'!D452="","",'Dépenses forfaitaire'!D452)</f>
        <v/>
      </c>
      <c r="E452" s="131" t="str">
        <f>IF('Dépenses forfaitaire'!E452="","",'Dépenses forfaitaire'!E452)</f>
        <v/>
      </c>
      <c r="F452" s="131" t="str">
        <f>IF('Dépenses forfaitaire'!F452="","",'Dépenses forfaitaire'!F452)</f>
        <v/>
      </c>
      <c r="G452" s="131"/>
      <c r="H452" s="131" t="str">
        <f>IF('Dépenses forfaitaire'!H452="","",'Dépenses forfaitaire'!H452)</f>
        <v/>
      </c>
      <c r="I452" s="131" t="str">
        <f>IF('Dépenses forfaitaire'!I452="","",'Dépenses forfaitaire'!I452)</f>
        <v/>
      </c>
      <c r="J452" s="293" t="str">
        <f>IF('Dépenses forfaitaire'!K452="","",'Dépenses forfaitaire'!K452)</f>
        <v/>
      </c>
      <c r="K452" s="293" t="str">
        <f>IF('Dépenses forfaitaire'!L452="","",'Dépenses forfaitaire'!L452)</f>
        <v/>
      </c>
      <c r="L452" s="293" t="str">
        <f>IF('Dépenses forfaitaire'!J452="","",'Dépenses forfaitaire'!J452)</f>
        <v/>
      </c>
      <c r="M452" s="131" t="str">
        <f>IF($H452="","",IF($C452=Listes!$B$32,IF('DP_Instruction Forfaitaires'!$E452&lt;Listes!$B$53,('DP_Instruction Forfaitaires'!$E452*(VLOOKUP('DP_Instruction Forfaitaires'!$D452,Listes!$A$54:$E$60,2,FALSE))),IF('DP_Instruction Forfaitaires'!$E452&gt;Listes!$E$53,('DP_Instruction Forfaitaires'!$E452*(VLOOKUP('DP_Instruction Forfaitaires'!$D452,Listes!$A$54:$E$60,5,FALSE))),('DP_Instruction Forfaitaires'!$E452*(VLOOKUP('DP_Instruction Forfaitaires'!$D452,Listes!$A$54:$E$60,3,FALSE))+(VLOOKUP('DP_Instruction Forfaitaires'!$D452,Listes!$A$54:$E$60,4,FALSE)))))))</f>
        <v/>
      </c>
      <c r="N452" s="131" t="str">
        <f>IF($H452="","",IF($C452=Listes!$B$31,IF('DP_Instruction Forfaitaires'!$E452&lt;Listes!$B$42,('DP_Instruction Forfaitaires'!$E452*(VLOOKUP('DP_Instruction Forfaitaires'!$D452,Listes!$A$43:$E$49,2,FALSE))),IF('DP_Instruction Forfaitaires'!$E452&gt;Listes!$D$42,('DP_Instruction Forfaitaires'!$E452*(VLOOKUP('DP_Instruction Forfaitaires'!$D452,Listes!$A$43:$E$49,5,FALSE))),('DP_Instruction Forfaitaires'!$E452*(VLOOKUP('DP_Instruction Forfaitaires'!$D452,Listes!$A$43:$E$49,3,FALSE))+(VLOOKUP('DP_Instruction Forfaitaires'!$D452,Listes!$A$43:$E$49,4,FALSE)))))))</f>
        <v/>
      </c>
      <c r="O452" s="183" t="str">
        <f>IF($H452="","",IF($C452=Listes!$B$34,Listes!$I$31,IF($C452=Listes!$B$35,(VLOOKUP('DP_Instruction Forfaitaires'!$F452,Listes!$E$31:$F$36,2,FALSE)),IF($C452=Listes!$B$33,IF('DP_Instruction Forfaitaires'!$E452&lt;Listes!$A$64,'DP_Instruction Forfaitaires'!$E452*Listes!$A$65,IF('DP_Instruction Forfaitaires'!$E452&gt;Listes!$D$64,'DP_Instruction Forfaitaires'!$E452*Listes!$D$65,(('DP_Instruction Forfaitaires'!$E452*Listes!$B$65)+Listes!$C$65)))))))</f>
        <v/>
      </c>
      <c r="P452" s="144" t="str">
        <f>IF('Dépenses forfaitaire'!P452="","",'Dépenses forfaitaire'!P452)</f>
        <v/>
      </c>
      <c r="Q452" s="343"/>
      <c r="R452" s="295" t="str">
        <f t="shared" si="24"/>
        <v/>
      </c>
      <c r="S452" s="295" t="str">
        <f t="shared" si="25"/>
        <v/>
      </c>
      <c r="T452" s="193" t="str">
        <f t="shared" si="26"/>
        <v/>
      </c>
      <c r="U452" s="191"/>
      <c r="V452" s="209"/>
      <c r="W452" s="195" t="str">
        <f>IF(AND(OR(Q452="KO",T452&lt;&gt;""),OR(R452="",S452="",T452="")),Listes!$A$74,IF(AND(T452="",Q452&lt;&gt;""),Listes!$A$75,IF(AND(P452&lt;T452,V452=""),Listes!$A$76,IF(AND(R452&gt;S452),Listes!$A$77,IF(AND(P452&lt;&gt;"",P452&gt;T452,U452=""),Listes!$A$78,IF(AND(X452="",OR(Q452&lt;&gt;"",R452&lt;&gt;"",S452&lt;&gt;"")),Listes!$A$79,""))))))</f>
        <v/>
      </c>
      <c r="X452" s="196"/>
      <c r="Y452" s="31">
        <f t="shared" si="27"/>
        <v>0</v>
      </c>
    </row>
    <row r="453" spans="1:25" ht="20.100000000000001" customHeight="1" x14ac:dyDescent="0.25">
      <c r="A453" s="134">
        <v>447</v>
      </c>
      <c r="B453" s="131" t="str">
        <f>IF('Dépenses forfaitaire'!B453="","",'Dépenses forfaitaire'!B453)</f>
        <v/>
      </c>
      <c r="C453" s="131" t="str">
        <f>IF('Dépenses forfaitaire'!C453="","",'Dépenses forfaitaire'!C453)</f>
        <v/>
      </c>
      <c r="D453" s="131" t="str">
        <f>IF('Dépenses forfaitaire'!D453="","",'Dépenses forfaitaire'!D453)</f>
        <v/>
      </c>
      <c r="E453" s="131" t="str">
        <f>IF('Dépenses forfaitaire'!E453="","",'Dépenses forfaitaire'!E453)</f>
        <v/>
      </c>
      <c r="F453" s="131" t="str">
        <f>IF('Dépenses forfaitaire'!F453="","",'Dépenses forfaitaire'!F453)</f>
        <v/>
      </c>
      <c r="G453" s="131"/>
      <c r="H453" s="131" t="str">
        <f>IF('Dépenses forfaitaire'!H453="","",'Dépenses forfaitaire'!H453)</f>
        <v/>
      </c>
      <c r="I453" s="131" t="str">
        <f>IF('Dépenses forfaitaire'!I453="","",'Dépenses forfaitaire'!I453)</f>
        <v/>
      </c>
      <c r="J453" s="293" t="str">
        <f>IF('Dépenses forfaitaire'!K453="","",'Dépenses forfaitaire'!K453)</f>
        <v/>
      </c>
      <c r="K453" s="293" t="str">
        <f>IF('Dépenses forfaitaire'!L453="","",'Dépenses forfaitaire'!L453)</f>
        <v/>
      </c>
      <c r="L453" s="293" t="str">
        <f>IF('Dépenses forfaitaire'!J453="","",'Dépenses forfaitaire'!J453)</f>
        <v/>
      </c>
      <c r="M453" s="131" t="str">
        <f>IF($H453="","",IF($C453=Listes!$B$32,IF('DP_Instruction Forfaitaires'!$E453&lt;Listes!$B$53,('DP_Instruction Forfaitaires'!$E453*(VLOOKUP('DP_Instruction Forfaitaires'!$D453,Listes!$A$54:$E$60,2,FALSE))),IF('DP_Instruction Forfaitaires'!$E453&gt;Listes!$E$53,('DP_Instruction Forfaitaires'!$E453*(VLOOKUP('DP_Instruction Forfaitaires'!$D453,Listes!$A$54:$E$60,5,FALSE))),('DP_Instruction Forfaitaires'!$E453*(VLOOKUP('DP_Instruction Forfaitaires'!$D453,Listes!$A$54:$E$60,3,FALSE))+(VLOOKUP('DP_Instruction Forfaitaires'!$D453,Listes!$A$54:$E$60,4,FALSE)))))))</f>
        <v/>
      </c>
      <c r="N453" s="131" t="str">
        <f>IF($H453="","",IF($C453=Listes!$B$31,IF('DP_Instruction Forfaitaires'!$E453&lt;Listes!$B$42,('DP_Instruction Forfaitaires'!$E453*(VLOOKUP('DP_Instruction Forfaitaires'!$D453,Listes!$A$43:$E$49,2,FALSE))),IF('DP_Instruction Forfaitaires'!$E453&gt;Listes!$D$42,('DP_Instruction Forfaitaires'!$E453*(VLOOKUP('DP_Instruction Forfaitaires'!$D453,Listes!$A$43:$E$49,5,FALSE))),('DP_Instruction Forfaitaires'!$E453*(VLOOKUP('DP_Instruction Forfaitaires'!$D453,Listes!$A$43:$E$49,3,FALSE))+(VLOOKUP('DP_Instruction Forfaitaires'!$D453,Listes!$A$43:$E$49,4,FALSE)))))))</f>
        <v/>
      </c>
      <c r="O453" s="183" t="str">
        <f>IF($H453="","",IF($C453=Listes!$B$34,Listes!$I$31,IF($C453=Listes!$B$35,(VLOOKUP('DP_Instruction Forfaitaires'!$F453,Listes!$E$31:$F$36,2,FALSE)),IF($C453=Listes!$B$33,IF('DP_Instruction Forfaitaires'!$E453&lt;Listes!$A$64,'DP_Instruction Forfaitaires'!$E453*Listes!$A$65,IF('DP_Instruction Forfaitaires'!$E453&gt;Listes!$D$64,'DP_Instruction Forfaitaires'!$E453*Listes!$D$65,(('DP_Instruction Forfaitaires'!$E453*Listes!$B$65)+Listes!$C$65)))))))</f>
        <v/>
      </c>
      <c r="P453" s="144" t="str">
        <f>IF('Dépenses forfaitaire'!P453="","",'Dépenses forfaitaire'!P453)</f>
        <v/>
      </c>
      <c r="Q453" s="343"/>
      <c r="R453" s="295" t="str">
        <f t="shared" si="24"/>
        <v/>
      </c>
      <c r="S453" s="295" t="str">
        <f t="shared" si="25"/>
        <v/>
      </c>
      <c r="T453" s="193" t="str">
        <f t="shared" si="26"/>
        <v/>
      </c>
      <c r="U453" s="191"/>
      <c r="V453" s="209"/>
      <c r="W453" s="195" t="str">
        <f>IF(AND(OR(Q453="KO",T453&lt;&gt;""),OR(R453="",S453="",T453="")),Listes!$A$74,IF(AND(T453="",Q453&lt;&gt;""),Listes!$A$75,IF(AND(P453&lt;T453,V453=""),Listes!$A$76,IF(AND(R453&gt;S453),Listes!$A$77,IF(AND(P453&lt;&gt;"",P453&gt;T453,U453=""),Listes!$A$78,IF(AND(X453="",OR(Q453&lt;&gt;"",R453&lt;&gt;"",S453&lt;&gt;"")),Listes!$A$79,""))))))</f>
        <v/>
      </c>
      <c r="X453" s="196"/>
      <c r="Y453" s="31">
        <f t="shared" si="27"/>
        <v>0</v>
      </c>
    </row>
    <row r="454" spans="1:25" ht="20.100000000000001" customHeight="1" x14ac:dyDescent="0.25">
      <c r="A454" s="134">
        <v>448</v>
      </c>
      <c r="B454" s="131" t="str">
        <f>IF('Dépenses forfaitaire'!B454="","",'Dépenses forfaitaire'!B454)</f>
        <v/>
      </c>
      <c r="C454" s="131" t="str">
        <f>IF('Dépenses forfaitaire'!C454="","",'Dépenses forfaitaire'!C454)</f>
        <v/>
      </c>
      <c r="D454" s="131" t="str">
        <f>IF('Dépenses forfaitaire'!D454="","",'Dépenses forfaitaire'!D454)</f>
        <v/>
      </c>
      <c r="E454" s="131" t="str">
        <f>IF('Dépenses forfaitaire'!E454="","",'Dépenses forfaitaire'!E454)</f>
        <v/>
      </c>
      <c r="F454" s="131" t="str">
        <f>IF('Dépenses forfaitaire'!F454="","",'Dépenses forfaitaire'!F454)</f>
        <v/>
      </c>
      <c r="G454" s="131"/>
      <c r="H454" s="131" t="str">
        <f>IF('Dépenses forfaitaire'!H454="","",'Dépenses forfaitaire'!H454)</f>
        <v/>
      </c>
      <c r="I454" s="131" t="str">
        <f>IF('Dépenses forfaitaire'!I454="","",'Dépenses forfaitaire'!I454)</f>
        <v/>
      </c>
      <c r="J454" s="293" t="str">
        <f>IF('Dépenses forfaitaire'!K454="","",'Dépenses forfaitaire'!K454)</f>
        <v/>
      </c>
      <c r="K454" s="293" t="str">
        <f>IF('Dépenses forfaitaire'!L454="","",'Dépenses forfaitaire'!L454)</f>
        <v/>
      </c>
      <c r="L454" s="293" t="str">
        <f>IF('Dépenses forfaitaire'!J454="","",'Dépenses forfaitaire'!J454)</f>
        <v/>
      </c>
      <c r="M454" s="131" t="str">
        <f>IF($H454="","",IF($C454=Listes!$B$32,IF('DP_Instruction Forfaitaires'!$E454&lt;Listes!$B$53,('DP_Instruction Forfaitaires'!$E454*(VLOOKUP('DP_Instruction Forfaitaires'!$D454,Listes!$A$54:$E$60,2,FALSE))),IF('DP_Instruction Forfaitaires'!$E454&gt;Listes!$E$53,('DP_Instruction Forfaitaires'!$E454*(VLOOKUP('DP_Instruction Forfaitaires'!$D454,Listes!$A$54:$E$60,5,FALSE))),('DP_Instruction Forfaitaires'!$E454*(VLOOKUP('DP_Instruction Forfaitaires'!$D454,Listes!$A$54:$E$60,3,FALSE))+(VLOOKUP('DP_Instruction Forfaitaires'!$D454,Listes!$A$54:$E$60,4,FALSE)))))))</f>
        <v/>
      </c>
      <c r="N454" s="131" t="str">
        <f>IF($H454="","",IF($C454=Listes!$B$31,IF('DP_Instruction Forfaitaires'!$E454&lt;Listes!$B$42,('DP_Instruction Forfaitaires'!$E454*(VLOOKUP('DP_Instruction Forfaitaires'!$D454,Listes!$A$43:$E$49,2,FALSE))),IF('DP_Instruction Forfaitaires'!$E454&gt;Listes!$D$42,('DP_Instruction Forfaitaires'!$E454*(VLOOKUP('DP_Instruction Forfaitaires'!$D454,Listes!$A$43:$E$49,5,FALSE))),('DP_Instruction Forfaitaires'!$E454*(VLOOKUP('DP_Instruction Forfaitaires'!$D454,Listes!$A$43:$E$49,3,FALSE))+(VLOOKUP('DP_Instruction Forfaitaires'!$D454,Listes!$A$43:$E$49,4,FALSE)))))))</f>
        <v/>
      </c>
      <c r="O454" s="183" t="str">
        <f>IF($H454="","",IF($C454=Listes!$B$34,Listes!$I$31,IF($C454=Listes!$B$35,(VLOOKUP('DP_Instruction Forfaitaires'!$F454,Listes!$E$31:$F$36,2,FALSE)),IF($C454=Listes!$B$33,IF('DP_Instruction Forfaitaires'!$E454&lt;Listes!$A$64,'DP_Instruction Forfaitaires'!$E454*Listes!$A$65,IF('DP_Instruction Forfaitaires'!$E454&gt;Listes!$D$64,'DP_Instruction Forfaitaires'!$E454*Listes!$D$65,(('DP_Instruction Forfaitaires'!$E454*Listes!$B$65)+Listes!$C$65)))))))</f>
        <v/>
      </c>
      <c r="P454" s="144" t="str">
        <f>IF('Dépenses forfaitaire'!P454="","",'Dépenses forfaitaire'!P454)</f>
        <v/>
      </c>
      <c r="Q454" s="343"/>
      <c r="R454" s="295" t="str">
        <f t="shared" si="24"/>
        <v/>
      </c>
      <c r="S454" s="295" t="str">
        <f t="shared" si="25"/>
        <v/>
      </c>
      <c r="T454" s="193" t="str">
        <f t="shared" si="26"/>
        <v/>
      </c>
      <c r="U454" s="191"/>
      <c r="V454" s="209"/>
      <c r="W454" s="195" t="str">
        <f>IF(AND(OR(Q454="KO",T454&lt;&gt;""),OR(R454="",S454="",T454="")),Listes!$A$74,IF(AND(T454="",Q454&lt;&gt;""),Listes!$A$75,IF(AND(P454&lt;T454,V454=""),Listes!$A$76,IF(AND(R454&gt;S454),Listes!$A$77,IF(AND(P454&lt;&gt;"",P454&gt;T454,U454=""),Listes!$A$78,IF(AND(X454="",OR(Q454&lt;&gt;"",R454&lt;&gt;"",S454&lt;&gt;"")),Listes!$A$79,""))))))</f>
        <v/>
      </c>
      <c r="X454" s="196"/>
      <c r="Y454" s="31">
        <f t="shared" si="27"/>
        <v>0</v>
      </c>
    </row>
    <row r="455" spans="1:25" ht="20.100000000000001" customHeight="1" x14ac:dyDescent="0.25">
      <c r="A455" s="134">
        <v>449</v>
      </c>
      <c r="B455" s="131" t="str">
        <f>IF('Dépenses forfaitaire'!B455="","",'Dépenses forfaitaire'!B455)</f>
        <v/>
      </c>
      <c r="C455" s="131" t="str">
        <f>IF('Dépenses forfaitaire'!C455="","",'Dépenses forfaitaire'!C455)</f>
        <v/>
      </c>
      <c r="D455" s="131" t="str">
        <f>IF('Dépenses forfaitaire'!D455="","",'Dépenses forfaitaire'!D455)</f>
        <v/>
      </c>
      <c r="E455" s="131" t="str">
        <f>IF('Dépenses forfaitaire'!E455="","",'Dépenses forfaitaire'!E455)</f>
        <v/>
      </c>
      <c r="F455" s="131" t="str">
        <f>IF('Dépenses forfaitaire'!F455="","",'Dépenses forfaitaire'!F455)</f>
        <v/>
      </c>
      <c r="G455" s="131"/>
      <c r="H455" s="131" t="str">
        <f>IF('Dépenses forfaitaire'!H455="","",'Dépenses forfaitaire'!H455)</f>
        <v/>
      </c>
      <c r="I455" s="131" t="str">
        <f>IF('Dépenses forfaitaire'!I455="","",'Dépenses forfaitaire'!I455)</f>
        <v/>
      </c>
      <c r="J455" s="293" t="str">
        <f>IF('Dépenses forfaitaire'!K455="","",'Dépenses forfaitaire'!K455)</f>
        <v/>
      </c>
      <c r="K455" s="293" t="str">
        <f>IF('Dépenses forfaitaire'!L455="","",'Dépenses forfaitaire'!L455)</f>
        <v/>
      </c>
      <c r="L455" s="293" t="str">
        <f>IF('Dépenses forfaitaire'!J455="","",'Dépenses forfaitaire'!J455)</f>
        <v/>
      </c>
      <c r="M455" s="131" t="str">
        <f>IF($H455="","",IF($C455=Listes!$B$32,IF('DP_Instruction Forfaitaires'!$E455&lt;Listes!$B$53,('DP_Instruction Forfaitaires'!$E455*(VLOOKUP('DP_Instruction Forfaitaires'!$D455,Listes!$A$54:$E$60,2,FALSE))),IF('DP_Instruction Forfaitaires'!$E455&gt;Listes!$E$53,('DP_Instruction Forfaitaires'!$E455*(VLOOKUP('DP_Instruction Forfaitaires'!$D455,Listes!$A$54:$E$60,5,FALSE))),('DP_Instruction Forfaitaires'!$E455*(VLOOKUP('DP_Instruction Forfaitaires'!$D455,Listes!$A$54:$E$60,3,FALSE))+(VLOOKUP('DP_Instruction Forfaitaires'!$D455,Listes!$A$54:$E$60,4,FALSE)))))))</f>
        <v/>
      </c>
      <c r="N455" s="131" t="str">
        <f>IF($H455="","",IF($C455=Listes!$B$31,IF('DP_Instruction Forfaitaires'!$E455&lt;Listes!$B$42,('DP_Instruction Forfaitaires'!$E455*(VLOOKUP('DP_Instruction Forfaitaires'!$D455,Listes!$A$43:$E$49,2,FALSE))),IF('DP_Instruction Forfaitaires'!$E455&gt;Listes!$D$42,('DP_Instruction Forfaitaires'!$E455*(VLOOKUP('DP_Instruction Forfaitaires'!$D455,Listes!$A$43:$E$49,5,FALSE))),('DP_Instruction Forfaitaires'!$E455*(VLOOKUP('DP_Instruction Forfaitaires'!$D455,Listes!$A$43:$E$49,3,FALSE))+(VLOOKUP('DP_Instruction Forfaitaires'!$D455,Listes!$A$43:$E$49,4,FALSE)))))))</f>
        <v/>
      </c>
      <c r="O455" s="183" t="str">
        <f>IF($H455="","",IF($C455=Listes!$B$34,Listes!$I$31,IF($C455=Listes!$B$35,(VLOOKUP('DP_Instruction Forfaitaires'!$F455,Listes!$E$31:$F$36,2,FALSE)),IF($C455=Listes!$B$33,IF('DP_Instruction Forfaitaires'!$E455&lt;Listes!$A$64,'DP_Instruction Forfaitaires'!$E455*Listes!$A$65,IF('DP_Instruction Forfaitaires'!$E455&gt;Listes!$D$64,'DP_Instruction Forfaitaires'!$E455*Listes!$D$65,(('DP_Instruction Forfaitaires'!$E455*Listes!$B$65)+Listes!$C$65)))))))</f>
        <v/>
      </c>
      <c r="P455" s="144" t="str">
        <f>IF('Dépenses forfaitaire'!P455="","",'Dépenses forfaitaire'!P455)</f>
        <v/>
      </c>
      <c r="Q455" s="343"/>
      <c r="R455" s="295" t="str">
        <f t="shared" si="24"/>
        <v/>
      </c>
      <c r="S455" s="295" t="str">
        <f t="shared" si="25"/>
        <v/>
      </c>
      <c r="T455" s="193" t="str">
        <f t="shared" si="26"/>
        <v/>
      </c>
      <c r="U455" s="191"/>
      <c r="V455" s="209"/>
      <c r="W455" s="195" t="str">
        <f>IF(AND(OR(Q455="KO",T455&lt;&gt;""),OR(R455="",S455="",T455="")),Listes!$A$74,IF(AND(T455="",Q455&lt;&gt;""),Listes!$A$75,IF(AND(P455&lt;T455,V455=""),Listes!$A$76,IF(AND(R455&gt;S455),Listes!$A$77,IF(AND(P455&lt;&gt;"",P455&gt;T455,U455=""),Listes!$A$78,IF(AND(X455="",OR(Q455&lt;&gt;"",R455&lt;&gt;"",S455&lt;&gt;"")),Listes!$A$79,""))))))</f>
        <v/>
      </c>
      <c r="X455" s="196"/>
      <c r="Y455" s="31">
        <f t="shared" si="27"/>
        <v>0</v>
      </c>
    </row>
    <row r="456" spans="1:25" ht="20.100000000000001" customHeight="1" x14ac:dyDescent="0.25">
      <c r="A456" s="134">
        <v>450</v>
      </c>
      <c r="B456" s="131" t="str">
        <f>IF('Dépenses forfaitaire'!B456="","",'Dépenses forfaitaire'!B456)</f>
        <v/>
      </c>
      <c r="C456" s="131" t="str">
        <f>IF('Dépenses forfaitaire'!C456="","",'Dépenses forfaitaire'!C456)</f>
        <v/>
      </c>
      <c r="D456" s="131" t="str">
        <f>IF('Dépenses forfaitaire'!D456="","",'Dépenses forfaitaire'!D456)</f>
        <v/>
      </c>
      <c r="E456" s="131" t="str">
        <f>IF('Dépenses forfaitaire'!E456="","",'Dépenses forfaitaire'!E456)</f>
        <v/>
      </c>
      <c r="F456" s="131" t="str">
        <f>IF('Dépenses forfaitaire'!F456="","",'Dépenses forfaitaire'!F456)</f>
        <v/>
      </c>
      <c r="G456" s="131"/>
      <c r="H456" s="131" t="str">
        <f>IF('Dépenses forfaitaire'!H456="","",'Dépenses forfaitaire'!H456)</f>
        <v/>
      </c>
      <c r="I456" s="131" t="str">
        <f>IF('Dépenses forfaitaire'!I456="","",'Dépenses forfaitaire'!I456)</f>
        <v/>
      </c>
      <c r="J456" s="293" t="str">
        <f>IF('Dépenses forfaitaire'!K456="","",'Dépenses forfaitaire'!K456)</f>
        <v/>
      </c>
      <c r="K456" s="293" t="str">
        <f>IF('Dépenses forfaitaire'!L456="","",'Dépenses forfaitaire'!L456)</f>
        <v/>
      </c>
      <c r="L456" s="293" t="str">
        <f>IF('Dépenses forfaitaire'!J456="","",'Dépenses forfaitaire'!J456)</f>
        <v/>
      </c>
      <c r="M456" s="131" t="str">
        <f>IF($H456="","",IF($C456=Listes!$B$32,IF('DP_Instruction Forfaitaires'!$E456&lt;Listes!$B$53,('DP_Instruction Forfaitaires'!$E456*(VLOOKUP('DP_Instruction Forfaitaires'!$D456,Listes!$A$54:$E$60,2,FALSE))),IF('DP_Instruction Forfaitaires'!$E456&gt;Listes!$E$53,('DP_Instruction Forfaitaires'!$E456*(VLOOKUP('DP_Instruction Forfaitaires'!$D456,Listes!$A$54:$E$60,5,FALSE))),('DP_Instruction Forfaitaires'!$E456*(VLOOKUP('DP_Instruction Forfaitaires'!$D456,Listes!$A$54:$E$60,3,FALSE))+(VLOOKUP('DP_Instruction Forfaitaires'!$D456,Listes!$A$54:$E$60,4,FALSE)))))))</f>
        <v/>
      </c>
      <c r="N456" s="131" t="str">
        <f>IF($H456="","",IF($C456=Listes!$B$31,IF('DP_Instruction Forfaitaires'!$E456&lt;Listes!$B$42,('DP_Instruction Forfaitaires'!$E456*(VLOOKUP('DP_Instruction Forfaitaires'!$D456,Listes!$A$43:$E$49,2,FALSE))),IF('DP_Instruction Forfaitaires'!$E456&gt;Listes!$D$42,('DP_Instruction Forfaitaires'!$E456*(VLOOKUP('DP_Instruction Forfaitaires'!$D456,Listes!$A$43:$E$49,5,FALSE))),('DP_Instruction Forfaitaires'!$E456*(VLOOKUP('DP_Instruction Forfaitaires'!$D456,Listes!$A$43:$E$49,3,FALSE))+(VLOOKUP('DP_Instruction Forfaitaires'!$D456,Listes!$A$43:$E$49,4,FALSE)))))))</f>
        <v/>
      </c>
      <c r="O456" s="183" t="str">
        <f>IF($H456="","",IF($C456=Listes!$B$34,Listes!$I$31,IF($C456=Listes!$B$35,(VLOOKUP('DP_Instruction Forfaitaires'!$F456,Listes!$E$31:$F$36,2,FALSE)),IF($C456=Listes!$B$33,IF('DP_Instruction Forfaitaires'!$E456&lt;Listes!$A$64,'DP_Instruction Forfaitaires'!$E456*Listes!$A$65,IF('DP_Instruction Forfaitaires'!$E456&gt;Listes!$D$64,'DP_Instruction Forfaitaires'!$E456*Listes!$D$65,(('DP_Instruction Forfaitaires'!$E456*Listes!$B$65)+Listes!$C$65)))))))</f>
        <v/>
      </c>
      <c r="P456" s="144" t="str">
        <f>IF('Dépenses forfaitaire'!P456="","",'Dépenses forfaitaire'!P456)</f>
        <v/>
      </c>
      <c r="Q456" s="343"/>
      <c r="R456" s="295" t="str">
        <f t="shared" ref="R456:R506" si="28">IF(Q456="","",IF(Q456="KO","",J456))</f>
        <v/>
      </c>
      <c r="S456" s="295" t="str">
        <f t="shared" ref="S456:S506" si="29">IF(Q456="","",IF(Q456="KO","",K456))</f>
        <v/>
      </c>
      <c r="T456" s="193" t="str">
        <f t="shared" ref="T456:T506" si="30">IF($I456="","",($O456+$N456+$M456)*$I456)</f>
        <v/>
      </c>
      <c r="U456" s="191"/>
      <c r="V456" s="209"/>
      <c r="W456" s="195" t="str">
        <f>IF(AND(OR(Q456="KO",T456&lt;&gt;""),OR(R456="",S456="",T456="")),Listes!$A$74,IF(AND(T456="",Q456&lt;&gt;""),Listes!$A$75,IF(AND(P456&lt;T456,V456=""),Listes!$A$76,IF(AND(R456&gt;S456),Listes!$A$77,IF(AND(P456&lt;&gt;"",P456&gt;T456,U456=""),Listes!$A$78,IF(AND(X456="",OR(Q456&lt;&gt;"",R456&lt;&gt;"",S456&lt;&gt;"")),Listes!$A$79,""))))))</f>
        <v/>
      </c>
      <c r="X456" s="196"/>
      <c r="Y456" s="31">
        <f t="shared" ref="Y456:Y506" si="31">IF(AND(B456&lt;&gt;"",X456&lt;&gt;"Oui"),1,0)</f>
        <v>0</v>
      </c>
    </row>
    <row r="457" spans="1:25" ht="20.100000000000001" customHeight="1" x14ac:dyDescent="0.25">
      <c r="A457" s="134">
        <v>451</v>
      </c>
      <c r="B457" s="131" t="str">
        <f>IF('Dépenses forfaitaire'!B457="","",'Dépenses forfaitaire'!B457)</f>
        <v/>
      </c>
      <c r="C457" s="131" t="str">
        <f>IF('Dépenses forfaitaire'!C457="","",'Dépenses forfaitaire'!C457)</f>
        <v/>
      </c>
      <c r="D457" s="131" t="str">
        <f>IF('Dépenses forfaitaire'!D457="","",'Dépenses forfaitaire'!D457)</f>
        <v/>
      </c>
      <c r="E457" s="131" t="str">
        <f>IF('Dépenses forfaitaire'!E457="","",'Dépenses forfaitaire'!E457)</f>
        <v/>
      </c>
      <c r="F457" s="131" t="str">
        <f>IF('Dépenses forfaitaire'!F457="","",'Dépenses forfaitaire'!F457)</f>
        <v/>
      </c>
      <c r="G457" s="131"/>
      <c r="H457" s="131" t="str">
        <f>IF('Dépenses forfaitaire'!H457="","",'Dépenses forfaitaire'!H457)</f>
        <v/>
      </c>
      <c r="I457" s="131" t="str">
        <f>IF('Dépenses forfaitaire'!I457="","",'Dépenses forfaitaire'!I457)</f>
        <v/>
      </c>
      <c r="J457" s="293" t="str">
        <f>IF('Dépenses forfaitaire'!K457="","",'Dépenses forfaitaire'!K457)</f>
        <v/>
      </c>
      <c r="K457" s="293" t="str">
        <f>IF('Dépenses forfaitaire'!L457="","",'Dépenses forfaitaire'!L457)</f>
        <v/>
      </c>
      <c r="L457" s="293" t="str">
        <f>IF('Dépenses forfaitaire'!J457="","",'Dépenses forfaitaire'!J457)</f>
        <v/>
      </c>
      <c r="M457" s="131" t="str">
        <f>IF($H457="","",IF($C457=Listes!$B$32,IF('DP_Instruction Forfaitaires'!$E457&lt;Listes!$B$53,('DP_Instruction Forfaitaires'!$E457*(VLOOKUP('DP_Instruction Forfaitaires'!$D457,Listes!$A$54:$E$60,2,FALSE))),IF('DP_Instruction Forfaitaires'!$E457&gt;Listes!$E$53,('DP_Instruction Forfaitaires'!$E457*(VLOOKUP('DP_Instruction Forfaitaires'!$D457,Listes!$A$54:$E$60,5,FALSE))),('DP_Instruction Forfaitaires'!$E457*(VLOOKUP('DP_Instruction Forfaitaires'!$D457,Listes!$A$54:$E$60,3,FALSE))+(VLOOKUP('DP_Instruction Forfaitaires'!$D457,Listes!$A$54:$E$60,4,FALSE)))))))</f>
        <v/>
      </c>
      <c r="N457" s="131" t="str">
        <f>IF($H457="","",IF($C457=Listes!$B$31,IF('DP_Instruction Forfaitaires'!$E457&lt;Listes!$B$42,('DP_Instruction Forfaitaires'!$E457*(VLOOKUP('DP_Instruction Forfaitaires'!$D457,Listes!$A$43:$E$49,2,FALSE))),IF('DP_Instruction Forfaitaires'!$E457&gt;Listes!$D$42,('DP_Instruction Forfaitaires'!$E457*(VLOOKUP('DP_Instruction Forfaitaires'!$D457,Listes!$A$43:$E$49,5,FALSE))),('DP_Instruction Forfaitaires'!$E457*(VLOOKUP('DP_Instruction Forfaitaires'!$D457,Listes!$A$43:$E$49,3,FALSE))+(VLOOKUP('DP_Instruction Forfaitaires'!$D457,Listes!$A$43:$E$49,4,FALSE)))))))</f>
        <v/>
      </c>
      <c r="O457" s="183" t="str">
        <f>IF($H457="","",IF($C457=Listes!$B$34,Listes!$I$31,IF($C457=Listes!$B$35,(VLOOKUP('DP_Instruction Forfaitaires'!$F457,Listes!$E$31:$F$36,2,FALSE)),IF($C457=Listes!$B$33,IF('DP_Instruction Forfaitaires'!$E457&lt;Listes!$A$64,'DP_Instruction Forfaitaires'!$E457*Listes!$A$65,IF('DP_Instruction Forfaitaires'!$E457&gt;Listes!$D$64,'DP_Instruction Forfaitaires'!$E457*Listes!$D$65,(('DP_Instruction Forfaitaires'!$E457*Listes!$B$65)+Listes!$C$65)))))))</f>
        <v/>
      </c>
      <c r="P457" s="144" t="str">
        <f>IF('Dépenses forfaitaire'!P457="","",'Dépenses forfaitaire'!P457)</f>
        <v/>
      </c>
      <c r="Q457" s="343"/>
      <c r="R457" s="295" t="str">
        <f t="shared" si="28"/>
        <v/>
      </c>
      <c r="S457" s="295" t="str">
        <f t="shared" si="29"/>
        <v/>
      </c>
      <c r="T457" s="193" t="str">
        <f t="shared" si="30"/>
        <v/>
      </c>
      <c r="U457" s="191"/>
      <c r="V457" s="209"/>
      <c r="W457" s="195" t="str">
        <f>IF(AND(OR(Q457="KO",T457&lt;&gt;""),OR(R457="",S457="",T457="")),Listes!$A$74,IF(AND(T457="",Q457&lt;&gt;""),Listes!$A$75,IF(AND(P457&lt;T457,V457=""),Listes!$A$76,IF(AND(R457&gt;S457),Listes!$A$77,IF(AND(P457&lt;&gt;"",P457&gt;T457,U457=""),Listes!$A$78,IF(AND(X457="",OR(Q457&lt;&gt;"",R457&lt;&gt;"",S457&lt;&gt;"")),Listes!$A$79,""))))))</f>
        <v/>
      </c>
      <c r="X457" s="196"/>
      <c r="Y457" s="31">
        <f t="shared" si="31"/>
        <v>0</v>
      </c>
    </row>
    <row r="458" spans="1:25" ht="20.100000000000001" customHeight="1" x14ac:dyDescent="0.25">
      <c r="A458" s="134">
        <v>452</v>
      </c>
      <c r="B458" s="131" t="str">
        <f>IF('Dépenses forfaitaire'!B458="","",'Dépenses forfaitaire'!B458)</f>
        <v/>
      </c>
      <c r="C458" s="131" t="str">
        <f>IF('Dépenses forfaitaire'!C458="","",'Dépenses forfaitaire'!C458)</f>
        <v/>
      </c>
      <c r="D458" s="131" t="str">
        <f>IF('Dépenses forfaitaire'!D458="","",'Dépenses forfaitaire'!D458)</f>
        <v/>
      </c>
      <c r="E458" s="131" t="str">
        <f>IF('Dépenses forfaitaire'!E458="","",'Dépenses forfaitaire'!E458)</f>
        <v/>
      </c>
      <c r="F458" s="131" t="str">
        <f>IF('Dépenses forfaitaire'!F458="","",'Dépenses forfaitaire'!F458)</f>
        <v/>
      </c>
      <c r="G458" s="131"/>
      <c r="H458" s="131" t="str">
        <f>IF('Dépenses forfaitaire'!H458="","",'Dépenses forfaitaire'!H458)</f>
        <v/>
      </c>
      <c r="I458" s="131" t="str">
        <f>IF('Dépenses forfaitaire'!I458="","",'Dépenses forfaitaire'!I458)</f>
        <v/>
      </c>
      <c r="J458" s="293" t="str">
        <f>IF('Dépenses forfaitaire'!K458="","",'Dépenses forfaitaire'!K458)</f>
        <v/>
      </c>
      <c r="K458" s="293" t="str">
        <f>IF('Dépenses forfaitaire'!L458="","",'Dépenses forfaitaire'!L458)</f>
        <v/>
      </c>
      <c r="L458" s="293" t="str">
        <f>IF('Dépenses forfaitaire'!J458="","",'Dépenses forfaitaire'!J458)</f>
        <v/>
      </c>
      <c r="M458" s="131" t="str">
        <f>IF($H458="","",IF($C458=Listes!$B$32,IF('DP_Instruction Forfaitaires'!$E458&lt;Listes!$B$53,('DP_Instruction Forfaitaires'!$E458*(VLOOKUP('DP_Instruction Forfaitaires'!$D458,Listes!$A$54:$E$60,2,FALSE))),IF('DP_Instruction Forfaitaires'!$E458&gt;Listes!$E$53,('DP_Instruction Forfaitaires'!$E458*(VLOOKUP('DP_Instruction Forfaitaires'!$D458,Listes!$A$54:$E$60,5,FALSE))),('DP_Instruction Forfaitaires'!$E458*(VLOOKUP('DP_Instruction Forfaitaires'!$D458,Listes!$A$54:$E$60,3,FALSE))+(VLOOKUP('DP_Instruction Forfaitaires'!$D458,Listes!$A$54:$E$60,4,FALSE)))))))</f>
        <v/>
      </c>
      <c r="N458" s="131" t="str">
        <f>IF($H458="","",IF($C458=Listes!$B$31,IF('DP_Instruction Forfaitaires'!$E458&lt;Listes!$B$42,('DP_Instruction Forfaitaires'!$E458*(VLOOKUP('DP_Instruction Forfaitaires'!$D458,Listes!$A$43:$E$49,2,FALSE))),IF('DP_Instruction Forfaitaires'!$E458&gt;Listes!$D$42,('DP_Instruction Forfaitaires'!$E458*(VLOOKUP('DP_Instruction Forfaitaires'!$D458,Listes!$A$43:$E$49,5,FALSE))),('DP_Instruction Forfaitaires'!$E458*(VLOOKUP('DP_Instruction Forfaitaires'!$D458,Listes!$A$43:$E$49,3,FALSE))+(VLOOKUP('DP_Instruction Forfaitaires'!$D458,Listes!$A$43:$E$49,4,FALSE)))))))</f>
        <v/>
      </c>
      <c r="O458" s="183" t="str">
        <f>IF($H458="","",IF($C458=Listes!$B$34,Listes!$I$31,IF($C458=Listes!$B$35,(VLOOKUP('DP_Instruction Forfaitaires'!$F458,Listes!$E$31:$F$36,2,FALSE)),IF($C458=Listes!$B$33,IF('DP_Instruction Forfaitaires'!$E458&lt;Listes!$A$64,'DP_Instruction Forfaitaires'!$E458*Listes!$A$65,IF('DP_Instruction Forfaitaires'!$E458&gt;Listes!$D$64,'DP_Instruction Forfaitaires'!$E458*Listes!$D$65,(('DP_Instruction Forfaitaires'!$E458*Listes!$B$65)+Listes!$C$65)))))))</f>
        <v/>
      </c>
      <c r="P458" s="144" t="str">
        <f>IF('Dépenses forfaitaire'!P458="","",'Dépenses forfaitaire'!P458)</f>
        <v/>
      </c>
      <c r="Q458" s="343"/>
      <c r="R458" s="295" t="str">
        <f t="shared" si="28"/>
        <v/>
      </c>
      <c r="S458" s="295" t="str">
        <f t="shared" si="29"/>
        <v/>
      </c>
      <c r="T458" s="193" t="str">
        <f t="shared" si="30"/>
        <v/>
      </c>
      <c r="U458" s="191"/>
      <c r="V458" s="209"/>
      <c r="W458" s="195" t="str">
        <f>IF(AND(OR(Q458="KO",T458&lt;&gt;""),OR(R458="",S458="",T458="")),Listes!$A$74,IF(AND(T458="",Q458&lt;&gt;""),Listes!$A$75,IF(AND(P458&lt;T458,V458=""),Listes!$A$76,IF(AND(R458&gt;S458),Listes!$A$77,IF(AND(P458&lt;&gt;"",P458&gt;T458,U458=""),Listes!$A$78,IF(AND(X458="",OR(Q458&lt;&gt;"",R458&lt;&gt;"",S458&lt;&gt;"")),Listes!$A$79,""))))))</f>
        <v/>
      </c>
      <c r="X458" s="196"/>
      <c r="Y458" s="31">
        <f t="shared" si="31"/>
        <v>0</v>
      </c>
    </row>
    <row r="459" spans="1:25" ht="20.100000000000001" customHeight="1" x14ac:dyDescent="0.25">
      <c r="A459" s="134">
        <v>453</v>
      </c>
      <c r="B459" s="131" t="str">
        <f>IF('Dépenses forfaitaire'!B459="","",'Dépenses forfaitaire'!B459)</f>
        <v/>
      </c>
      <c r="C459" s="131" t="str">
        <f>IF('Dépenses forfaitaire'!C459="","",'Dépenses forfaitaire'!C459)</f>
        <v/>
      </c>
      <c r="D459" s="131" t="str">
        <f>IF('Dépenses forfaitaire'!D459="","",'Dépenses forfaitaire'!D459)</f>
        <v/>
      </c>
      <c r="E459" s="131" t="str">
        <f>IF('Dépenses forfaitaire'!E459="","",'Dépenses forfaitaire'!E459)</f>
        <v/>
      </c>
      <c r="F459" s="131" t="str">
        <f>IF('Dépenses forfaitaire'!F459="","",'Dépenses forfaitaire'!F459)</f>
        <v/>
      </c>
      <c r="G459" s="131"/>
      <c r="H459" s="131" t="str">
        <f>IF('Dépenses forfaitaire'!H459="","",'Dépenses forfaitaire'!H459)</f>
        <v/>
      </c>
      <c r="I459" s="131" t="str">
        <f>IF('Dépenses forfaitaire'!I459="","",'Dépenses forfaitaire'!I459)</f>
        <v/>
      </c>
      <c r="J459" s="293" t="str">
        <f>IF('Dépenses forfaitaire'!K459="","",'Dépenses forfaitaire'!K459)</f>
        <v/>
      </c>
      <c r="K459" s="293" t="str">
        <f>IF('Dépenses forfaitaire'!L459="","",'Dépenses forfaitaire'!L459)</f>
        <v/>
      </c>
      <c r="L459" s="293" t="str">
        <f>IF('Dépenses forfaitaire'!J459="","",'Dépenses forfaitaire'!J459)</f>
        <v/>
      </c>
      <c r="M459" s="131" t="str">
        <f>IF($H459="","",IF($C459=Listes!$B$32,IF('DP_Instruction Forfaitaires'!$E459&lt;Listes!$B$53,('DP_Instruction Forfaitaires'!$E459*(VLOOKUP('DP_Instruction Forfaitaires'!$D459,Listes!$A$54:$E$60,2,FALSE))),IF('DP_Instruction Forfaitaires'!$E459&gt;Listes!$E$53,('DP_Instruction Forfaitaires'!$E459*(VLOOKUP('DP_Instruction Forfaitaires'!$D459,Listes!$A$54:$E$60,5,FALSE))),('DP_Instruction Forfaitaires'!$E459*(VLOOKUP('DP_Instruction Forfaitaires'!$D459,Listes!$A$54:$E$60,3,FALSE))+(VLOOKUP('DP_Instruction Forfaitaires'!$D459,Listes!$A$54:$E$60,4,FALSE)))))))</f>
        <v/>
      </c>
      <c r="N459" s="131" t="str">
        <f>IF($H459="","",IF($C459=Listes!$B$31,IF('DP_Instruction Forfaitaires'!$E459&lt;Listes!$B$42,('DP_Instruction Forfaitaires'!$E459*(VLOOKUP('DP_Instruction Forfaitaires'!$D459,Listes!$A$43:$E$49,2,FALSE))),IF('DP_Instruction Forfaitaires'!$E459&gt;Listes!$D$42,('DP_Instruction Forfaitaires'!$E459*(VLOOKUP('DP_Instruction Forfaitaires'!$D459,Listes!$A$43:$E$49,5,FALSE))),('DP_Instruction Forfaitaires'!$E459*(VLOOKUP('DP_Instruction Forfaitaires'!$D459,Listes!$A$43:$E$49,3,FALSE))+(VLOOKUP('DP_Instruction Forfaitaires'!$D459,Listes!$A$43:$E$49,4,FALSE)))))))</f>
        <v/>
      </c>
      <c r="O459" s="183" t="str">
        <f>IF($H459="","",IF($C459=Listes!$B$34,Listes!$I$31,IF($C459=Listes!$B$35,(VLOOKUP('DP_Instruction Forfaitaires'!$F459,Listes!$E$31:$F$36,2,FALSE)),IF($C459=Listes!$B$33,IF('DP_Instruction Forfaitaires'!$E459&lt;Listes!$A$64,'DP_Instruction Forfaitaires'!$E459*Listes!$A$65,IF('DP_Instruction Forfaitaires'!$E459&gt;Listes!$D$64,'DP_Instruction Forfaitaires'!$E459*Listes!$D$65,(('DP_Instruction Forfaitaires'!$E459*Listes!$B$65)+Listes!$C$65)))))))</f>
        <v/>
      </c>
      <c r="P459" s="144" t="str">
        <f>IF('Dépenses forfaitaire'!P459="","",'Dépenses forfaitaire'!P459)</f>
        <v/>
      </c>
      <c r="Q459" s="343"/>
      <c r="R459" s="295" t="str">
        <f t="shared" si="28"/>
        <v/>
      </c>
      <c r="S459" s="295" t="str">
        <f t="shared" si="29"/>
        <v/>
      </c>
      <c r="T459" s="193" t="str">
        <f t="shared" si="30"/>
        <v/>
      </c>
      <c r="U459" s="191"/>
      <c r="V459" s="209"/>
      <c r="W459" s="195" t="str">
        <f>IF(AND(OR(Q459="KO",T459&lt;&gt;""),OR(R459="",S459="",T459="")),Listes!$A$74,IF(AND(T459="",Q459&lt;&gt;""),Listes!$A$75,IF(AND(P459&lt;T459,V459=""),Listes!$A$76,IF(AND(R459&gt;S459),Listes!$A$77,IF(AND(P459&lt;&gt;"",P459&gt;T459,U459=""),Listes!$A$78,IF(AND(X459="",OR(Q459&lt;&gt;"",R459&lt;&gt;"",S459&lt;&gt;"")),Listes!$A$79,""))))))</f>
        <v/>
      </c>
      <c r="X459" s="196"/>
      <c r="Y459" s="31">
        <f t="shared" si="31"/>
        <v>0</v>
      </c>
    </row>
    <row r="460" spans="1:25" ht="20.100000000000001" customHeight="1" x14ac:dyDescent="0.25">
      <c r="A460" s="134">
        <v>454</v>
      </c>
      <c r="B460" s="131" t="str">
        <f>IF('Dépenses forfaitaire'!B460="","",'Dépenses forfaitaire'!B460)</f>
        <v/>
      </c>
      <c r="C460" s="131" t="str">
        <f>IF('Dépenses forfaitaire'!C460="","",'Dépenses forfaitaire'!C460)</f>
        <v/>
      </c>
      <c r="D460" s="131" t="str">
        <f>IF('Dépenses forfaitaire'!D460="","",'Dépenses forfaitaire'!D460)</f>
        <v/>
      </c>
      <c r="E460" s="131" t="str">
        <f>IF('Dépenses forfaitaire'!E460="","",'Dépenses forfaitaire'!E460)</f>
        <v/>
      </c>
      <c r="F460" s="131" t="str">
        <f>IF('Dépenses forfaitaire'!F460="","",'Dépenses forfaitaire'!F460)</f>
        <v/>
      </c>
      <c r="G460" s="131"/>
      <c r="H460" s="131" t="str">
        <f>IF('Dépenses forfaitaire'!H460="","",'Dépenses forfaitaire'!H460)</f>
        <v/>
      </c>
      <c r="I460" s="131" t="str">
        <f>IF('Dépenses forfaitaire'!I460="","",'Dépenses forfaitaire'!I460)</f>
        <v/>
      </c>
      <c r="J460" s="293" t="str">
        <f>IF('Dépenses forfaitaire'!K460="","",'Dépenses forfaitaire'!K460)</f>
        <v/>
      </c>
      <c r="K460" s="293" t="str">
        <f>IF('Dépenses forfaitaire'!L460="","",'Dépenses forfaitaire'!L460)</f>
        <v/>
      </c>
      <c r="L460" s="293" t="str">
        <f>IF('Dépenses forfaitaire'!J460="","",'Dépenses forfaitaire'!J460)</f>
        <v/>
      </c>
      <c r="M460" s="131" t="str">
        <f>IF($H460="","",IF($C460=Listes!$B$32,IF('DP_Instruction Forfaitaires'!$E460&lt;Listes!$B$53,('DP_Instruction Forfaitaires'!$E460*(VLOOKUP('DP_Instruction Forfaitaires'!$D460,Listes!$A$54:$E$60,2,FALSE))),IF('DP_Instruction Forfaitaires'!$E460&gt;Listes!$E$53,('DP_Instruction Forfaitaires'!$E460*(VLOOKUP('DP_Instruction Forfaitaires'!$D460,Listes!$A$54:$E$60,5,FALSE))),('DP_Instruction Forfaitaires'!$E460*(VLOOKUP('DP_Instruction Forfaitaires'!$D460,Listes!$A$54:$E$60,3,FALSE))+(VLOOKUP('DP_Instruction Forfaitaires'!$D460,Listes!$A$54:$E$60,4,FALSE)))))))</f>
        <v/>
      </c>
      <c r="N460" s="131" t="str">
        <f>IF($H460="","",IF($C460=Listes!$B$31,IF('DP_Instruction Forfaitaires'!$E460&lt;Listes!$B$42,('DP_Instruction Forfaitaires'!$E460*(VLOOKUP('DP_Instruction Forfaitaires'!$D460,Listes!$A$43:$E$49,2,FALSE))),IF('DP_Instruction Forfaitaires'!$E460&gt;Listes!$D$42,('DP_Instruction Forfaitaires'!$E460*(VLOOKUP('DP_Instruction Forfaitaires'!$D460,Listes!$A$43:$E$49,5,FALSE))),('DP_Instruction Forfaitaires'!$E460*(VLOOKUP('DP_Instruction Forfaitaires'!$D460,Listes!$A$43:$E$49,3,FALSE))+(VLOOKUP('DP_Instruction Forfaitaires'!$D460,Listes!$A$43:$E$49,4,FALSE)))))))</f>
        <v/>
      </c>
      <c r="O460" s="183" t="str">
        <f>IF($H460="","",IF($C460=Listes!$B$34,Listes!$I$31,IF($C460=Listes!$B$35,(VLOOKUP('DP_Instruction Forfaitaires'!$F460,Listes!$E$31:$F$36,2,FALSE)),IF($C460=Listes!$B$33,IF('DP_Instruction Forfaitaires'!$E460&lt;Listes!$A$64,'DP_Instruction Forfaitaires'!$E460*Listes!$A$65,IF('DP_Instruction Forfaitaires'!$E460&gt;Listes!$D$64,'DP_Instruction Forfaitaires'!$E460*Listes!$D$65,(('DP_Instruction Forfaitaires'!$E460*Listes!$B$65)+Listes!$C$65)))))))</f>
        <v/>
      </c>
      <c r="P460" s="144" t="str">
        <f>IF('Dépenses forfaitaire'!P460="","",'Dépenses forfaitaire'!P460)</f>
        <v/>
      </c>
      <c r="Q460" s="343"/>
      <c r="R460" s="295" t="str">
        <f t="shared" si="28"/>
        <v/>
      </c>
      <c r="S460" s="295" t="str">
        <f t="shared" si="29"/>
        <v/>
      </c>
      <c r="T460" s="193" t="str">
        <f t="shared" si="30"/>
        <v/>
      </c>
      <c r="U460" s="191"/>
      <c r="V460" s="209"/>
      <c r="W460" s="195" t="str">
        <f>IF(AND(OR(Q460="KO",T460&lt;&gt;""),OR(R460="",S460="",T460="")),Listes!$A$74,IF(AND(T460="",Q460&lt;&gt;""),Listes!$A$75,IF(AND(P460&lt;T460,V460=""),Listes!$A$76,IF(AND(R460&gt;S460),Listes!$A$77,IF(AND(P460&lt;&gt;"",P460&gt;T460,U460=""),Listes!$A$78,IF(AND(X460="",OR(Q460&lt;&gt;"",R460&lt;&gt;"",S460&lt;&gt;"")),Listes!$A$79,""))))))</f>
        <v/>
      </c>
      <c r="X460" s="196"/>
      <c r="Y460" s="31">
        <f t="shared" si="31"/>
        <v>0</v>
      </c>
    </row>
    <row r="461" spans="1:25" ht="20.100000000000001" customHeight="1" x14ac:dyDescent="0.25">
      <c r="A461" s="134">
        <v>455</v>
      </c>
      <c r="B461" s="131" t="str">
        <f>IF('Dépenses forfaitaire'!B461="","",'Dépenses forfaitaire'!B461)</f>
        <v/>
      </c>
      <c r="C461" s="131" t="str">
        <f>IF('Dépenses forfaitaire'!C461="","",'Dépenses forfaitaire'!C461)</f>
        <v/>
      </c>
      <c r="D461" s="131" t="str">
        <f>IF('Dépenses forfaitaire'!D461="","",'Dépenses forfaitaire'!D461)</f>
        <v/>
      </c>
      <c r="E461" s="131" t="str">
        <f>IF('Dépenses forfaitaire'!E461="","",'Dépenses forfaitaire'!E461)</f>
        <v/>
      </c>
      <c r="F461" s="131" t="str">
        <f>IF('Dépenses forfaitaire'!F461="","",'Dépenses forfaitaire'!F461)</f>
        <v/>
      </c>
      <c r="G461" s="131"/>
      <c r="H461" s="131" t="str">
        <f>IF('Dépenses forfaitaire'!H461="","",'Dépenses forfaitaire'!H461)</f>
        <v/>
      </c>
      <c r="I461" s="131" t="str">
        <f>IF('Dépenses forfaitaire'!I461="","",'Dépenses forfaitaire'!I461)</f>
        <v/>
      </c>
      <c r="J461" s="293" t="str">
        <f>IF('Dépenses forfaitaire'!K461="","",'Dépenses forfaitaire'!K461)</f>
        <v/>
      </c>
      <c r="K461" s="293" t="str">
        <f>IF('Dépenses forfaitaire'!L461="","",'Dépenses forfaitaire'!L461)</f>
        <v/>
      </c>
      <c r="L461" s="293" t="str">
        <f>IF('Dépenses forfaitaire'!J461="","",'Dépenses forfaitaire'!J461)</f>
        <v/>
      </c>
      <c r="M461" s="131" t="str">
        <f>IF($H461="","",IF($C461=Listes!$B$32,IF('DP_Instruction Forfaitaires'!$E461&lt;Listes!$B$53,('DP_Instruction Forfaitaires'!$E461*(VLOOKUP('DP_Instruction Forfaitaires'!$D461,Listes!$A$54:$E$60,2,FALSE))),IF('DP_Instruction Forfaitaires'!$E461&gt;Listes!$E$53,('DP_Instruction Forfaitaires'!$E461*(VLOOKUP('DP_Instruction Forfaitaires'!$D461,Listes!$A$54:$E$60,5,FALSE))),('DP_Instruction Forfaitaires'!$E461*(VLOOKUP('DP_Instruction Forfaitaires'!$D461,Listes!$A$54:$E$60,3,FALSE))+(VLOOKUP('DP_Instruction Forfaitaires'!$D461,Listes!$A$54:$E$60,4,FALSE)))))))</f>
        <v/>
      </c>
      <c r="N461" s="131" t="str">
        <f>IF($H461="","",IF($C461=Listes!$B$31,IF('DP_Instruction Forfaitaires'!$E461&lt;Listes!$B$42,('DP_Instruction Forfaitaires'!$E461*(VLOOKUP('DP_Instruction Forfaitaires'!$D461,Listes!$A$43:$E$49,2,FALSE))),IF('DP_Instruction Forfaitaires'!$E461&gt;Listes!$D$42,('DP_Instruction Forfaitaires'!$E461*(VLOOKUP('DP_Instruction Forfaitaires'!$D461,Listes!$A$43:$E$49,5,FALSE))),('DP_Instruction Forfaitaires'!$E461*(VLOOKUP('DP_Instruction Forfaitaires'!$D461,Listes!$A$43:$E$49,3,FALSE))+(VLOOKUP('DP_Instruction Forfaitaires'!$D461,Listes!$A$43:$E$49,4,FALSE)))))))</f>
        <v/>
      </c>
      <c r="O461" s="183" t="str">
        <f>IF($H461="","",IF($C461=Listes!$B$34,Listes!$I$31,IF($C461=Listes!$B$35,(VLOOKUP('DP_Instruction Forfaitaires'!$F461,Listes!$E$31:$F$36,2,FALSE)),IF($C461=Listes!$B$33,IF('DP_Instruction Forfaitaires'!$E461&lt;Listes!$A$64,'DP_Instruction Forfaitaires'!$E461*Listes!$A$65,IF('DP_Instruction Forfaitaires'!$E461&gt;Listes!$D$64,'DP_Instruction Forfaitaires'!$E461*Listes!$D$65,(('DP_Instruction Forfaitaires'!$E461*Listes!$B$65)+Listes!$C$65)))))))</f>
        <v/>
      </c>
      <c r="P461" s="144" t="str">
        <f>IF('Dépenses forfaitaire'!P461="","",'Dépenses forfaitaire'!P461)</f>
        <v/>
      </c>
      <c r="Q461" s="343"/>
      <c r="R461" s="295" t="str">
        <f t="shared" si="28"/>
        <v/>
      </c>
      <c r="S461" s="295" t="str">
        <f t="shared" si="29"/>
        <v/>
      </c>
      <c r="T461" s="193" t="str">
        <f t="shared" si="30"/>
        <v/>
      </c>
      <c r="U461" s="191"/>
      <c r="V461" s="209"/>
      <c r="W461" s="195" t="str">
        <f>IF(AND(OR(Q461="KO",T461&lt;&gt;""),OR(R461="",S461="",T461="")),Listes!$A$74,IF(AND(T461="",Q461&lt;&gt;""),Listes!$A$75,IF(AND(P461&lt;T461,V461=""),Listes!$A$76,IF(AND(R461&gt;S461),Listes!$A$77,IF(AND(P461&lt;&gt;"",P461&gt;T461,U461=""),Listes!$A$78,IF(AND(X461="",OR(Q461&lt;&gt;"",R461&lt;&gt;"",S461&lt;&gt;"")),Listes!$A$79,""))))))</f>
        <v/>
      </c>
      <c r="X461" s="196"/>
      <c r="Y461" s="31">
        <f t="shared" si="31"/>
        <v>0</v>
      </c>
    </row>
    <row r="462" spans="1:25" ht="20.100000000000001" customHeight="1" x14ac:dyDescent="0.25">
      <c r="A462" s="134">
        <v>456</v>
      </c>
      <c r="B462" s="131" t="str">
        <f>IF('Dépenses forfaitaire'!B462="","",'Dépenses forfaitaire'!B462)</f>
        <v/>
      </c>
      <c r="C462" s="131" t="str">
        <f>IF('Dépenses forfaitaire'!C462="","",'Dépenses forfaitaire'!C462)</f>
        <v/>
      </c>
      <c r="D462" s="131" t="str">
        <f>IF('Dépenses forfaitaire'!D462="","",'Dépenses forfaitaire'!D462)</f>
        <v/>
      </c>
      <c r="E462" s="131" t="str">
        <f>IF('Dépenses forfaitaire'!E462="","",'Dépenses forfaitaire'!E462)</f>
        <v/>
      </c>
      <c r="F462" s="131" t="str">
        <f>IF('Dépenses forfaitaire'!F462="","",'Dépenses forfaitaire'!F462)</f>
        <v/>
      </c>
      <c r="G462" s="131"/>
      <c r="H462" s="131" t="str">
        <f>IF('Dépenses forfaitaire'!H462="","",'Dépenses forfaitaire'!H462)</f>
        <v/>
      </c>
      <c r="I462" s="131" t="str">
        <f>IF('Dépenses forfaitaire'!I462="","",'Dépenses forfaitaire'!I462)</f>
        <v/>
      </c>
      <c r="J462" s="293" t="str">
        <f>IF('Dépenses forfaitaire'!K462="","",'Dépenses forfaitaire'!K462)</f>
        <v/>
      </c>
      <c r="K462" s="293" t="str">
        <f>IF('Dépenses forfaitaire'!L462="","",'Dépenses forfaitaire'!L462)</f>
        <v/>
      </c>
      <c r="L462" s="293" t="str">
        <f>IF('Dépenses forfaitaire'!J462="","",'Dépenses forfaitaire'!J462)</f>
        <v/>
      </c>
      <c r="M462" s="131" t="str">
        <f>IF($H462="","",IF($C462=Listes!$B$32,IF('DP_Instruction Forfaitaires'!$E462&lt;Listes!$B$53,('DP_Instruction Forfaitaires'!$E462*(VLOOKUP('DP_Instruction Forfaitaires'!$D462,Listes!$A$54:$E$60,2,FALSE))),IF('DP_Instruction Forfaitaires'!$E462&gt;Listes!$E$53,('DP_Instruction Forfaitaires'!$E462*(VLOOKUP('DP_Instruction Forfaitaires'!$D462,Listes!$A$54:$E$60,5,FALSE))),('DP_Instruction Forfaitaires'!$E462*(VLOOKUP('DP_Instruction Forfaitaires'!$D462,Listes!$A$54:$E$60,3,FALSE))+(VLOOKUP('DP_Instruction Forfaitaires'!$D462,Listes!$A$54:$E$60,4,FALSE)))))))</f>
        <v/>
      </c>
      <c r="N462" s="131" t="str">
        <f>IF($H462="","",IF($C462=Listes!$B$31,IF('DP_Instruction Forfaitaires'!$E462&lt;Listes!$B$42,('DP_Instruction Forfaitaires'!$E462*(VLOOKUP('DP_Instruction Forfaitaires'!$D462,Listes!$A$43:$E$49,2,FALSE))),IF('DP_Instruction Forfaitaires'!$E462&gt;Listes!$D$42,('DP_Instruction Forfaitaires'!$E462*(VLOOKUP('DP_Instruction Forfaitaires'!$D462,Listes!$A$43:$E$49,5,FALSE))),('DP_Instruction Forfaitaires'!$E462*(VLOOKUP('DP_Instruction Forfaitaires'!$D462,Listes!$A$43:$E$49,3,FALSE))+(VLOOKUP('DP_Instruction Forfaitaires'!$D462,Listes!$A$43:$E$49,4,FALSE)))))))</f>
        <v/>
      </c>
      <c r="O462" s="183" t="str">
        <f>IF($H462="","",IF($C462=Listes!$B$34,Listes!$I$31,IF($C462=Listes!$B$35,(VLOOKUP('DP_Instruction Forfaitaires'!$F462,Listes!$E$31:$F$36,2,FALSE)),IF($C462=Listes!$B$33,IF('DP_Instruction Forfaitaires'!$E462&lt;Listes!$A$64,'DP_Instruction Forfaitaires'!$E462*Listes!$A$65,IF('DP_Instruction Forfaitaires'!$E462&gt;Listes!$D$64,'DP_Instruction Forfaitaires'!$E462*Listes!$D$65,(('DP_Instruction Forfaitaires'!$E462*Listes!$B$65)+Listes!$C$65)))))))</f>
        <v/>
      </c>
      <c r="P462" s="144" t="str">
        <f>IF('Dépenses forfaitaire'!P462="","",'Dépenses forfaitaire'!P462)</f>
        <v/>
      </c>
      <c r="Q462" s="343"/>
      <c r="R462" s="295" t="str">
        <f t="shared" si="28"/>
        <v/>
      </c>
      <c r="S462" s="295" t="str">
        <f t="shared" si="29"/>
        <v/>
      </c>
      <c r="T462" s="193" t="str">
        <f t="shared" si="30"/>
        <v/>
      </c>
      <c r="U462" s="191"/>
      <c r="V462" s="209"/>
      <c r="W462" s="195" t="str">
        <f>IF(AND(OR(Q462="KO",T462&lt;&gt;""),OR(R462="",S462="",T462="")),Listes!$A$74,IF(AND(T462="",Q462&lt;&gt;""),Listes!$A$75,IF(AND(P462&lt;T462,V462=""),Listes!$A$76,IF(AND(R462&gt;S462),Listes!$A$77,IF(AND(P462&lt;&gt;"",P462&gt;T462,U462=""),Listes!$A$78,IF(AND(X462="",OR(Q462&lt;&gt;"",R462&lt;&gt;"",S462&lt;&gt;"")),Listes!$A$79,""))))))</f>
        <v/>
      </c>
      <c r="X462" s="196"/>
      <c r="Y462" s="31">
        <f t="shared" si="31"/>
        <v>0</v>
      </c>
    </row>
    <row r="463" spans="1:25" ht="20.100000000000001" customHeight="1" x14ac:dyDescent="0.25">
      <c r="A463" s="134">
        <v>457</v>
      </c>
      <c r="B463" s="131" t="str">
        <f>IF('Dépenses forfaitaire'!B463="","",'Dépenses forfaitaire'!B463)</f>
        <v/>
      </c>
      <c r="C463" s="131" t="str">
        <f>IF('Dépenses forfaitaire'!C463="","",'Dépenses forfaitaire'!C463)</f>
        <v/>
      </c>
      <c r="D463" s="131" t="str">
        <f>IF('Dépenses forfaitaire'!D463="","",'Dépenses forfaitaire'!D463)</f>
        <v/>
      </c>
      <c r="E463" s="131" t="str">
        <f>IF('Dépenses forfaitaire'!E463="","",'Dépenses forfaitaire'!E463)</f>
        <v/>
      </c>
      <c r="F463" s="131" t="str">
        <f>IF('Dépenses forfaitaire'!F463="","",'Dépenses forfaitaire'!F463)</f>
        <v/>
      </c>
      <c r="G463" s="131"/>
      <c r="H463" s="131" t="str">
        <f>IF('Dépenses forfaitaire'!H463="","",'Dépenses forfaitaire'!H463)</f>
        <v/>
      </c>
      <c r="I463" s="131" t="str">
        <f>IF('Dépenses forfaitaire'!I463="","",'Dépenses forfaitaire'!I463)</f>
        <v/>
      </c>
      <c r="J463" s="293" t="str">
        <f>IF('Dépenses forfaitaire'!K463="","",'Dépenses forfaitaire'!K463)</f>
        <v/>
      </c>
      <c r="K463" s="293" t="str">
        <f>IF('Dépenses forfaitaire'!L463="","",'Dépenses forfaitaire'!L463)</f>
        <v/>
      </c>
      <c r="L463" s="293" t="str">
        <f>IF('Dépenses forfaitaire'!J463="","",'Dépenses forfaitaire'!J463)</f>
        <v/>
      </c>
      <c r="M463" s="131" t="str">
        <f>IF($H463="","",IF($C463=Listes!$B$32,IF('DP_Instruction Forfaitaires'!$E463&lt;Listes!$B$53,('DP_Instruction Forfaitaires'!$E463*(VLOOKUP('DP_Instruction Forfaitaires'!$D463,Listes!$A$54:$E$60,2,FALSE))),IF('DP_Instruction Forfaitaires'!$E463&gt;Listes!$E$53,('DP_Instruction Forfaitaires'!$E463*(VLOOKUP('DP_Instruction Forfaitaires'!$D463,Listes!$A$54:$E$60,5,FALSE))),('DP_Instruction Forfaitaires'!$E463*(VLOOKUP('DP_Instruction Forfaitaires'!$D463,Listes!$A$54:$E$60,3,FALSE))+(VLOOKUP('DP_Instruction Forfaitaires'!$D463,Listes!$A$54:$E$60,4,FALSE)))))))</f>
        <v/>
      </c>
      <c r="N463" s="131" t="str">
        <f>IF($H463="","",IF($C463=Listes!$B$31,IF('DP_Instruction Forfaitaires'!$E463&lt;Listes!$B$42,('DP_Instruction Forfaitaires'!$E463*(VLOOKUP('DP_Instruction Forfaitaires'!$D463,Listes!$A$43:$E$49,2,FALSE))),IF('DP_Instruction Forfaitaires'!$E463&gt;Listes!$D$42,('DP_Instruction Forfaitaires'!$E463*(VLOOKUP('DP_Instruction Forfaitaires'!$D463,Listes!$A$43:$E$49,5,FALSE))),('DP_Instruction Forfaitaires'!$E463*(VLOOKUP('DP_Instruction Forfaitaires'!$D463,Listes!$A$43:$E$49,3,FALSE))+(VLOOKUP('DP_Instruction Forfaitaires'!$D463,Listes!$A$43:$E$49,4,FALSE)))))))</f>
        <v/>
      </c>
      <c r="O463" s="183" t="str">
        <f>IF($H463="","",IF($C463=Listes!$B$34,Listes!$I$31,IF($C463=Listes!$B$35,(VLOOKUP('DP_Instruction Forfaitaires'!$F463,Listes!$E$31:$F$36,2,FALSE)),IF($C463=Listes!$B$33,IF('DP_Instruction Forfaitaires'!$E463&lt;Listes!$A$64,'DP_Instruction Forfaitaires'!$E463*Listes!$A$65,IF('DP_Instruction Forfaitaires'!$E463&gt;Listes!$D$64,'DP_Instruction Forfaitaires'!$E463*Listes!$D$65,(('DP_Instruction Forfaitaires'!$E463*Listes!$B$65)+Listes!$C$65)))))))</f>
        <v/>
      </c>
      <c r="P463" s="144" t="str">
        <f>IF('Dépenses forfaitaire'!P463="","",'Dépenses forfaitaire'!P463)</f>
        <v/>
      </c>
      <c r="Q463" s="343"/>
      <c r="R463" s="295" t="str">
        <f t="shared" si="28"/>
        <v/>
      </c>
      <c r="S463" s="295" t="str">
        <f t="shared" si="29"/>
        <v/>
      </c>
      <c r="T463" s="193" t="str">
        <f t="shared" si="30"/>
        <v/>
      </c>
      <c r="U463" s="191"/>
      <c r="V463" s="209"/>
      <c r="W463" s="195" t="str">
        <f>IF(AND(OR(Q463="KO",T463&lt;&gt;""),OR(R463="",S463="",T463="")),Listes!$A$74,IF(AND(T463="",Q463&lt;&gt;""),Listes!$A$75,IF(AND(P463&lt;T463,V463=""),Listes!$A$76,IF(AND(R463&gt;S463),Listes!$A$77,IF(AND(P463&lt;&gt;"",P463&gt;T463,U463=""),Listes!$A$78,IF(AND(X463="",OR(Q463&lt;&gt;"",R463&lt;&gt;"",S463&lt;&gt;"")),Listes!$A$79,""))))))</f>
        <v/>
      </c>
      <c r="X463" s="196"/>
      <c r="Y463" s="31">
        <f t="shared" si="31"/>
        <v>0</v>
      </c>
    </row>
    <row r="464" spans="1:25" ht="20.100000000000001" customHeight="1" x14ac:dyDescent="0.25">
      <c r="A464" s="134">
        <v>458</v>
      </c>
      <c r="B464" s="131" t="str">
        <f>IF('Dépenses forfaitaire'!B464="","",'Dépenses forfaitaire'!B464)</f>
        <v/>
      </c>
      <c r="C464" s="131" t="str">
        <f>IF('Dépenses forfaitaire'!C464="","",'Dépenses forfaitaire'!C464)</f>
        <v/>
      </c>
      <c r="D464" s="131" t="str">
        <f>IF('Dépenses forfaitaire'!D464="","",'Dépenses forfaitaire'!D464)</f>
        <v/>
      </c>
      <c r="E464" s="131" t="str">
        <f>IF('Dépenses forfaitaire'!E464="","",'Dépenses forfaitaire'!E464)</f>
        <v/>
      </c>
      <c r="F464" s="131" t="str">
        <f>IF('Dépenses forfaitaire'!F464="","",'Dépenses forfaitaire'!F464)</f>
        <v/>
      </c>
      <c r="G464" s="131"/>
      <c r="H464" s="131" t="str">
        <f>IF('Dépenses forfaitaire'!H464="","",'Dépenses forfaitaire'!H464)</f>
        <v/>
      </c>
      <c r="I464" s="131" t="str">
        <f>IF('Dépenses forfaitaire'!I464="","",'Dépenses forfaitaire'!I464)</f>
        <v/>
      </c>
      <c r="J464" s="293" t="str">
        <f>IF('Dépenses forfaitaire'!K464="","",'Dépenses forfaitaire'!K464)</f>
        <v/>
      </c>
      <c r="K464" s="293" t="str">
        <f>IF('Dépenses forfaitaire'!L464="","",'Dépenses forfaitaire'!L464)</f>
        <v/>
      </c>
      <c r="L464" s="293" t="str">
        <f>IF('Dépenses forfaitaire'!J464="","",'Dépenses forfaitaire'!J464)</f>
        <v/>
      </c>
      <c r="M464" s="131" t="str">
        <f>IF($H464="","",IF($C464=Listes!$B$32,IF('DP_Instruction Forfaitaires'!$E464&lt;Listes!$B$53,('DP_Instruction Forfaitaires'!$E464*(VLOOKUP('DP_Instruction Forfaitaires'!$D464,Listes!$A$54:$E$60,2,FALSE))),IF('DP_Instruction Forfaitaires'!$E464&gt;Listes!$E$53,('DP_Instruction Forfaitaires'!$E464*(VLOOKUP('DP_Instruction Forfaitaires'!$D464,Listes!$A$54:$E$60,5,FALSE))),('DP_Instruction Forfaitaires'!$E464*(VLOOKUP('DP_Instruction Forfaitaires'!$D464,Listes!$A$54:$E$60,3,FALSE))+(VLOOKUP('DP_Instruction Forfaitaires'!$D464,Listes!$A$54:$E$60,4,FALSE)))))))</f>
        <v/>
      </c>
      <c r="N464" s="131" t="str">
        <f>IF($H464="","",IF($C464=Listes!$B$31,IF('DP_Instruction Forfaitaires'!$E464&lt;Listes!$B$42,('DP_Instruction Forfaitaires'!$E464*(VLOOKUP('DP_Instruction Forfaitaires'!$D464,Listes!$A$43:$E$49,2,FALSE))),IF('DP_Instruction Forfaitaires'!$E464&gt;Listes!$D$42,('DP_Instruction Forfaitaires'!$E464*(VLOOKUP('DP_Instruction Forfaitaires'!$D464,Listes!$A$43:$E$49,5,FALSE))),('DP_Instruction Forfaitaires'!$E464*(VLOOKUP('DP_Instruction Forfaitaires'!$D464,Listes!$A$43:$E$49,3,FALSE))+(VLOOKUP('DP_Instruction Forfaitaires'!$D464,Listes!$A$43:$E$49,4,FALSE)))))))</f>
        <v/>
      </c>
      <c r="O464" s="183" t="str">
        <f>IF($H464="","",IF($C464=Listes!$B$34,Listes!$I$31,IF($C464=Listes!$B$35,(VLOOKUP('DP_Instruction Forfaitaires'!$F464,Listes!$E$31:$F$36,2,FALSE)),IF($C464=Listes!$B$33,IF('DP_Instruction Forfaitaires'!$E464&lt;Listes!$A$64,'DP_Instruction Forfaitaires'!$E464*Listes!$A$65,IF('DP_Instruction Forfaitaires'!$E464&gt;Listes!$D$64,'DP_Instruction Forfaitaires'!$E464*Listes!$D$65,(('DP_Instruction Forfaitaires'!$E464*Listes!$B$65)+Listes!$C$65)))))))</f>
        <v/>
      </c>
      <c r="P464" s="144" t="str">
        <f>IF('Dépenses forfaitaire'!P464="","",'Dépenses forfaitaire'!P464)</f>
        <v/>
      </c>
      <c r="Q464" s="343"/>
      <c r="R464" s="295" t="str">
        <f t="shared" si="28"/>
        <v/>
      </c>
      <c r="S464" s="295" t="str">
        <f t="shared" si="29"/>
        <v/>
      </c>
      <c r="T464" s="193" t="str">
        <f t="shared" si="30"/>
        <v/>
      </c>
      <c r="U464" s="191"/>
      <c r="V464" s="209"/>
      <c r="W464" s="195" t="str">
        <f>IF(AND(OR(Q464="KO",T464&lt;&gt;""),OR(R464="",S464="",T464="")),Listes!$A$74,IF(AND(T464="",Q464&lt;&gt;""),Listes!$A$75,IF(AND(P464&lt;T464,V464=""),Listes!$A$76,IF(AND(R464&gt;S464),Listes!$A$77,IF(AND(P464&lt;&gt;"",P464&gt;T464,U464=""),Listes!$A$78,IF(AND(X464="",OR(Q464&lt;&gt;"",R464&lt;&gt;"",S464&lt;&gt;"")),Listes!$A$79,""))))))</f>
        <v/>
      </c>
      <c r="X464" s="196"/>
      <c r="Y464" s="31">
        <f t="shared" si="31"/>
        <v>0</v>
      </c>
    </row>
    <row r="465" spans="1:25" ht="20.100000000000001" customHeight="1" x14ac:dyDescent="0.25">
      <c r="A465" s="134">
        <v>459</v>
      </c>
      <c r="B465" s="131" t="str">
        <f>IF('Dépenses forfaitaire'!B465="","",'Dépenses forfaitaire'!B465)</f>
        <v/>
      </c>
      <c r="C465" s="131" t="str">
        <f>IF('Dépenses forfaitaire'!C465="","",'Dépenses forfaitaire'!C465)</f>
        <v/>
      </c>
      <c r="D465" s="131" t="str">
        <f>IF('Dépenses forfaitaire'!D465="","",'Dépenses forfaitaire'!D465)</f>
        <v/>
      </c>
      <c r="E465" s="131" t="str">
        <f>IF('Dépenses forfaitaire'!E465="","",'Dépenses forfaitaire'!E465)</f>
        <v/>
      </c>
      <c r="F465" s="131" t="str">
        <f>IF('Dépenses forfaitaire'!F465="","",'Dépenses forfaitaire'!F465)</f>
        <v/>
      </c>
      <c r="G465" s="131"/>
      <c r="H465" s="131" t="str">
        <f>IF('Dépenses forfaitaire'!H465="","",'Dépenses forfaitaire'!H465)</f>
        <v/>
      </c>
      <c r="I465" s="131" t="str">
        <f>IF('Dépenses forfaitaire'!I465="","",'Dépenses forfaitaire'!I465)</f>
        <v/>
      </c>
      <c r="J465" s="293" t="str">
        <f>IF('Dépenses forfaitaire'!K465="","",'Dépenses forfaitaire'!K465)</f>
        <v/>
      </c>
      <c r="K465" s="293" t="str">
        <f>IF('Dépenses forfaitaire'!L465="","",'Dépenses forfaitaire'!L465)</f>
        <v/>
      </c>
      <c r="L465" s="293" t="str">
        <f>IF('Dépenses forfaitaire'!J465="","",'Dépenses forfaitaire'!J465)</f>
        <v/>
      </c>
      <c r="M465" s="131" t="str">
        <f>IF($H465="","",IF($C465=Listes!$B$32,IF('DP_Instruction Forfaitaires'!$E465&lt;Listes!$B$53,('DP_Instruction Forfaitaires'!$E465*(VLOOKUP('DP_Instruction Forfaitaires'!$D465,Listes!$A$54:$E$60,2,FALSE))),IF('DP_Instruction Forfaitaires'!$E465&gt;Listes!$E$53,('DP_Instruction Forfaitaires'!$E465*(VLOOKUP('DP_Instruction Forfaitaires'!$D465,Listes!$A$54:$E$60,5,FALSE))),('DP_Instruction Forfaitaires'!$E465*(VLOOKUP('DP_Instruction Forfaitaires'!$D465,Listes!$A$54:$E$60,3,FALSE))+(VLOOKUP('DP_Instruction Forfaitaires'!$D465,Listes!$A$54:$E$60,4,FALSE)))))))</f>
        <v/>
      </c>
      <c r="N465" s="131" t="str">
        <f>IF($H465="","",IF($C465=Listes!$B$31,IF('DP_Instruction Forfaitaires'!$E465&lt;Listes!$B$42,('DP_Instruction Forfaitaires'!$E465*(VLOOKUP('DP_Instruction Forfaitaires'!$D465,Listes!$A$43:$E$49,2,FALSE))),IF('DP_Instruction Forfaitaires'!$E465&gt;Listes!$D$42,('DP_Instruction Forfaitaires'!$E465*(VLOOKUP('DP_Instruction Forfaitaires'!$D465,Listes!$A$43:$E$49,5,FALSE))),('DP_Instruction Forfaitaires'!$E465*(VLOOKUP('DP_Instruction Forfaitaires'!$D465,Listes!$A$43:$E$49,3,FALSE))+(VLOOKUP('DP_Instruction Forfaitaires'!$D465,Listes!$A$43:$E$49,4,FALSE)))))))</f>
        <v/>
      </c>
      <c r="O465" s="183" t="str">
        <f>IF($H465="","",IF($C465=Listes!$B$34,Listes!$I$31,IF($C465=Listes!$B$35,(VLOOKUP('DP_Instruction Forfaitaires'!$F465,Listes!$E$31:$F$36,2,FALSE)),IF($C465=Listes!$B$33,IF('DP_Instruction Forfaitaires'!$E465&lt;Listes!$A$64,'DP_Instruction Forfaitaires'!$E465*Listes!$A$65,IF('DP_Instruction Forfaitaires'!$E465&gt;Listes!$D$64,'DP_Instruction Forfaitaires'!$E465*Listes!$D$65,(('DP_Instruction Forfaitaires'!$E465*Listes!$B$65)+Listes!$C$65)))))))</f>
        <v/>
      </c>
      <c r="P465" s="144" t="str">
        <f>IF('Dépenses forfaitaire'!P465="","",'Dépenses forfaitaire'!P465)</f>
        <v/>
      </c>
      <c r="Q465" s="343"/>
      <c r="R465" s="295" t="str">
        <f t="shared" si="28"/>
        <v/>
      </c>
      <c r="S465" s="295" t="str">
        <f t="shared" si="29"/>
        <v/>
      </c>
      <c r="T465" s="193" t="str">
        <f t="shared" si="30"/>
        <v/>
      </c>
      <c r="U465" s="191"/>
      <c r="V465" s="209"/>
      <c r="W465" s="195" t="str">
        <f>IF(AND(OR(Q465="KO",T465&lt;&gt;""),OR(R465="",S465="",T465="")),Listes!$A$74,IF(AND(T465="",Q465&lt;&gt;""),Listes!$A$75,IF(AND(P465&lt;T465,V465=""),Listes!$A$76,IF(AND(R465&gt;S465),Listes!$A$77,IF(AND(P465&lt;&gt;"",P465&gt;T465,U465=""),Listes!$A$78,IF(AND(X465="",OR(Q465&lt;&gt;"",R465&lt;&gt;"",S465&lt;&gt;"")),Listes!$A$79,""))))))</f>
        <v/>
      </c>
      <c r="X465" s="196"/>
      <c r="Y465" s="31">
        <f t="shared" si="31"/>
        <v>0</v>
      </c>
    </row>
    <row r="466" spans="1:25" ht="20.100000000000001" customHeight="1" x14ac:dyDescent="0.25">
      <c r="A466" s="134">
        <v>460</v>
      </c>
      <c r="B466" s="131" t="str">
        <f>IF('Dépenses forfaitaire'!B466="","",'Dépenses forfaitaire'!B466)</f>
        <v/>
      </c>
      <c r="C466" s="131" t="str">
        <f>IF('Dépenses forfaitaire'!C466="","",'Dépenses forfaitaire'!C466)</f>
        <v/>
      </c>
      <c r="D466" s="131" t="str">
        <f>IF('Dépenses forfaitaire'!D466="","",'Dépenses forfaitaire'!D466)</f>
        <v/>
      </c>
      <c r="E466" s="131" t="str">
        <f>IF('Dépenses forfaitaire'!E466="","",'Dépenses forfaitaire'!E466)</f>
        <v/>
      </c>
      <c r="F466" s="131" t="str">
        <f>IF('Dépenses forfaitaire'!F466="","",'Dépenses forfaitaire'!F466)</f>
        <v/>
      </c>
      <c r="G466" s="131"/>
      <c r="H466" s="131" t="str">
        <f>IF('Dépenses forfaitaire'!H466="","",'Dépenses forfaitaire'!H466)</f>
        <v/>
      </c>
      <c r="I466" s="131" t="str">
        <f>IF('Dépenses forfaitaire'!I466="","",'Dépenses forfaitaire'!I466)</f>
        <v/>
      </c>
      <c r="J466" s="293" t="str">
        <f>IF('Dépenses forfaitaire'!K466="","",'Dépenses forfaitaire'!K466)</f>
        <v/>
      </c>
      <c r="K466" s="293" t="str">
        <f>IF('Dépenses forfaitaire'!L466="","",'Dépenses forfaitaire'!L466)</f>
        <v/>
      </c>
      <c r="L466" s="293" t="str">
        <f>IF('Dépenses forfaitaire'!J466="","",'Dépenses forfaitaire'!J466)</f>
        <v/>
      </c>
      <c r="M466" s="131" t="str">
        <f>IF($H466="","",IF($C466=Listes!$B$32,IF('DP_Instruction Forfaitaires'!$E466&lt;Listes!$B$53,('DP_Instruction Forfaitaires'!$E466*(VLOOKUP('DP_Instruction Forfaitaires'!$D466,Listes!$A$54:$E$60,2,FALSE))),IF('DP_Instruction Forfaitaires'!$E466&gt;Listes!$E$53,('DP_Instruction Forfaitaires'!$E466*(VLOOKUP('DP_Instruction Forfaitaires'!$D466,Listes!$A$54:$E$60,5,FALSE))),('DP_Instruction Forfaitaires'!$E466*(VLOOKUP('DP_Instruction Forfaitaires'!$D466,Listes!$A$54:$E$60,3,FALSE))+(VLOOKUP('DP_Instruction Forfaitaires'!$D466,Listes!$A$54:$E$60,4,FALSE)))))))</f>
        <v/>
      </c>
      <c r="N466" s="131" t="str">
        <f>IF($H466="","",IF($C466=Listes!$B$31,IF('DP_Instruction Forfaitaires'!$E466&lt;Listes!$B$42,('DP_Instruction Forfaitaires'!$E466*(VLOOKUP('DP_Instruction Forfaitaires'!$D466,Listes!$A$43:$E$49,2,FALSE))),IF('DP_Instruction Forfaitaires'!$E466&gt;Listes!$D$42,('DP_Instruction Forfaitaires'!$E466*(VLOOKUP('DP_Instruction Forfaitaires'!$D466,Listes!$A$43:$E$49,5,FALSE))),('DP_Instruction Forfaitaires'!$E466*(VLOOKUP('DP_Instruction Forfaitaires'!$D466,Listes!$A$43:$E$49,3,FALSE))+(VLOOKUP('DP_Instruction Forfaitaires'!$D466,Listes!$A$43:$E$49,4,FALSE)))))))</f>
        <v/>
      </c>
      <c r="O466" s="183" t="str">
        <f>IF($H466="","",IF($C466=Listes!$B$34,Listes!$I$31,IF($C466=Listes!$B$35,(VLOOKUP('DP_Instruction Forfaitaires'!$F466,Listes!$E$31:$F$36,2,FALSE)),IF($C466=Listes!$B$33,IF('DP_Instruction Forfaitaires'!$E466&lt;Listes!$A$64,'DP_Instruction Forfaitaires'!$E466*Listes!$A$65,IF('DP_Instruction Forfaitaires'!$E466&gt;Listes!$D$64,'DP_Instruction Forfaitaires'!$E466*Listes!$D$65,(('DP_Instruction Forfaitaires'!$E466*Listes!$B$65)+Listes!$C$65)))))))</f>
        <v/>
      </c>
      <c r="P466" s="144" t="str">
        <f>IF('Dépenses forfaitaire'!P466="","",'Dépenses forfaitaire'!P466)</f>
        <v/>
      </c>
      <c r="Q466" s="343"/>
      <c r="R466" s="295" t="str">
        <f t="shared" si="28"/>
        <v/>
      </c>
      <c r="S466" s="295" t="str">
        <f t="shared" si="29"/>
        <v/>
      </c>
      <c r="T466" s="193" t="str">
        <f t="shared" si="30"/>
        <v/>
      </c>
      <c r="U466" s="191"/>
      <c r="V466" s="209"/>
      <c r="W466" s="195" t="str">
        <f>IF(AND(OR(Q466="KO",T466&lt;&gt;""),OR(R466="",S466="",T466="")),Listes!$A$74,IF(AND(T466="",Q466&lt;&gt;""),Listes!$A$75,IF(AND(P466&lt;T466,V466=""),Listes!$A$76,IF(AND(R466&gt;S466),Listes!$A$77,IF(AND(P466&lt;&gt;"",P466&gt;T466,U466=""),Listes!$A$78,IF(AND(X466="",OR(Q466&lt;&gt;"",R466&lt;&gt;"",S466&lt;&gt;"")),Listes!$A$79,""))))))</f>
        <v/>
      </c>
      <c r="X466" s="196"/>
      <c r="Y466" s="31">
        <f t="shared" si="31"/>
        <v>0</v>
      </c>
    </row>
    <row r="467" spans="1:25" ht="20.100000000000001" customHeight="1" x14ac:dyDescent="0.25">
      <c r="A467" s="134">
        <v>461</v>
      </c>
      <c r="B467" s="131" t="str">
        <f>IF('Dépenses forfaitaire'!B467="","",'Dépenses forfaitaire'!B467)</f>
        <v/>
      </c>
      <c r="C467" s="131" t="str">
        <f>IF('Dépenses forfaitaire'!C467="","",'Dépenses forfaitaire'!C467)</f>
        <v/>
      </c>
      <c r="D467" s="131" t="str">
        <f>IF('Dépenses forfaitaire'!D467="","",'Dépenses forfaitaire'!D467)</f>
        <v/>
      </c>
      <c r="E467" s="131" t="str">
        <f>IF('Dépenses forfaitaire'!E467="","",'Dépenses forfaitaire'!E467)</f>
        <v/>
      </c>
      <c r="F467" s="131" t="str">
        <f>IF('Dépenses forfaitaire'!F467="","",'Dépenses forfaitaire'!F467)</f>
        <v/>
      </c>
      <c r="G467" s="131"/>
      <c r="H467" s="131" t="str">
        <f>IF('Dépenses forfaitaire'!H467="","",'Dépenses forfaitaire'!H467)</f>
        <v/>
      </c>
      <c r="I467" s="131" t="str">
        <f>IF('Dépenses forfaitaire'!I467="","",'Dépenses forfaitaire'!I467)</f>
        <v/>
      </c>
      <c r="J467" s="293" t="str">
        <f>IF('Dépenses forfaitaire'!K467="","",'Dépenses forfaitaire'!K467)</f>
        <v/>
      </c>
      <c r="K467" s="293" t="str">
        <f>IF('Dépenses forfaitaire'!L467="","",'Dépenses forfaitaire'!L467)</f>
        <v/>
      </c>
      <c r="L467" s="293" t="str">
        <f>IF('Dépenses forfaitaire'!J467="","",'Dépenses forfaitaire'!J467)</f>
        <v/>
      </c>
      <c r="M467" s="131" t="str">
        <f>IF($H467="","",IF($C467=Listes!$B$32,IF('DP_Instruction Forfaitaires'!$E467&lt;Listes!$B$53,('DP_Instruction Forfaitaires'!$E467*(VLOOKUP('DP_Instruction Forfaitaires'!$D467,Listes!$A$54:$E$60,2,FALSE))),IF('DP_Instruction Forfaitaires'!$E467&gt;Listes!$E$53,('DP_Instruction Forfaitaires'!$E467*(VLOOKUP('DP_Instruction Forfaitaires'!$D467,Listes!$A$54:$E$60,5,FALSE))),('DP_Instruction Forfaitaires'!$E467*(VLOOKUP('DP_Instruction Forfaitaires'!$D467,Listes!$A$54:$E$60,3,FALSE))+(VLOOKUP('DP_Instruction Forfaitaires'!$D467,Listes!$A$54:$E$60,4,FALSE)))))))</f>
        <v/>
      </c>
      <c r="N467" s="131" t="str">
        <f>IF($H467="","",IF($C467=Listes!$B$31,IF('DP_Instruction Forfaitaires'!$E467&lt;Listes!$B$42,('DP_Instruction Forfaitaires'!$E467*(VLOOKUP('DP_Instruction Forfaitaires'!$D467,Listes!$A$43:$E$49,2,FALSE))),IF('DP_Instruction Forfaitaires'!$E467&gt;Listes!$D$42,('DP_Instruction Forfaitaires'!$E467*(VLOOKUP('DP_Instruction Forfaitaires'!$D467,Listes!$A$43:$E$49,5,FALSE))),('DP_Instruction Forfaitaires'!$E467*(VLOOKUP('DP_Instruction Forfaitaires'!$D467,Listes!$A$43:$E$49,3,FALSE))+(VLOOKUP('DP_Instruction Forfaitaires'!$D467,Listes!$A$43:$E$49,4,FALSE)))))))</f>
        <v/>
      </c>
      <c r="O467" s="183" t="str">
        <f>IF($H467="","",IF($C467=Listes!$B$34,Listes!$I$31,IF($C467=Listes!$B$35,(VLOOKUP('DP_Instruction Forfaitaires'!$F467,Listes!$E$31:$F$36,2,FALSE)),IF($C467=Listes!$B$33,IF('DP_Instruction Forfaitaires'!$E467&lt;Listes!$A$64,'DP_Instruction Forfaitaires'!$E467*Listes!$A$65,IF('DP_Instruction Forfaitaires'!$E467&gt;Listes!$D$64,'DP_Instruction Forfaitaires'!$E467*Listes!$D$65,(('DP_Instruction Forfaitaires'!$E467*Listes!$B$65)+Listes!$C$65)))))))</f>
        <v/>
      </c>
      <c r="P467" s="144" t="str">
        <f>IF('Dépenses forfaitaire'!P467="","",'Dépenses forfaitaire'!P467)</f>
        <v/>
      </c>
      <c r="Q467" s="343"/>
      <c r="R467" s="295" t="str">
        <f t="shared" si="28"/>
        <v/>
      </c>
      <c r="S467" s="295" t="str">
        <f t="shared" si="29"/>
        <v/>
      </c>
      <c r="T467" s="193" t="str">
        <f t="shared" si="30"/>
        <v/>
      </c>
      <c r="U467" s="191"/>
      <c r="V467" s="209"/>
      <c r="W467" s="195" t="str">
        <f>IF(AND(OR(Q467="KO",T467&lt;&gt;""),OR(R467="",S467="",T467="")),Listes!$A$74,IF(AND(T467="",Q467&lt;&gt;""),Listes!$A$75,IF(AND(P467&lt;T467,V467=""),Listes!$A$76,IF(AND(R467&gt;S467),Listes!$A$77,IF(AND(P467&lt;&gt;"",P467&gt;T467,U467=""),Listes!$A$78,IF(AND(X467="",OR(Q467&lt;&gt;"",R467&lt;&gt;"",S467&lt;&gt;"")),Listes!$A$79,""))))))</f>
        <v/>
      </c>
      <c r="X467" s="196"/>
      <c r="Y467" s="31">
        <f t="shared" si="31"/>
        <v>0</v>
      </c>
    </row>
    <row r="468" spans="1:25" ht="20.100000000000001" customHeight="1" x14ac:dyDescent="0.25">
      <c r="A468" s="134">
        <v>462</v>
      </c>
      <c r="B468" s="131" t="str">
        <f>IF('Dépenses forfaitaire'!B468="","",'Dépenses forfaitaire'!B468)</f>
        <v/>
      </c>
      <c r="C468" s="131" t="str">
        <f>IF('Dépenses forfaitaire'!C468="","",'Dépenses forfaitaire'!C468)</f>
        <v/>
      </c>
      <c r="D468" s="131" t="str">
        <f>IF('Dépenses forfaitaire'!D468="","",'Dépenses forfaitaire'!D468)</f>
        <v/>
      </c>
      <c r="E468" s="131" t="str">
        <f>IF('Dépenses forfaitaire'!E468="","",'Dépenses forfaitaire'!E468)</f>
        <v/>
      </c>
      <c r="F468" s="131" t="str">
        <f>IF('Dépenses forfaitaire'!F468="","",'Dépenses forfaitaire'!F468)</f>
        <v/>
      </c>
      <c r="G468" s="131"/>
      <c r="H468" s="131" t="str">
        <f>IF('Dépenses forfaitaire'!H468="","",'Dépenses forfaitaire'!H468)</f>
        <v/>
      </c>
      <c r="I468" s="131" t="str">
        <f>IF('Dépenses forfaitaire'!I468="","",'Dépenses forfaitaire'!I468)</f>
        <v/>
      </c>
      <c r="J468" s="293" t="str">
        <f>IF('Dépenses forfaitaire'!K468="","",'Dépenses forfaitaire'!K468)</f>
        <v/>
      </c>
      <c r="K468" s="293" t="str">
        <f>IF('Dépenses forfaitaire'!L468="","",'Dépenses forfaitaire'!L468)</f>
        <v/>
      </c>
      <c r="L468" s="293" t="str">
        <f>IF('Dépenses forfaitaire'!J468="","",'Dépenses forfaitaire'!J468)</f>
        <v/>
      </c>
      <c r="M468" s="131" t="str">
        <f>IF($H468="","",IF($C468=Listes!$B$32,IF('DP_Instruction Forfaitaires'!$E468&lt;Listes!$B$53,('DP_Instruction Forfaitaires'!$E468*(VLOOKUP('DP_Instruction Forfaitaires'!$D468,Listes!$A$54:$E$60,2,FALSE))),IF('DP_Instruction Forfaitaires'!$E468&gt;Listes!$E$53,('DP_Instruction Forfaitaires'!$E468*(VLOOKUP('DP_Instruction Forfaitaires'!$D468,Listes!$A$54:$E$60,5,FALSE))),('DP_Instruction Forfaitaires'!$E468*(VLOOKUP('DP_Instruction Forfaitaires'!$D468,Listes!$A$54:$E$60,3,FALSE))+(VLOOKUP('DP_Instruction Forfaitaires'!$D468,Listes!$A$54:$E$60,4,FALSE)))))))</f>
        <v/>
      </c>
      <c r="N468" s="131" t="str">
        <f>IF($H468="","",IF($C468=Listes!$B$31,IF('DP_Instruction Forfaitaires'!$E468&lt;Listes!$B$42,('DP_Instruction Forfaitaires'!$E468*(VLOOKUP('DP_Instruction Forfaitaires'!$D468,Listes!$A$43:$E$49,2,FALSE))),IF('DP_Instruction Forfaitaires'!$E468&gt;Listes!$D$42,('DP_Instruction Forfaitaires'!$E468*(VLOOKUP('DP_Instruction Forfaitaires'!$D468,Listes!$A$43:$E$49,5,FALSE))),('DP_Instruction Forfaitaires'!$E468*(VLOOKUP('DP_Instruction Forfaitaires'!$D468,Listes!$A$43:$E$49,3,FALSE))+(VLOOKUP('DP_Instruction Forfaitaires'!$D468,Listes!$A$43:$E$49,4,FALSE)))))))</f>
        <v/>
      </c>
      <c r="O468" s="183" t="str">
        <f>IF($H468="","",IF($C468=Listes!$B$34,Listes!$I$31,IF($C468=Listes!$B$35,(VLOOKUP('DP_Instruction Forfaitaires'!$F468,Listes!$E$31:$F$36,2,FALSE)),IF($C468=Listes!$B$33,IF('DP_Instruction Forfaitaires'!$E468&lt;Listes!$A$64,'DP_Instruction Forfaitaires'!$E468*Listes!$A$65,IF('DP_Instruction Forfaitaires'!$E468&gt;Listes!$D$64,'DP_Instruction Forfaitaires'!$E468*Listes!$D$65,(('DP_Instruction Forfaitaires'!$E468*Listes!$B$65)+Listes!$C$65)))))))</f>
        <v/>
      </c>
      <c r="P468" s="144" t="str">
        <f>IF('Dépenses forfaitaire'!P468="","",'Dépenses forfaitaire'!P468)</f>
        <v/>
      </c>
      <c r="Q468" s="343"/>
      <c r="R468" s="295" t="str">
        <f t="shared" si="28"/>
        <v/>
      </c>
      <c r="S468" s="295" t="str">
        <f t="shared" si="29"/>
        <v/>
      </c>
      <c r="T468" s="193" t="str">
        <f t="shared" si="30"/>
        <v/>
      </c>
      <c r="U468" s="191"/>
      <c r="V468" s="209"/>
      <c r="W468" s="195" t="str">
        <f>IF(AND(OR(Q468="KO",T468&lt;&gt;""),OR(R468="",S468="",T468="")),Listes!$A$74,IF(AND(T468="",Q468&lt;&gt;""),Listes!$A$75,IF(AND(P468&lt;T468,V468=""),Listes!$A$76,IF(AND(R468&gt;S468),Listes!$A$77,IF(AND(P468&lt;&gt;"",P468&gt;T468,U468=""),Listes!$A$78,IF(AND(X468="",OR(Q468&lt;&gt;"",R468&lt;&gt;"",S468&lt;&gt;"")),Listes!$A$79,""))))))</f>
        <v/>
      </c>
      <c r="X468" s="196"/>
      <c r="Y468" s="31">
        <f t="shared" si="31"/>
        <v>0</v>
      </c>
    </row>
    <row r="469" spans="1:25" ht="20.100000000000001" customHeight="1" x14ac:dyDescent="0.25">
      <c r="A469" s="134">
        <v>463</v>
      </c>
      <c r="B469" s="131" t="str">
        <f>IF('Dépenses forfaitaire'!B469="","",'Dépenses forfaitaire'!B469)</f>
        <v/>
      </c>
      <c r="C469" s="131" t="str">
        <f>IF('Dépenses forfaitaire'!C469="","",'Dépenses forfaitaire'!C469)</f>
        <v/>
      </c>
      <c r="D469" s="131" t="str">
        <f>IF('Dépenses forfaitaire'!D469="","",'Dépenses forfaitaire'!D469)</f>
        <v/>
      </c>
      <c r="E469" s="131" t="str">
        <f>IF('Dépenses forfaitaire'!E469="","",'Dépenses forfaitaire'!E469)</f>
        <v/>
      </c>
      <c r="F469" s="131" t="str">
        <f>IF('Dépenses forfaitaire'!F469="","",'Dépenses forfaitaire'!F469)</f>
        <v/>
      </c>
      <c r="G469" s="131"/>
      <c r="H469" s="131" t="str">
        <f>IF('Dépenses forfaitaire'!H469="","",'Dépenses forfaitaire'!H469)</f>
        <v/>
      </c>
      <c r="I469" s="131" t="str">
        <f>IF('Dépenses forfaitaire'!I469="","",'Dépenses forfaitaire'!I469)</f>
        <v/>
      </c>
      <c r="J469" s="293" t="str">
        <f>IF('Dépenses forfaitaire'!K469="","",'Dépenses forfaitaire'!K469)</f>
        <v/>
      </c>
      <c r="K469" s="293" t="str">
        <f>IF('Dépenses forfaitaire'!L469="","",'Dépenses forfaitaire'!L469)</f>
        <v/>
      </c>
      <c r="L469" s="293" t="str">
        <f>IF('Dépenses forfaitaire'!J469="","",'Dépenses forfaitaire'!J469)</f>
        <v/>
      </c>
      <c r="M469" s="131" t="str">
        <f>IF($H469="","",IF($C469=Listes!$B$32,IF('DP_Instruction Forfaitaires'!$E469&lt;Listes!$B$53,('DP_Instruction Forfaitaires'!$E469*(VLOOKUP('DP_Instruction Forfaitaires'!$D469,Listes!$A$54:$E$60,2,FALSE))),IF('DP_Instruction Forfaitaires'!$E469&gt;Listes!$E$53,('DP_Instruction Forfaitaires'!$E469*(VLOOKUP('DP_Instruction Forfaitaires'!$D469,Listes!$A$54:$E$60,5,FALSE))),('DP_Instruction Forfaitaires'!$E469*(VLOOKUP('DP_Instruction Forfaitaires'!$D469,Listes!$A$54:$E$60,3,FALSE))+(VLOOKUP('DP_Instruction Forfaitaires'!$D469,Listes!$A$54:$E$60,4,FALSE)))))))</f>
        <v/>
      </c>
      <c r="N469" s="131" t="str">
        <f>IF($H469="","",IF($C469=Listes!$B$31,IF('DP_Instruction Forfaitaires'!$E469&lt;Listes!$B$42,('DP_Instruction Forfaitaires'!$E469*(VLOOKUP('DP_Instruction Forfaitaires'!$D469,Listes!$A$43:$E$49,2,FALSE))),IF('DP_Instruction Forfaitaires'!$E469&gt;Listes!$D$42,('DP_Instruction Forfaitaires'!$E469*(VLOOKUP('DP_Instruction Forfaitaires'!$D469,Listes!$A$43:$E$49,5,FALSE))),('DP_Instruction Forfaitaires'!$E469*(VLOOKUP('DP_Instruction Forfaitaires'!$D469,Listes!$A$43:$E$49,3,FALSE))+(VLOOKUP('DP_Instruction Forfaitaires'!$D469,Listes!$A$43:$E$49,4,FALSE)))))))</f>
        <v/>
      </c>
      <c r="O469" s="183" t="str">
        <f>IF($H469="","",IF($C469=Listes!$B$34,Listes!$I$31,IF($C469=Listes!$B$35,(VLOOKUP('DP_Instruction Forfaitaires'!$F469,Listes!$E$31:$F$36,2,FALSE)),IF($C469=Listes!$B$33,IF('DP_Instruction Forfaitaires'!$E469&lt;Listes!$A$64,'DP_Instruction Forfaitaires'!$E469*Listes!$A$65,IF('DP_Instruction Forfaitaires'!$E469&gt;Listes!$D$64,'DP_Instruction Forfaitaires'!$E469*Listes!$D$65,(('DP_Instruction Forfaitaires'!$E469*Listes!$B$65)+Listes!$C$65)))))))</f>
        <v/>
      </c>
      <c r="P469" s="144" t="str">
        <f>IF('Dépenses forfaitaire'!P469="","",'Dépenses forfaitaire'!P469)</f>
        <v/>
      </c>
      <c r="Q469" s="343"/>
      <c r="R469" s="295" t="str">
        <f t="shared" si="28"/>
        <v/>
      </c>
      <c r="S469" s="295" t="str">
        <f t="shared" si="29"/>
        <v/>
      </c>
      <c r="T469" s="193" t="str">
        <f t="shared" si="30"/>
        <v/>
      </c>
      <c r="U469" s="191"/>
      <c r="V469" s="209"/>
      <c r="W469" s="195" t="str">
        <f>IF(AND(OR(Q469="KO",T469&lt;&gt;""),OR(R469="",S469="",T469="")),Listes!$A$74,IF(AND(T469="",Q469&lt;&gt;""),Listes!$A$75,IF(AND(P469&lt;T469,V469=""),Listes!$A$76,IF(AND(R469&gt;S469),Listes!$A$77,IF(AND(P469&lt;&gt;"",P469&gt;T469,U469=""),Listes!$A$78,IF(AND(X469="",OR(Q469&lt;&gt;"",R469&lt;&gt;"",S469&lt;&gt;"")),Listes!$A$79,""))))))</f>
        <v/>
      </c>
      <c r="X469" s="196"/>
      <c r="Y469" s="31">
        <f t="shared" si="31"/>
        <v>0</v>
      </c>
    </row>
    <row r="470" spans="1:25" ht="20.100000000000001" customHeight="1" x14ac:dyDescent="0.25">
      <c r="A470" s="134">
        <v>464</v>
      </c>
      <c r="B470" s="131" t="str">
        <f>IF('Dépenses forfaitaire'!B470="","",'Dépenses forfaitaire'!B470)</f>
        <v/>
      </c>
      <c r="C470" s="131" t="str">
        <f>IF('Dépenses forfaitaire'!C470="","",'Dépenses forfaitaire'!C470)</f>
        <v/>
      </c>
      <c r="D470" s="131" t="str">
        <f>IF('Dépenses forfaitaire'!D470="","",'Dépenses forfaitaire'!D470)</f>
        <v/>
      </c>
      <c r="E470" s="131" t="str">
        <f>IF('Dépenses forfaitaire'!E470="","",'Dépenses forfaitaire'!E470)</f>
        <v/>
      </c>
      <c r="F470" s="131" t="str">
        <f>IF('Dépenses forfaitaire'!F470="","",'Dépenses forfaitaire'!F470)</f>
        <v/>
      </c>
      <c r="G470" s="131"/>
      <c r="H470" s="131" t="str">
        <f>IF('Dépenses forfaitaire'!H470="","",'Dépenses forfaitaire'!H470)</f>
        <v/>
      </c>
      <c r="I470" s="131" t="str">
        <f>IF('Dépenses forfaitaire'!I470="","",'Dépenses forfaitaire'!I470)</f>
        <v/>
      </c>
      <c r="J470" s="293" t="str">
        <f>IF('Dépenses forfaitaire'!K470="","",'Dépenses forfaitaire'!K470)</f>
        <v/>
      </c>
      <c r="K470" s="293" t="str">
        <f>IF('Dépenses forfaitaire'!L470="","",'Dépenses forfaitaire'!L470)</f>
        <v/>
      </c>
      <c r="L470" s="293" t="str">
        <f>IF('Dépenses forfaitaire'!J470="","",'Dépenses forfaitaire'!J470)</f>
        <v/>
      </c>
      <c r="M470" s="131" t="str">
        <f>IF($H470="","",IF($C470=Listes!$B$32,IF('DP_Instruction Forfaitaires'!$E470&lt;Listes!$B$53,('DP_Instruction Forfaitaires'!$E470*(VLOOKUP('DP_Instruction Forfaitaires'!$D470,Listes!$A$54:$E$60,2,FALSE))),IF('DP_Instruction Forfaitaires'!$E470&gt;Listes!$E$53,('DP_Instruction Forfaitaires'!$E470*(VLOOKUP('DP_Instruction Forfaitaires'!$D470,Listes!$A$54:$E$60,5,FALSE))),('DP_Instruction Forfaitaires'!$E470*(VLOOKUP('DP_Instruction Forfaitaires'!$D470,Listes!$A$54:$E$60,3,FALSE))+(VLOOKUP('DP_Instruction Forfaitaires'!$D470,Listes!$A$54:$E$60,4,FALSE)))))))</f>
        <v/>
      </c>
      <c r="N470" s="131" t="str">
        <f>IF($H470="","",IF($C470=Listes!$B$31,IF('DP_Instruction Forfaitaires'!$E470&lt;Listes!$B$42,('DP_Instruction Forfaitaires'!$E470*(VLOOKUP('DP_Instruction Forfaitaires'!$D470,Listes!$A$43:$E$49,2,FALSE))),IF('DP_Instruction Forfaitaires'!$E470&gt;Listes!$D$42,('DP_Instruction Forfaitaires'!$E470*(VLOOKUP('DP_Instruction Forfaitaires'!$D470,Listes!$A$43:$E$49,5,FALSE))),('DP_Instruction Forfaitaires'!$E470*(VLOOKUP('DP_Instruction Forfaitaires'!$D470,Listes!$A$43:$E$49,3,FALSE))+(VLOOKUP('DP_Instruction Forfaitaires'!$D470,Listes!$A$43:$E$49,4,FALSE)))))))</f>
        <v/>
      </c>
      <c r="O470" s="183" t="str">
        <f>IF($H470="","",IF($C470=Listes!$B$34,Listes!$I$31,IF($C470=Listes!$B$35,(VLOOKUP('DP_Instruction Forfaitaires'!$F470,Listes!$E$31:$F$36,2,FALSE)),IF($C470=Listes!$B$33,IF('DP_Instruction Forfaitaires'!$E470&lt;Listes!$A$64,'DP_Instruction Forfaitaires'!$E470*Listes!$A$65,IF('DP_Instruction Forfaitaires'!$E470&gt;Listes!$D$64,'DP_Instruction Forfaitaires'!$E470*Listes!$D$65,(('DP_Instruction Forfaitaires'!$E470*Listes!$B$65)+Listes!$C$65)))))))</f>
        <v/>
      </c>
      <c r="P470" s="144" t="str">
        <f>IF('Dépenses forfaitaire'!P470="","",'Dépenses forfaitaire'!P470)</f>
        <v/>
      </c>
      <c r="Q470" s="343"/>
      <c r="R470" s="295" t="str">
        <f t="shared" si="28"/>
        <v/>
      </c>
      <c r="S470" s="295" t="str">
        <f t="shared" si="29"/>
        <v/>
      </c>
      <c r="T470" s="193" t="str">
        <f t="shared" si="30"/>
        <v/>
      </c>
      <c r="U470" s="191"/>
      <c r="V470" s="209"/>
      <c r="W470" s="195" t="str">
        <f>IF(AND(OR(Q470="KO",T470&lt;&gt;""),OR(R470="",S470="",T470="")),Listes!$A$74,IF(AND(T470="",Q470&lt;&gt;""),Listes!$A$75,IF(AND(P470&lt;T470,V470=""),Listes!$A$76,IF(AND(R470&gt;S470),Listes!$A$77,IF(AND(P470&lt;&gt;"",P470&gt;T470,U470=""),Listes!$A$78,IF(AND(X470="",OR(Q470&lt;&gt;"",R470&lt;&gt;"",S470&lt;&gt;"")),Listes!$A$79,""))))))</f>
        <v/>
      </c>
      <c r="X470" s="196"/>
      <c r="Y470" s="31">
        <f t="shared" si="31"/>
        <v>0</v>
      </c>
    </row>
    <row r="471" spans="1:25" ht="20.100000000000001" customHeight="1" x14ac:dyDescent="0.25">
      <c r="A471" s="134">
        <v>465</v>
      </c>
      <c r="B471" s="131" t="str">
        <f>IF('Dépenses forfaitaire'!B471="","",'Dépenses forfaitaire'!B471)</f>
        <v/>
      </c>
      <c r="C471" s="131" t="str">
        <f>IF('Dépenses forfaitaire'!C471="","",'Dépenses forfaitaire'!C471)</f>
        <v/>
      </c>
      <c r="D471" s="131" t="str">
        <f>IF('Dépenses forfaitaire'!D471="","",'Dépenses forfaitaire'!D471)</f>
        <v/>
      </c>
      <c r="E471" s="131" t="str">
        <f>IF('Dépenses forfaitaire'!E471="","",'Dépenses forfaitaire'!E471)</f>
        <v/>
      </c>
      <c r="F471" s="131" t="str">
        <f>IF('Dépenses forfaitaire'!F471="","",'Dépenses forfaitaire'!F471)</f>
        <v/>
      </c>
      <c r="G471" s="131"/>
      <c r="H471" s="131" t="str">
        <f>IF('Dépenses forfaitaire'!H471="","",'Dépenses forfaitaire'!H471)</f>
        <v/>
      </c>
      <c r="I471" s="131" t="str">
        <f>IF('Dépenses forfaitaire'!I471="","",'Dépenses forfaitaire'!I471)</f>
        <v/>
      </c>
      <c r="J471" s="293" t="str">
        <f>IF('Dépenses forfaitaire'!K471="","",'Dépenses forfaitaire'!K471)</f>
        <v/>
      </c>
      <c r="K471" s="293" t="str">
        <f>IF('Dépenses forfaitaire'!L471="","",'Dépenses forfaitaire'!L471)</f>
        <v/>
      </c>
      <c r="L471" s="293" t="str">
        <f>IF('Dépenses forfaitaire'!J471="","",'Dépenses forfaitaire'!J471)</f>
        <v/>
      </c>
      <c r="M471" s="131" t="str">
        <f>IF($H471="","",IF($C471=Listes!$B$32,IF('DP_Instruction Forfaitaires'!$E471&lt;Listes!$B$53,('DP_Instruction Forfaitaires'!$E471*(VLOOKUP('DP_Instruction Forfaitaires'!$D471,Listes!$A$54:$E$60,2,FALSE))),IF('DP_Instruction Forfaitaires'!$E471&gt;Listes!$E$53,('DP_Instruction Forfaitaires'!$E471*(VLOOKUP('DP_Instruction Forfaitaires'!$D471,Listes!$A$54:$E$60,5,FALSE))),('DP_Instruction Forfaitaires'!$E471*(VLOOKUP('DP_Instruction Forfaitaires'!$D471,Listes!$A$54:$E$60,3,FALSE))+(VLOOKUP('DP_Instruction Forfaitaires'!$D471,Listes!$A$54:$E$60,4,FALSE)))))))</f>
        <v/>
      </c>
      <c r="N471" s="131" t="str">
        <f>IF($H471="","",IF($C471=Listes!$B$31,IF('DP_Instruction Forfaitaires'!$E471&lt;Listes!$B$42,('DP_Instruction Forfaitaires'!$E471*(VLOOKUP('DP_Instruction Forfaitaires'!$D471,Listes!$A$43:$E$49,2,FALSE))),IF('DP_Instruction Forfaitaires'!$E471&gt;Listes!$D$42,('DP_Instruction Forfaitaires'!$E471*(VLOOKUP('DP_Instruction Forfaitaires'!$D471,Listes!$A$43:$E$49,5,FALSE))),('DP_Instruction Forfaitaires'!$E471*(VLOOKUP('DP_Instruction Forfaitaires'!$D471,Listes!$A$43:$E$49,3,FALSE))+(VLOOKUP('DP_Instruction Forfaitaires'!$D471,Listes!$A$43:$E$49,4,FALSE)))))))</f>
        <v/>
      </c>
      <c r="O471" s="183" t="str">
        <f>IF($H471="","",IF($C471=Listes!$B$34,Listes!$I$31,IF($C471=Listes!$B$35,(VLOOKUP('DP_Instruction Forfaitaires'!$F471,Listes!$E$31:$F$36,2,FALSE)),IF($C471=Listes!$B$33,IF('DP_Instruction Forfaitaires'!$E471&lt;Listes!$A$64,'DP_Instruction Forfaitaires'!$E471*Listes!$A$65,IF('DP_Instruction Forfaitaires'!$E471&gt;Listes!$D$64,'DP_Instruction Forfaitaires'!$E471*Listes!$D$65,(('DP_Instruction Forfaitaires'!$E471*Listes!$B$65)+Listes!$C$65)))))))</f>
        <v/>
      </c>
      <c r="P471" s="144" t="str">
        <f>IF('Dépenses forfaitaire'!P471="","",'Dépenses forfaitaire'!P471)</f>
        <v/>
      </c>
      <c r="Q471" s="343"/>
      <c r="R471" s="295" t="str">
        <f t="shared" si="28"/>
        <v/>
      </c>
      <c r="S471" s="295" t="str">
        <f t="shared" si="29"/>
        <v/>
      </c>
      <c r="T471" s="193" t="str">
        <f t="shared" si="30"/>
        <v/>
      </c>
      <c r="U471" s="191"/>
      <c r="V471" s="209"/>
      <c r="W471" s="195" t="str">
        <f>IF(AND(OR(Q471="KO",T471&lt;&gt;""),OR(R471="",S471="",T471="")),Listes!$A$74,IF(AND(T471="",Q471&lt;&gt;""),Listes!$A$75,IF(AND(P471&lt;T471,V471=""),Listes!$A$76,IF(AND(R471&gt;S471),Listes!$A$77,IF(AND(P471&lt;&gt;"",P471&gt;T471,U471=""),Listes!$A$78,IF(AND(X471="",OR(Q471&lt;&gt;"",R471&lt;&gt;"",S471&lt;&gt;"")),Listes!$A$79,""))))))</f>
        <v/>
      </c>
      <c r="X471" s="196"/>
      <c r="Y471" s="31">
        <f t="shared" si="31"/>
        <v>0</v>
      </c>
    </row>
    <row r="472" spans="1:25" ht="20.100000000000001" customHeight="1" x14ac:dyDescent="0.25">
      <c r="A472" s="134">
        <v>466</v>
      </c>
      <c r="B472" s="131" t="str">
        <f>IF('Dépenses forfaitaire'!B472="","",'Dépenses forfaitaire'!B472)</f>
        <v/>
      </c>
      <c r="C472" s="131" t="str">
        <f>IF('Dépenses forfaitaire'!C472="","",'Dépenses forfaitaire'!C472)</f>
        <v/>
      </c>
      <c r="D472" s="131" t="str">
        <f>IF('Dépenses forfaitaire'!D472="","",'Dépenses forfaitaire'!D472)</f>
        <v/>
      </c>
      <c r="E472" s="131" t="str">
        <f>IF('Dépenses forfaitaire'!E472="","",'Dépenses forfaitaire'!E472)</f>
        <v/>
      </c>
      <c r="F472" s="131" t="str">
        <f>IF('Dépenses forfaitaire'!F472="","",'Dépenses forfaitaire'!F472)</f>
        <v/>
      </c>
      <c r="G472" s="131"/>
      <c r="H472" s="131" t="str">
        <f>IF('Dépenses forfaitaire'!H472="","",'Dépenses forfaitaire'!H472)</f>
        <v/>
      </c>
      <c r="I472" s="131" t="str">
        <f>IF('Dépenses forfaitaire'!I472="","",'Dépenses forfaitaire'!I472)</f>
        <v/>
      </c>
      <c r="J472" s="293" t="str">
        <f>IF('Dépenses forfaitaire'!K472="","",'Dépenses forfaitaire'!K472)</f>
        <v/>
      </c>
      <c r="K472" s="293" t="str">
        <f>IF('Dépenses forfaitaire'!L472="","",'Dépenses forfaitaire'!L472)</f>
        <v/>
      </c>
      <c r="L472" s="293" t="str">
        <f>IF('Dépenses forfaitaire'!J472="","",'Dépenses forfaitaire'!J472)</f>
        <v/>
      </c>
      <c r="M472" s="131" t="str">
        <f>IF($H472="","",IF($C472=Listes!$B$32,IF('DP_Instruction Forfaitaires'!$E472&lt;Listes!$B$53,('DP_Instruction Forfaitaires'!$E472*(VLOOKUP('DP_Instruction Forfaitaires'!$D472,Listes!$A$54:$E$60,2,FALSE))),IF('DP_Instruction Forfaitaires'!$E472&gt;Listes!$E$53,('DP_Instruction Forfaitaires'!$E472*(VLOOKUP('DP_Instruction Forfaitaires'!$D472,Listes!$A$54:$E$60,5,FALSE))),('DP_Instruction Forfaitaires'!$E472*(VLOOKUP('DP_Instruction Forfaitaires'!$D472,Listes!$A$54:$E$60,3,FALSE))+(VLOOKUP('DP_Instruction Forfaitaires'!$D472,Listes!$A$54:$E$60,4,FALSE)))))))</f>
        <v/>
      </c>
      <c r="N472" s="131" t="str">
        <f>IF($H472="","",IF($C472=Listes!$B$31,IF('DP_Instruction Forfaitaires'!$E472&lt;Listes!$B$42,('DP_Instruction Forfaitaires'!$E472*(VLOOKUP('DP_Instruction Forfaitaires'!$D472,Listes!$A$43:$E$49,2,FALSE))),IF('DP_Instruction Forfaitaires'!$E472&gt;Listes!$D$42,('DP_Instruction Forfaitaires'!$E472*(VLOOKUP('DP_Instruction Forfaitaires'!$D472,Listes!$A$43:$E$49,5,FALSE))),('DP_Instruction Forfaitaires'!$E472*(VLOOKUP('DP_Instruction Forfaitaires'!$D472,Listes!$A$43:$E$49,3,FALSE))+(VLOOKUP('DP_Instruction Forfaitaires'!$D472,Listes!$A$43:$E$49,4,FALSE)))))))</f>
        <v/>
      </c>
      <c r="O472" s="183" t="str">
        <f>IF($H472="","",IF($C472=Listes!$B$34,Listes!$I$31,IF($C472=Listes!$B$35,(VLOOKUP('DP_Instruction Forfaitaires'!$F472,Listes!$E$31:$F$36,2,FALSE)),IF($C472=Listes!$B$33,IF('DP_Instruction Forfaitaires'!$E472&lt;Listes!$A$64,'DP_Instruction Forfaitaires'!$E472*Listes!$A$65,IF('DP_Instruction Forfaitaires'!$E472&gt;Listes!$D$64,'DP_Instruction Forfaitaires'!$E472*Listes!$D$65,(('DP_Instruction Forfaitaires'!$E472*Listes!$B$65)+Listes!$C$65)))))))</f>
        <v/>
      </c>
      <c r="P472" s="144" t="str">
        <f>IF('Dépenses forfaitaire'!P472="","",'Dépenses forfaitaire'!P472)</f>
        <v/>
      </c>
      <c r="Q472" s="343"/>
      <c r="R472" s="295" t="str">
        <f t="shared" si="28"/>
        <v/>
      </c>
      <c r="S472" s="295" t="str">
        <f t="shared" si="29"/>
        <v/>
      </c>
      <c r="T472" s="193" t="str">
        <f t="shared" si="30"/>
        <v/>
      </c>
      <c r="U472" s="191"/>
      <c r="V472" s="209"/>
      <c r="W472" s="195" t="str">
        <f>IF(AND(OR(Q472="KO",T472&lt;&gt;""),OR(R472="",S472="",T472="")),Listes!$A$74,IF(AND(T472="",Q472&lt;&gt;""),Listes!$A$75,IF(AND(P472&lt;T472,V472=""),Listes!$A$76,IF(AND(R472&gt;S472),Listes!$A$77,IF(AND(P472&lt;&gt;"",P472&gt;T472,U472=""),Listes!$A$78,IF(AND(X472="",OR(Q472&lt;&gt;"",R472&lt;&gt;"",S472&lt;&gt;"")),Listes!$A$79,""))))))</f>
        <v/>
      </c>
      <c r="X472" s="196"/>
      <c r="Y472" s="31">
        <f t="shared" si="31"/>
        <v>0</v>
      </c>
    </row>
    <row r="473" spans="1:25" ht="20.100000000000001" customHeight="1" x14ac:dyDescent="0.25">
      <c r="A473" s="134">
        <v>467</v>
      </c>
      <c r="B473" s="131" t="str">
        <f>IF('Dépenses forfaitaire'!B473="","",'Dépenses forfaitaire'!B473)</f>
        <v/>
      </c>
      <c r="C473" s="131" t="str">
        <f>IF('Dépenses forfaitaire'!C473="","",'Dépenses forfaitaire'!C473)</f>
        <v/>
      </c>
      <c r="D473" s="131" t="str">
        <f>IF('Dépenses forfaitaire'!D473="","",'Dépenses forfaitaire'!D473)</f>
        <v/>
      </c>
      <c r="E473" s="131" t="str">
        <f>IF('Dépenses forfaitaire'!E473="","",'Dépenses forfaitaire'!E473)</f>
        <v/>
      </c>
      <c r="F473" s="131" t="str">
        <f>IF('Dépenses forfaitaire'!F473="","",'Dépenses forfaitaire'!F473)</f>
        <v/>
      </c>
      <c r="G473" s="131"/>
      <c r="H473" s="131" t="str">
        <f>IF('Dépenses forfaitaire'!H473="","",'Dépenses forfaitaire'!H473)</f>
        <v/>
      </c>
      <c r="I473" s="131" t="str">
        <f>IF('Dépenses forfaitaire'!I473="","",'Dépenses forfaitaire'!I473)</f>
        <v/>
      </c>
      <c r="J473" s="293" t="str">
        <f>IF('Dépenses forfaitaire'!K473="","",'Dépenses forfaitaire'!K473)</f>
        <v/>
      </c>
      <c r="K473" s="293" t="str">
        <f>IF('Dépenses forfaitaire'!L473="","",'Dépenses forfaitaire'!L473)</f>
        <v/>
      </c>
      <c r="L473" s="293" t="str">
        <f>IF('Dépenses forfaitaire'!J473="","",'Dépenses forfaitaire'!J473)</f>
        <v/>
      </c>
      <c r="M473" s="131" t="str">
        <f>IF($H473="","",IF($C473=Listes!$B$32,IF('DP_Instruction Forfaitaires'!$E473&lt;Listes!$B$53,('DP_Instruction Forfaitaires'!$E473*(VLOOKUP('DP_Instruction Forfaitaires'!$D473,Listes!$A$54:$E$60,2,FALSE))),IF('DP_Instruction Forfaitaires'!$E473&gt;Listes!$E$53,('DP_Instruction Forfaitaires'!$E473*(VLOOKUP('DP_Instruction Forfaitaires'!$D473,Listes!$A$54:$E$60,5,FALSE))),('DP_Instruction Forfaitaires'!$E473*(VLOOKUP('DP_Instruction Forfaitaires'!$D473,Listes!$A$54:$E$60,3,FALSE))+(VLOOKUP('DP_Instruction Forfaitaires'!$D473,Listes!$A$54:$E$60,4,FALSE)))))))</f>
        <v/>
      </c>
      <c r="N473" s="131" t="str">
        <f>IF($H473="","",IF($C473=Listes!$B$31,IF('DP_Instruction Forfaitaires'!$E473&lt;Listes!$B$42,('DP_Instruction Forfaitaires'!$E473*(VLOOKUP('DP_Instruction Forfaitaires'!$D473,Listes!$A$43:$E$49,2,FALSE))),IF('DP_Instruction Forfaitaires'!$E473&gt;Listes!$D$42,('DP_Instruction Forfaitaires'!$E473*(VLOOKUP('DP_Instruction Forfaitaires'!$D473,Listes!$A$43:$E$49,5,FALSE))),('DP_Instruction Forfaitaires'!$E473*(VLOOKUP('DP_Instruction Forfaitaires'!$D473,Listes!$A$43:$E$49,3,FALSE))+(VLOOKUP('DP_Instruction Forfaitaires'!$D473,Listes!$A$43:$E$49,4,FALSE)))))))</f>
        <v/>
      </c>
      <c r="O473" s="183" t="str">
        <f>IF($H473="","",IF($C473=Listes!$B$34,Listes!$I$31,IF($C473=Listes!$B$35,(VLOOKUP('DP_Instruction Forfaitaires'!$F473,Listes!$E$31:$F$36,2,FALSE)),IF($C473=Listes!$B$33,IF('DP_Instruction Forfaitaires'!$E473&lt;Listes!$A$64,'DP_Instruction Forfaitaires'!$E473*Listes!$A$65,IF('DP_Instruction Forfaitaires'!$E473&gt;Listes!$D$64,'DP_Instruction Forfaitaires'!$E473*Listes!$D$65,(('DP_Instruction Forfaitaires'!$E473*Listes!$B$65)+Listes!$C$65)))))))</f>
        <v/>
      </c>
      <c r="P473" s="144" t="str">
        <f>IF('Dépenses forfaitaire'!P473="","",'Dépenses forfaitaire'!P473)</f>
        <v/>
      </c>
      <c r="Q473" s="343"/>
      <c r="R473" s="295" t="str">
        <f t="shared" si="28"/>
        <v/>
      </c>
      <c r="S473" s="295" t="str">
        <f t="shared" si="29"/>
        <v/>
      </c>
      <c r="T473" s="193" t="str">
        <f t="shared" si="30"/>
        <v/>
      </c>
      <c r="U473" s="191"/>
      <c r="V473" s="209"/>
      <c r="W473" s="195" t="str">
        <f>IF(AND(OR(Q473="KO",T473&lt;&gt;""),OR(R473="",S473="",T473="")),Listes!$A$74,IF(AND(T473="",Q473&lt;&gt;""),Listes!$A$75,IF(AND(P473&lt;T473,V473=""),Listes!$A$76,IF(AND(R473&gt;S473),Listes!$A$77,IF(AND(P473&lt;&gt;"",P473&gt;T473,U473=""),Listes!$A$78,IF(AND(X473="",OR(Q473&lt;&gt;"",R473&lt;&gt;"",S473&lt;&gt;"")),Listes!$A$79,""))))))</f>
        <v/>
      </c>
      <c r="X473" s="196"/>
      <c r="Y473" s="31">
        <f t="shared" si="31"/>
        <v>0</v>
      </c>
    </row>
    <row r="474" spans="1:25" ht="20.100000000000001" customHeight="1" x14ac:dyDescent="0.25">
      <c r="A474" s="134">
        <v>468</v>
      </c>
      <c r="B474" s="131" t="str">
        <f>IF('Dépenses forfaitaire'!B474="","",'Dépenses forfaitaire'!B474)</f>
        <v/>
      </c>
      <c r="C474" s="131" t="str">
        <f>IF('Dépenses forfaitaire'!C474="","",'Dépenses forfaitaire'!C474)</f>
        <v/>
      </c>
      <c r="D474" s="131" t="str">
        <f>IF('Dépenses forfaitaire'!D474="","",'Dépenses forfaitaire'!D474)</f>
        <v/>
      </c>
      <c r="E474" s="131" t="str">
        <f>IF('Dépenses forfaitaire'!E474="","",'Dépenses forfaitaire'!E474)</f>
        <v/>
      </c>
      <c r="F474" s="131" t="str">
        <f>IF('Dépenses forfaitaire'!F474="","",'Dépenses forfaitaire'!F474)</f>
        <v/>
      </c>
      <c r="G474" s="131"/>
      <c r="H474" s="131" t="str">
        <f>IF('Dépenses forfaitaire'!H474="","",'Dépenses forfaitaire'!H474)</f>
        <v/>
      </c>
      <c r="I474" s="131" t="str">
        <f>IF('Dépenses forfaitaire'!I474="","",'Dépenses forfaitaire'!I474)</f>
        <v/>
      </c>
      <c r="J474" s="293" t="str">
        <f>IF('Dépenses forfaitaire'!K474="","",'Dépenses forfaitaire'!K474)</f>
        <v/>
      </c>
      <c r="K474" s="293" t="str">
        <f>IF('Dépenses forfaitaire'!L474="","",'Dépenses forfaitaire'!L474)</f>
        <v/>
      </c>
      <c r="L474" s="293" t="str">
        <f>IF('Dépenses forfaitaire'!J474="","",'Dépenses forfaitaire'!J474)</f>
        <v/>
      </c>
      <c r="M474" s="131" t="str">
        <f>IF($H474="","",IF($C474=Listes!$B$32,IF('DP_Instruction Forfaitaires'!$E474&lt;Listes!$B$53,('DP_Instruction Forfaitaires'!$E474*(VLOOKUP('DP_Instruction Forfaitaires'!$D474,Listes!$A$54:$E$60,2,FALSE))),IF('DP_Instruction Forfaitaires'!$E474&gt;Listes!$E$53,('DP_Instruction Forfaitaires'!$E474*(VLOOKUP('DP_Instruction Forfaitaires'!$D474,Listes!$A$54:$E$60,5,FALSE))),('DP_Instruction Forfaitaires'!$E474*(VLOOKUP('DP_Instruction Forfaitaires'!$D474,Listes!$A$54:$E$60,3,FALSE))+(VLOOKUP('DP_Instruction Forfaitaires'!$D474,Listes!$A$54:$E$60,4,FALSE)))))))</f>
        <v/>
      </c>
      <c r="N474" s="131" t="str">
        <f>IF($H474="","",IF($C474=Listes!$B$31,IF('DP_Instruction Forfaitaires'!$E474&lt;Listes!$B$42,('DP_Instruction Forfaitaires'!$E474*(VLOOKUP('DP_Instruction Forfaitaires'!$D474,Listes!$A$43:$E$49,2,FALSE))),IF('DP_Instruction Forfaitaires'!$E474&gt;Listes!$D$42,('DP_Instruction Forfaitaires'!$E474*(VLOOKUP('DP_Instruction Forfaitaires'!$D474,Listes!$A$43:$E$49,5,FALSE))),('DP_Instruction Forfaitaires'!$E474*(VLOOKUP('DP_Instruction Forfaitaires'!$D474,Listes!$A$43:$E$49,3,FALSE))+(VLOOKUP('DP_Instruction Forfaitaires'!$D474,Listes!$A$43:$E$49,4,FALSE)))))))</f>
        <v/>
      </c>
      <c r="O474" s="183" t="str">
        <f>IF($H474="","",IF($C474=Listes!$B$34,Listes!$I$31,IF($C474=Listes!$B$35,(VLOOKUP('DP_Instruction Forfaitaires'!$F474,Listes!$E$31:$F$36,2,FALSE)),IF($C474=Listes!$B$33,IF('DP_Instruction Forfaitaires'!$E474&lt;Listes!$A$64,'DP_Instruction Forfaitaires'!$E474*Listes!$A$65,IF('DP_Instruction Forfaitaires'!$E474&gt;Listes!$D$64,'DP_Instruction Forfaitaires'!$E474*Listes!$D$65,(('DP_Instruction Forfaitaires'!$E474*Listes!$B$65)+Listes!$C$65)))))))</f>
        <v/>
      </c>
      <c r="P474" s="144" t="str">
        <f>IF('Dépenses forfaitaire'!P474="","",'Dépenses forfaitaire'!P474)</f>
        <v/>
      </c>
      <c r="Q474" s="343"/>
      <c r="R474" s="295" t="str">
        <f t="shared" si="28"/>
        <v/>
      </c>
      <c r="S474" s="295" t="str">
        <f t="shared" si="29"/>
        <v/>
      </c>
      <c r="T474" s="193" t="str">
        <f t="shared" si="30"/>
        <v/>
      </c>
      <c r="U474" s="191"/>
      <c r="V474" s="209"/>
      <c r="W474" s="195" t="str">
        <f>IF(AND(OR(Q474="KO",T474&lt;&gt;""),OR(R474="",S474="",T474="")),Listes!$A$74,IF(AND(T474="",Q474&lt;&gt;""),Listes!$A$75,IF(AND(P474&lt;T474,V474=""),Listes!$A$76,IF(AND(R474&gt;S474),Listes!$A$77,IF(AND(P474&lt;&gt;"",P474&gt;T474,U474=""),Listes!$A$78,IF(AND(X474="",OR(Q474&lt;&gt;"",R474&lt;&gt;"",S474&lt;&gt;"")),Listes!$A$79,""))))))</f>
        <v/>
      </c>
      <c r="X474" s="196"/>
      <c r="Y474" s="31">
        <f t="shared" si="31"/>
        <v>0</v>
      </c>
    </row>
    <row r="475" spans="1:25" ht="20.100000000000001" customHeight="1" x14ac:dyDescent="0.25">
      <c r="A475" s="134">
        <v>469</v>
      </c>
      <c r="B475" s="131" t="str">
        <f>IF('Dépenses forfaitaire'!B475="","",'Dépenses forfaitaire'!B475)</f>
        <v/>
      </c>
      <c r="C475" s="131" t="str">
        <f>IF('Dépenses forfaitaire'!C475="","",'Dépenses forfaitaire'!C475)</f>
        <v/>
      </c>
      <c r="D475" s="131" t="str">
        <f>IF('Dépenses forfaitaire'!D475="","",'Dépenses forfaitaire'!D475)</f>
        <v/>
      </c>
      <c r="E475" s="131" t="str">
        <f>IF('Dépenses forfaitaire'!E475="","",'Dépenses forfaitaire'!E475)</f>
        <v/>
      </c>
      <c r="F475" s="131" t="str">
        <f>IF('Dépenses forfaitaire'!F475="","",'Dépenses forfaitaire'!F475)</f>
        <v/>
      </c>
      <c r="G475" s="131"/>
      <c r="H475" s="131" t="str">
        <f>IF('Dépenses forfaitaire'!H475="","",'Dépenses forfaitaire'!H475)</f>
        <v/>
      </c>
      <c r="I475" s="131" t="str">
        <f>IF('Dépenses forfaitaire'!I475="","",'Dépenses forfaitaire'!I475)</f>
        <v/>
      </c>
      <c r="J475" s="293" t="str">
        <f>IF('Dépenses forfaitaire'!K475="","",'Dépenses forfaitaire'!K475)</f>
        <v/>
      </c>
      <c r="K475" s="293" t="str">
        <f>IF('Dépenses forfaitaire'!L475="","",'Dépenses forfaitaire'!L475)</f>
        <v/>
      </c>
      <c r="L475" s="293" t="str">
        <f>IF('Dépenses forfaitaire'!J475="","",'Dépenses forfaitaire'!J475)</f>
        <v/>
      </c>
      <c r="M475" s="131" t="str">
        <f>IF($H475="","",IF($C475=Listes!$B$32,IF('DP_Instruction Forfaitaires'!$E475&lt;Listes!$B$53,('DP_Instruction Forfaitaires'!$E475*(VLOOKUP('DP_Instruction Forfaitaires'!$D475,Listes!$A$54:$E$60,2,FALSE))),IF('DP_Instruction Forfaitaires'!$E475&gt;Listes!$E$53,('DP_Instruction Forfaitaires'!$E475*(VLOOKUP('DP_Instruction Forfaitaires'!$D475,Listes!$A$54:$E$60,5,FALSE))),('DP_Instruction Forfaitaires'!$E475*(VLOOKUP('DP_Instruction Forfaitaires'!$D475,Listes!$A$54:$E$60,3,FALSE))+(VLOOKUP('DP_Instruction Forfaitaires'!$D475,Listes!$A$54:$E$60,4,FALSE)))))))</f>
        <v/>
      </c>
      <c r="N475" s="131" t="str">
        <f>IF($H475="","",IF($C475=Listes!$B$31,IF('DP_Instruction Forfaitaires'!$E475&lt;Listes!$B$42,('DP_Instruction Forfaitaires'!$E475*(VLOOKUP('DP_Instruction Forfaitaires'!$D475,Listes!$A$43:$E$49,2,FALSE))),IF('DP_Instruction Forfaitaires'!$E475&gt;Listes!$D$42,('DP_Instruction Forfaitaires'!$E475*(VLOOKUP('DP_Instruction Forfaitaires'!$D475,Listes!$A$43:$E$49,5,FALSE))),('DP_Instruction Forfaitaires'!$E475*(VLOOKUP('DP_Instruction Forfaitaires'!$D475,Listes!$A$43:$E$49,3,FALSE))+(VLOOKUP('DP_Instruction Forfaitaires'!$D475,Listes!$A$43:$E$49,4,FALSE)))))))</f>
        <v/>
      </c>
      <c r="O475" s="183" t="str">
        <f>IF($H475="","",IF($C475=Listes!$B$34,Listes!$I$31,IF($C475=Listes!$B$35,(VLOOKUP('DP_Instruction Forfaitaires'!$F475,Listes!$E$31:$F$36,2,FALSE)),IF($C475=Listes!$B$33,IF('DP_Instruction Forfaitaires'!$E475&lt;Listes!$A$64,'DP_Instruction Forfaitaires'!$E475*Listes!$A$65,IF('DP_Instruction Forfaitaires'!$E475&gt;Listes!$D$64,'DP_Instruction Forfaitaires'!$E475*Listes!$D$65,(('DP_Instruction Forfaitaires'!$E475*Listes!$B$65)+Listes!$C$65)))))))</f>
        <v/>
      </c>
      <c r="P475" s="144" t="str">
        <f>IF('Dépenses forfaitaire'!P475="","",'Dépenses forfaitaire'!P475)</f>
        <v/>
      </c>
      <c r="Q475" s="343"/>
      <c r="R475" s="295" t="str">
        <f t="shared" si="28"/>
        <v/>
      </c>
      <c r="S475" s="295" t="str">
        <f t="shared" si="29"/>
        <v/>
      </c>
      <c r="T475" s="193" t="str">
        <f t="shared" si="30"/>
        <v/>
      </c>
      <c r="U475" s="191"/>
      <c r="V475" s="209"/>
      <c r="W475" s="195" t="str">
        <f>IF(AND(OR(Q475="KO",T475&lt;&gt;""),OR(R475="",S475="",T475="")),Listes!$A$74,IF(AND(T475="",Q475&lt;&gt;""),Listes!$A$75,IF(AND(P475&lt;T475,V475=""),Listes!$A$76,IF(AND(R475&gt;S475),Listes!$A$77,IF(AND(P475&lt;&gt;"",P475&gt;T475,U475=""),Listes!$A$78,IF(AND(X475="",OR(Q475&lt;&gt;"",R475&lt;&gt;"",S475&lt;&gt;"")),Listes!$A$79,""))))))</f>
        <v/>
      </c>
      <c r="X475" s="196"/>
      <c r="Y475" s="31">
        <f t="shared" si="31"/>
        <v>0</v>
      </c>
    </row>
    <row r="476" spans="1:25" ht="20.100000000000001" customHeight="1" x14ac:dyDescent="0.25">
      <c r="A476" s="134">
        <v>470</v>
      </c>
      <c r="B476" s="131" t="str">
        <f>IF('Dépenses forfaitaire'!B476="","",'Dépenses forfaitaire'!B476)</f>
        <v/>
      </c>
      <c r="C476" s="131" t="str">
        <f>IF('Dépenses forfaitaire'!C476="","",'Dépenses forfaitaire'!C476)</f>
        <v/>
      </c>
      <c r="D476" s="131" t="str">
        <f>IF('Dépenses forfaitaire'!D476="","",'Dépenses forfaitaire'!D476)</f>
        <v/>
      </c>
      <c r="E476" s="131" t="str">
        <f>IF('Dépenses forfaitaire'!E476="","",'Dépenses forfaitaire'!E476)</f>
        <v/>
      </c>
      <c r="F476" s="131" t="str">
        <f>IF('Dépenses forfaitaire'!F476="","",'Dépenses forfaitaire'!F476)</f>
        <v/>
      </c>
      <c r="G476" s="131"/>
      <c r="H476" s="131" t="str">
        <f>IF('Dépenses forfaitaire'!H476="","",'Dépenses forfaitaire'!H476)</f>
        <v/>
      </c>
      <c r="I476" s="131" t="str">
        <f>IF('Dépenses forfaitaire'!I476="","",'Dépenses forfaitaire'!I476)</f>
        <v/>
      </c>
      <c r="J476" s="293" t="str">
        <f>IF('Dépenses forfaitaire'!K476="","",'Dépenses forfaitaire'!K476)</f>
        <v/>
      </c>
      <c r="K476" s="293" t="str">
        <f>IF('Dépenses forfaitaire'!L476="","",'Dépenses forfaitaire'!L476)</f>
        <v/>
      </c>
      <c r="L476" s="293" t="str">
        <f>IF('Dépenses forfaitaire'!J476="","",'Dépenses forfaitaire'!J476)</f>
        <v/>
      </c>
      <c r="M476" s="131" t="str">
        <f>IF($H476="","",IF($C476=Listes!$B$32,IF('DP_Instruction Forfaitaires'!$E476&lt;Listes!$B$53,('DP_Instruction Forfaitaires'!$E476*(VLOOKUP('DP_Instruction Forfaitaires'!$D476,Listes!$A$54:$E$60,2,FALSE))),IF('DP_Instruction Forfaitaires'!$E476&gt;Listes!$E$53,('DP_Instruction Forfaitaires'!$E476*(VLOOKUP('DP_Instruction Forfaitaires'!$D476,Listes!$A$54:$E$60,5,FALSE))),('DP_Instruction Forfaitaires'!$E476*(VLOOKUP('DP_Instruction Forfaitaires'!$D476,Listes!$A$54:$E$60,3,FALSE))+(VLOOKUP('DP_Instruction Forfaitaires'!$D476,Listes!$A$54:$E$60,4,FALSE)))))))</f>
        <v/>
      </c>
      <c r="N476" s="131" t="str">
        <f>IF($H476="","",IF($C476=Listes!$B$31,IF('DP_Instruction Forfaitaires'!$E476&lt;Listes!$B$42,('DP_Instruction Forfaitaires'!$E476*(VLOOKUP('DP_Instruction Forfaitaires'!$D476,Listes!$A$43:$E$49,2,FALSE))),IF('DP_Instruction Forfaitaires'!$E476&gt;Listes!$D$42,('DP_Instruction Forfaitaires'!$E476*(VLOOKUP('DP_Instruction Forfaitaires'!$D476,Listes!$A$43:$E$49,5,FALSE))),('DP_Instruction Forfaitaires'!$E476*(VLOOKUP('DP_Instruction Forfaitaires'!$D476,Listes!$A$43:$E$49,3,FALSE))+(VLOOKUP('DP_Instruction Forfaitaires'!$D476,Listes!$A$43:$E$49,4,FALSE)))))))</f>
        <v/>
      </c>
      <c r="O476" s="183" t="str">
        <f>IF($H476="","",IF($C476=Listes!$B$34,Listes!$I$31,IF($C476=Listes!$B$35,(VLOOKUP('DP_Instruction Forfaitaires'!$F476,Listes!$E$31:$F$36,2,FALSE)),IF($C476=Listes!$B$33,IF('DP_Instruction Forfaitaires'!$E476&lt;Listes!$A$64,'DP_Instruction Forfaitaires'!$E476*Listes!$A$65,IF('DP_Instruction Forfaitaires'!$E476&gt;Listes!$D$64,'DP_Instruction Forfaitaires'!$E476*Listes!$D$65,(('DP_Instruction Forfaitaires'!$E476*Listes!$B$65)+Listes!$C$65)))))))</f>
        <v/>
      </c>
      <c r="P476" s="144" t="str">
        <f>IF('Dépenses forfaitaire'!P476="","",'Dépenses forfaitaire'!P476)</f>
        <v/>
      </c>
      <c r="Q476" s="343"/>
      <c r="R476" s="295" t="str">
        <f t="shared" si="28"/>
        <v/>
      </c>
      <c r="S476" s="295" t="str">
        <f t="shared" si="29"/>
        <v/>
      </c>
      <c r="T476" s="193" t="str">
        <f t="shared" si="30"/>
        <v/>
      </c>
      <c r="U476" s="191"/>
      <c r="V476" s="209"/>
      <c r="W476" s="195" t="str">
        <f>IF(AND(OR(Q476="KO",T476&lt;&gt;""),OR(R476="",S476="",T476="")),Listes!$A$74,IF(AND(T476="",Q476&lt;&gt;""),Listes!$A$75,IF(AND(P476&lt;T476,V476=""),Listes!$A$76,IF(AND(R476&gt;S476),Listes!$A$77,IF(AND(P476&lt;&gt;"",P476&gt;T476,U476=""),Listes!$A$78,IF(AND(X476="",OR(Q476&lt;&gt;"",R476&lt;&gt;"",S476&lt;&gt;"")),Listes!$A$79,""))))))</f>
        <v/>
      </c>
      <c r="X476" s="196"/>
      <c r="Y476" s="31">
        <f t="shared" si="31"/>
        <v>0</v>
      </c>
    </row>
    <row r="477" spans="1:25" ht="20.100000000000001" customHeight="1" x14ac:dyDescent="0.25">
      <c r="A477" s="134">
        <v>471</v>
      </c>
      <c r="B477" s="131" t="str">
        <f>IF('Dépenses forfaitaire'!B477="","",'Dépenses forfaitaire'!B477)</f>
        <v/>
      </c>
      <c r="C477" s="131" t="str">
        <f>IF('Dépenses forfaitaire'!C477="","",'Dépenses forfaitaire'!C477)</f>
        <v/>
      </c>
      <c r="D477" s="131" t="str">
        <f>IF('Dépenses forfaitaire'!D477="","",'Dépenses forfaitaire'!D477)</f>
        <v/>
      </c>
      <c r="E477" s="131" t="str">
        <f>IF('Dépenses forfaitaire'!E477="","",'Dépenses forfaitaire'!E477)</f>
        <v/>
      </c>
      <c r="F477" s="131" t="str">
        <f>IF('Dépenses forfaitaire'!F477="","",'Dépenses forfaitaire'!F477)</f>
        <v/>
      </c>
      <c r="G477" s="131"/>
      <c r="H477" s="131" t="str">
        <f>IF('Dépenses forfaitaire'!H477="","",'Dépenses forfaitaire'!H477)</f>
        <v/>
      </c>
      <c r="I477" s="131" t="str">
        <f>IF('Dépenses forfaitaire'!I477="","",'Dépenses forfaitaire'!I477)</f>
        <v/>
      </c>
      <c r="J477" s="293" t="str">
        <f>IF('Dépenses forfaitaire'!K477="","",'Dépenses forfaitaire'!K477)</f>
        <v/>
      </c>
      <c r="K477" s="293" t="str">
        <f>IF('Dépenses forfaitaire'!L477="","",'Dépenses forfaitaire'!L477)</f>
        <v/>
      </c>
      <c r="L477" s="293" t="str">
        <f>IF('Dépenses forfaitaire'!J477="","",'Dépenses forfaitaire'!J477)</f>
        <v/>
      </c>
      <c r="M477" s="131" t="str">
        <f>IF($H477="","",IF($C477=Listes!$B$32,IF('DP_Instruction Forfaitaires'!$E477&lt;Listes!$B$53,('DP_Instruction Forfaitaires'!$E477*(VLOOKUP('DP_Instruction Forfaitaires'!$D477,Listes!$A$54:$E$60,2,FALSE))),IF('DP_Instruction Forfaitaires'!$E477&gt;Listes!$E$53,('DP_Instruction Forfaitaires'!$E477*(VLOOKUP('DP_Instruction Forfaitaires'!$D477,Listes!$A$54:$E$60,5,FALSE))),('DP_Instruction Forfaitaires'!$E477*(VLOOKUP('DP_Instruction Forfaitaires'!$D477,Listes!$A$54:$E$60,3,FALSE))+(VLOOKUP('DP_Instruction Forfaitaires'!$D477,Listes!$A$54:$E$60,4,FALSE)))))))</f>
        <v/>
      </c>
      <c r="N477" s="131" t="str">
        <f>IF($H477="","",IF($C477=Listes!$B$31,IF('DP_Instruction Forfaitaires'!$E477&lt;Listes!$B$42,('DP_Instruction Forfaitaires'!$E477*(VLOOKUP('DP_Instruction Forfaitaires'!$D477,Listes!$A$43:$E$49,2,FALSE))),IF('DP_Instruction Forfaitaires'!$E477&gt;Listes!$D$42,('DP_Instruction Forfaitaires'!$E477*(VLOOKUP('DP_Instruction Forfaitaires'!$D477,Listes!$A$43:$E$49,5,FALSE))),('DP_Instruction Forfaitaires'!$E477*(VLOOKUP('DP_Instruction Forfaitaires'!$D477,Listes!$A$43:$E$49,3,FALSE))+(VLOOKUP('DP_Instruction Forfaitaires'!$D477,Listes!$A$43:$E$49,4,FALSE)))))))</f>
        <v/>
      </c>
      <c r="O477" s="183" t="str">
        <f>IF($H477="","",IF($C477=Listes!$B$34,Listes!$I$31,IF($C477=Listes!$B$35,(VLOOKUP('DP_Instruction Forfaitaires'!$F477,Listes!$E$31:$F$36,2,FALSE)),IF($C477=Listes!$B$33,IF('DP_Instruction Forfaitaires'!$E477&lt;Listes!$A$64,'DP_Instruction Forfaitaires'!$E477*Listes!$A$65,IF('DP_Instruction Forfaitaires'!$E477&gt;Listes!$D$64,'DP_Instruction Forfaitaires'!$E477*Listes!$D$65,(('DP_Instruction Forfaitaires'!$E477*Listes!$B$65)+Listes!$C$65)))))))</f>
        <v/>
      </c>
      <c r="P477" s="144" t="str">
        <f>IF('Dépenses forfaitaire'!P477="","",'Dépenses forfaitaire'!P477)</f>
        <v/>
      </c>
      <c r="Q477" s="343"/>
      <c r="R477" s="295" t="str">
        <f t="shared" si="28"/>
        <v/>
      </c>
      <c r="S477" s="295" t="str">
        <f t="shared" si="29"/>
        <v/>
      </c>
      <c r="T477" s="193" t="str">
        <f t="shared" si="30"/>
        <v/>
      </c>
      <c r="U477" s="191"/>
      <c r="V477" s="209"/>
      <c r="W477" s="195" t="str">
        <f>IF(AND(OR(Q477="KO",T477&lt;&gt;""),OR(R477="",S477="",T477="")),Listes!$A$74,IF(AND(T477="",Q477&lt;&gt;""),Listes!$A$75,IF(AND(P477&lt;T477,V477=""),Listes!$A$76,IF(AND(R477&gt;S477),Listes!$A$77,IF(AND(P477&lt;&gt;"",P477&gt;T477,U477=""),Listes!$A$78,IF(AND(X477="",OR(Q477&lt;&gt;"",R477&lt;&gt;"",S477&lt;&gt;"")),Listes!$A$79,""))))))</f>
        <v/>
      </c>
      <c r="X477" s="196"/>
      <c r="Y477" s="31">
        <f t="shared" si="31"/>
        <v>0</v>
      </c>
    </row>
    <row r="478" spans="1:25" ht="20.100000000000001" customHeight="1" x14ac:dyDescent="0.25">
      <c r="A478" s="134">
        <v>472</v>
      </c>
      <c r="B478" s="131" t="str">
        <f>IF('Dépenses forfaitaire'!B478="","",'Dépenses forfaitaire'!B478)</f>
        <v/>
      </c>
      <c r="C478" s="131" t="str">
        <f>IF('Dépenses forfaitaire'!C478="","",'Dépenses forfaitaire'!C478)</f>
        <v/>
      </c>
      <c r="D478" s="131" t="str">
        <f>IF('Dépenses forfaitaire'!D478="","",'Dépenses forfaitaire'!D478)</f>
        <v/>
      </c>
      <c r="E478" s="131" t="str">
        <f>IF('Dépenses forfaitaire'!E478="","",'Dépenses forfaitaire'!E478)</f>
        <v/>
      </c>
      <c r="F478" s="131" t="str">
        <f>IF('Dépenses forfaitaire'!F478="","",'Dépenses forfaitaire'!F478)</f>
        <v/>
      </c>
      <c r="G478" s="131"/>
      <c r="H478" s="131" t="str">
        <f>IF('Dépenses forfaitaire'!H478="","",'Dépenses forfaitaire'!H478)</f>
        <v/>
      </c>
      <c r="I478" s="131" t="str">
        <f>IF('Dépenses forfaitaire'!I478="","",'Dépenses forfaitaire'!I478)</f>
        <v/>
      </c>
      <c r="J478" s="293" t="str">
        <f>IF('Dépenses forfaitaire'!K478="","",'Dépenses forfaitaire'!K478)</f>
        <v/>
      </c>
      <c r="K478" s="293" t="str">
        <f>IF('Dépenses forfaitaire'!L478="","",'Dépenses forfaitaire'!L478)</f>
        <v/>
      </c>
      <c r="L478" s="293" t="str">
        <f>IF('Dépenses forfaitaire'!J478="","",'Dépenses forfaitaire'!J478)</f>
        <v/>
      </c>
      <c r="M478" s="131" t="str">
        <f>IF($H478="","",IF($C478=Listes!$B$32,IF('DP_Instruction Forfaitaires'!$E478&lt;Listes!$B$53,('DP_Instruction Forfaitaires'!$E478*(VLOOKUP('DP_Instruction Forfaitaires'!$D478,Listes!$A$54:$E$60,2,FALSE))),IF('DP_Instruction Forfaitaires'!$E478&gt;Listes!$E$53,('DP_Instruction Forfaitaires'!$E478*(VLOOKUP('DP_Instruction Forfaitaires'!$D478,Listes!$A$54:$E$60,5,FALSE))),('DP_Instruction Forfaitaires'!$E478*(VLOOKUP('DP_Instruction Forfaitaires'!$D478,Listes!$A$54:$E$60,3,FALSE))+(VLOOKUP('DP_Instruction Forfaitaires'!$D478,Listes!$A$54:$E$60,4,FALSE)))))))</f>
        <v/>
      </c>
      <c r="N478" s="131" t="str">
        <f>IF($H478="","",IF($C478=Listes!$B$31,IF('DP_Instruction Forfaitaires'!$E478&lt;Listes!$B$42,('DP_Instruction Forfaitaires'!$E478*(VLOOKUP('DP_Instruction Forfaitaires'!$D478,Listes!$A$43:$E$49,2,FALSE))),IF('DP_Instruction Forfaitaires'!$E478&gt;Listes!$D$42,('DP_Instruction Forfaitaires'!$E478*(VLOOKUP('DP_Instruction Forfaitaires'!$D478,Listes!$A$43:$E$49,5,FALSE))),('DP_Instruction Forfaitaires'!$E478*(VLOOKUP('DP_Instruction Forfaitaires'!$D478,Listes!$A$43:$E$49,3,FALSE))+(VLOOKUP('DP_Instruction Forfaitaires'!$D478,Listes!$A$43:$E$49,4,FALSE)))))))</f>
        <v/>
      </c>
      <c r="O478" s="183" t="str">
        <f>IF($H478="","",IF($C478=Listes!$B$34,Listes!$I$31,IF($C478=Listes!$B$35,(VLOOKUP('DP_Instruction Forfaitaires'!$F478,Listes!$E$31:$F$36,2,FALSE)),IF($C478=Listes!$B$33,IF('DP_Instruction Forfaitaires'!$E478&lt;Listes!$A$64,'DP_Instruction Forfaitaires'!$E478*Listes!$A$65,IF('DP_Instruction Forfaitaires'!$E478&gt;Listes!$D$64,'DP_Instruction Forfaitaires'!$E478*Listes!$D$65,(('DP_Instruction Forfaitaires'!$E478*Listes!$B$65)+Listes!$C$65)))))))</f>
        <v/>
      </c>
      <c r="P478" s="144" t="str">
        <f>IF('Dépenses forfaitaire'!P478="","",'Dépenses forfaitaire'!P478)</f>
        <v/>
      </c>
      <c r="Q478" s="343"/>
      <c r="R478" s="295" t="str">
        <f t="shared" si="28"/>
        <v/>
      </c>
      <c r="S478" s="295" t="str">
        <f t="shared" si="29"/>
        <v/>
      </c>
      <c r="T478" s="193" t="str">
        <f t="shared" si="30"/>
        <v/>
      </c>
      <c r="U478" s="191"/>
      <c r="V478" s="209"/>
      <c r="W478" s="195" t="str">
        <f>IF(AND(OR(Q478="KO",T478&lt;&gt;""),OR(R478="",S478="",T478="")),Listes!$A$74,IF(AND(T478="",Q478&lt;&gt;""),Listes!$A$75,IF(AND(P478&lt;T478,V478=""),Listes!$A$76,IF(AND(R478&gt;S478),Listes!$A$77,IF(AND(P478&lt;&gt;"",P478&gt;T478,U478=""),Listes!$A$78,IF(AND(X478="",OR(Q478&lt;&gt;"",R478&lt;&gt;"",S478&lt;&gt;"")),Listes!$A$79,""))))))</f>
        <v/>
      </c>
      <c r="X478" s="196"/>
      <c r="Y478" s="31">
        <f t="shared" si="31"/>
        <v>0</v>
      </c>
    </row>
    <row r="479" spans="1:25" ht="20.100000000000001" customHeight="1" x14ac:dyDescent="0.25">
      <c r="A479" s="134">
        <v>473</v>
      </c>
      <c r="B479" s="131" t="str">
        <f>IF('Dépenses forfaitaire'!B479="","",'Dépenses forfaitaire'!B479)</f>
        <v/>
      </c>
      <c r="C479" s="131" t="str">
        <f>IF('Dépenses forfaitaire'!C479="","",'Dépenses forfaitaire'!C479)</f>
        <v/>
      </c>
      <c r="D479" s="131" t="str">
        <f>IF('Dépenses forfaitaire'!D479="","",'Dépenses forfaitaire'!D479)</f>
        <v/>
      </c>
      <c r="E479" s="131" t="str">
        <f>IF('Dépenses forfaitaire'!E479="","",'Dépenses forfaitaire'!E479)</f>
        <v/>
      </c>
      <c r="F479" s="131" t="str">
        <f>IF('Dépenses forfaitaire'!F479="","",'Dépenses forfaitaire'!F479)</f>
        <v/>
      </c>
      <c r="G479" s="131"/>
      <c r="H479" s="131" t="str">
        <f>IF('Dépenses forfaitaire'!H479="","",'Dépenses forfaitaire'!H479)</f>
        <v/>
      </c>
      <c r="I479" s="131" t="str">
        <f>IF('Dépenses forfaitaire'!I479="","",'Dépenses forfaitaire'!I479)</f>
        <v/>
      </c>
      <c r="J479" s="293" t="str">
        <f>IF('Dépenses forfaitaire'!K479="","",'Dépenses forfaitaire'!K479)</f>
        <v/>
      </c>
      <c r="K479" s="293" t="str">
        <f>IF('Dépenses forfaitaire'!L479="","",'Dépenses forfaitaire'!L479)</f>
        <v/>
      </c>
      <c r="L479" s="293" t="str">
        <f>IF('Dépenses forfaitaire'!J479="","",'Dépenses forfaitaire'!J479)</f>
        <v/>
      </c>
      <c r="M479" s="131" t="str">
        <f>IF($H479="","",IF($C479=Listes!$B$32,IF('DP_Instruction Forfaitaires'!$E479&lt;Listes!$B$53,('DP_Instruction Forfaitaires'!$E479*(VLOOKUP('DP_Instruction Forfaitaires'!$D479,Listes!$A$54:$E$60,2,FALSE))),IF('DP_Instruction Forfaitaires'!$E479&gt;Listes!$E$53,('DP_Instruction Forfaitaires'!$E479*(VLOOKUP('DP_Instruction Forfaitaires'!$D479,Listes!$A$54:$E$60,5,FALSE))),('DP_Instruction Forfaitaires'!$E479*(VLOOKUP('DP_Instruction Forfaitaires'!$D479,Listes!$A$54:$E$60,3,FALSE))+(VLOOKUP('DP_Instruction Forfaitaires'!$D479,Listes!$A$54:$E$60,4,FALSE)))))))</f>
        <v/>
      </c>
      <c r="N479" s="131" t="str">
        <f>IF($H479="","",IF($C479=Listes!$B$31,IF('DP_Instruction Forfaitaires'!$E479&lt;Listes!$B$42,('DP_Instruction Forfaitaires'!$E479*(VLOOKUP('DP_Instruction Forfaitaires'!$D479,Listes!$A$43:$E$49,2,FALSE))),IF('DP_Instruction Forfaitaires'!$E479&gt;Listes!$D$42,('DP_Instruction Forfaitaires'!$E479*(VLOOKUP('DP_Instruction Forfaitaires'!$D479,Listes!$A$43:$E$49,5,FALSE))),('DP_Instruction Forfaitaires'!$E479*(VLOOKUP('DP_Instruction Forfaitaires'!$D479,Listes!$A$43:$E$49,3,FALSE))+(VLOOKUP('DP_Instruction Forfaitaires'!$D479,Listes!$A$43:$E$49,4,FALSE)))))))</f>
        <v/>
      </c>
      <c r="O479" s="183" t="str">
        <f>IF($H479="","",IF($C479=Listes!$B$34,Listes!$I$31,IF($C479=Listes!$B$35,(VLOOKUP('DP_Instruction Forfaitaires'!$F479,Listes!$E$31:$F$36,2,FALSE)),IF($C479=Listes!$B$33,IF('DP_Instruction Forfaitaires'!$E479&lt;Listes!$A$64,'DP_Instruction Forfaitaires'!$E479*Listes!$A$65,IF('DP_Instruction Forfaitaires'!$E479&gt;Listes!$D$64,'DP_Instruction Forfaitaires'!$E479*Listes!$D$65,(('DP_Instruction Forfaitaires'!$E479*Listes!$B$65)+Listes!$C$65)))))))</f>
        <v/>
      </c>
      <c r="P479" s="144" t="str">
        <f>IF('Dépenses forfaitaire'!P479="","",'Dépenses forfaitaire'!P479)</f>
        <v/>
      </c>
      <c r="Q479" s="343"/>
      <c r="R479" s="295" t="str">
        <f t="shared" si="28"/>
        <v/>
      </c>
      <c r="S479" s="295" t="str">
        <f t="shared" si="29"/>
        <v/>
      </c>
      <c r="T479" s="193" t="str">
        <f t="shared" si="30"/>
        <v/>
      </c>
      <c r="U479" s="191"/>
      <c r="V479" s="209"/>
      <c r="W479" s="195" t="str">
        <f>IF(AND(OR(Q479="KO",T479&lt;&gt;""),OR(R479="",S479="",T479="")),Listes!$A$74,IF(AND(T479="",Q479&lt;&gt;""),Listes!$A$75,IF(AND(P479&lt;T479,V479=""),Listes!$A$76,IF(AND(R479&gt;S479),Listes!$A$77,IF(AND(P479&lt;&gt;"",P479&gt;T479,U479=""),Listes!$A$78,IF(AND(X479="",OR(Q479&lt;&gt;"",R479&lt;&gt;"",S479&lt;&gt;"")),Listes!$A$79,""))))))</f>
        <v/>
      </c>
      <c r="X479" s="196"/>
      <c r="Y479" s="31">
        <f t="shared" si="31"/>
        <v>0</v>
      </c>
    </row>
    <row r="480" spans="1:25" ht="20.100000000000001" customHeight="1" x14ac:dyDescent="0.25">
      <c r="A480" s="134">
        <v>474</v>
      </c>
      <c r="B480" s="131" t="str">
        <f>IF('Dépenses forfaitaire'!B480="","",'Dépenses forfaitaire'!B480)</f>
        <v/>
      </c>
      <c r="C480" s="131" t="str">
        <f>IF('Dépenses forfaitaire'!C480="","",'Dépenses forfaitaire'!C480)</f>
        <v/>
      </c>
      <c r="D480" s="131" t="str">
        <f>IF('Dépenses forfaitaire'!D480="","",'Dépenses forfaitaire'!D480)</f>
        <v/>
      </c>
      <c r="E480" s="131" t="str">
        <f>IF('Dépenses forfaitaire'!E480="","",'Dépenses forfaitaire'!E480)</f>
        <v/>
      </c>
      <c r="F480" s="131" t="str">
        <f>IF('Dépenses forfaitaire'!F480="","",'Dépenses forfaitaire'!F480)</f>
        <v/>
      </c>
      <c r="G480" s="131"/>
      <c r="H480" s="131" t="str">
        <f>IF('Dépenses forfaitaire'!H480="","",'Dépenses forfaitaire'!H480)</f>
        <v/>
      </c>
      <c r="I480" s="131" t="str">
        <f>IF('Dépenses forfaitaire'!I480="","",'Dépenses forfaitaire'!I480)</f>
        <v/>
      </c>
      <c r="J480" s="293" t="str">
        <f>IF('Dépenses forfaitaire'!K480="","",'Dépenses forfaitaire'!K480)</f>
        <v/>
      </c>
      <c r="K480" s="293" t="str">
        <f>IF('Dépenses forfaitaire'!L480="","",'Dépenses forfaitaire'!L480)</f>
        <v/>
      </c>
      <c r="L480" s="293" t="str">
        <f>IF('Dépenses forfaitaire'!J480="","",'Dépenses forfaitaire'!J480)</f>
        <v/>
      </c>
      <c r="M480" s="131" t="str">
        <f>IF($H480="","",IF($C480=Listes!$B$32,IF('DP_Instruction Forfaitaires'!$E480&lt;Listes!$B$53,('DP_Instruction Forfaitaires'!$E480*(VLOOKUP('DP_Instruction Forfaitaires'!$D480,Listes!$A$54:$E$60,2,FALSE))),IF('DP_Instruction Forfaitaires'!$E480&gt;Listes!$E$53,('DP_Instruction Forfaitaires'!$E480*(VLOOKUP('DP_Instruction Forfaitaires'!$D480,Listes!$A$54:$E$60,5,FALSE))),('DP_Instruction Forfaitaires'!$E480*(VLOOKUP('DP_Instruction Forfaitaires'!$D480,Listes!$A$54:$E$60,3,FALSE))+(VLOOKUP('DP_Instruction Forfaitaires'!$D480,Listes!$A$54:$E$60,4,FALSE)))))))</f>
        <v/>
      </c>
      <c r="N480" s="131" t="str">
        <f>IF($H480="","",IF($C480=Listes!$B$31,IF('DP_Instruction Forfaitaires'!$E480&lt;Listes!$B$42,('DP_Instruction Forfaitaires'!$E480*(VLOOKUP('DP_Instruction Forfaitaires'!$D480,Listes!$A$43:$E$49,2,FALSE))),IF('DP_Instruction Forfaitaires'!$E480&gt;Listes!$D$42,('DP_Instruction Forfaitaires'!$E480*(VLOOKUP('DP_Instruction Forfaitaires'!$D480,Listes!$A$43:$E$49,5,FALSE))),('DP_Instruction Forfaitaires'!$E480*(VLOOKUP('DP_Instruction Forfaitaires'!$D480,Listes!$A$43:$E$49,3,FALSE))+(VLOOKUP('DP_Instruction Forfaitaires'!$D480,Listes!$A$43:$E$49,4,FALSE)))))))</f>
        <v/>
      </c>
      <c r="O480" s="183" t="str">
        <f>IF($H480="","",IF($C480=Listes!$B$34,Listes!$I$31,IF($C480=Listes!$B$35,(VLOOKUP('DP_Instruction Forfaitaires'!$F480,Listes!$E$31:$F$36,2,FALSE)),IF($C480=Listes!$B$33,IF('DP_Instruction Forfaitaires'!$E480&lt;Listes!$A$64,'DP_Instruction Forfaitaires'!$E480*Listes!$A$65,IF('DP_Instruction Forfaitaires'!$E480&gt;Listes!$D$64,'DP_Instruction Forfaitaires'!$E480*Listes!$D$65,(('DP_Instruction Forfaitaires'!$E480*Listes!$B$65)+Listes!$C$65)))))))</f>
        <v/>
      </c>
      <c r="P480" s="144" t="str">
        <f>IF('Dépenses forfaitaire'!P480="","",'Dépenses forfaitaire'!P480)</f>
        <v/>
      </c>
      <c r="Q480" s="343"/>
      <c r="R480" s="295" t="str">
        <f t="shared" si="28"/>
        <v/>
      </c>
      <c r="S480" s="295" t="str">
        <f t="shared" si="29"/>
        <v/>
      </c>
      <c r="T480" s="193" t="str">
        <f t="shared" si="30"/>
        <v/>
      </c>
      <c r="U480" s="191"/>
      <c r="V480" s="209"/>
      <c r="W480" s="195" t="str">
        <f>IF(AND(OR(Q480="KO",T480&lt;&gt;""),OR(R480="",S480="",T480="")),Listes!$A$74,IF(AND(T480="",Q480&lt;&gt;""),Listes!$A$75,IF(AND(P480&lt;T480,V480=""),Listes!$A$76,IF(AND(R480&gt;S480),Listes!$A$77,IF(AND(P480&lt;&gt;"",P480&gt;T480,U480=""),Listes!$A$78,IF(AND(X480="",OR(Q480&lt;&gt;"",R480&lt;&gt;"",S480&lt;&gt;"")),Listes!$A$79,""))))))</f>
        <v/>
      </c>
      <c r="X480" s="196"/>
      <c r="Y480" s="31">
        <f t="shared" si="31"/>
        <v>0</v>
      </c>
    </row>
    <row r="481" spans="1:25" ht="20.100000000000001" customHeight="1" x14ac:dyDescent="0.25">
      <c r="A481" s="134">
        <v>475</v>
      </c>
      <c r="B481" s="131" t="str">
        <f>IF('Dépenses forfaitaire'!B481="","",'Dépenses forfaitaire'!B481)</f>
        <v/>
      </c>
      <c r="C481" s="131" t="str">
        <f>IF('Dépenses forfaitaire'!C481="","",'Dépenses forfaitaire'!C481)</f>
        <v/>
      </c>
      <c r="D481" s="131" t="str">
        <f>IF('Dépenses forfaitaire'!D481="","",'Dépenses forfaitaire'!D481)</f>
        <v/>
      </c>
      <c r="E481" s="131" t="str">
        <f>IF('Dépenses forfaitaire'!E481="","",'Dépenses forfaitaire'!E481)</f>
        <v/>
      </c>
      <c r="F481" s="131" t="str">
        <f>IF('Dépenses forfaitaire'!F481="","",'Dépenses forfaitaire'!F481)</f>
        <v/>
      </c>
      <c r="G481" s="131"/>
      <c r="H481" s="131" t="str">
        <f>IF('Dépenses forfaitaire'!H481="","",'Dépenses forfaitaire'!H481)</f>
        <v/>
      </c>
      <c r="I481" s="131" t="str">
        <f>IF('Dépenses forfaitaire'!I481="","",'Dépenses forfaitaire'!I481)</f>
        <v/>
      </c>
      <c r="J481" s="293" t="str">
        <f>IF('Dépenses forfaitaire'!K481="","",'Dépenses forfaitaire'!K481)</f>
        <v/>
      </c>
      <c r="K481" s="293" t="str">
        <f>IF('Dépenses forfaitaire'!L481="","",'Dépenses forfaitaire'!L481)</f>
        <v/>
      </c>
      <c r="L481" s="293" t="str">
        <f>IF('Dépenses forfaitaire'!J481="","",'Dépenses forfaitaire'!J481)</f>
        <v/>
      </c>
      <c r="M481" s="131" t="str">
        <f>IF($H481="","",IF($C481=Listes!$B$32,IF('DP_Instruction Forfaitaires'!$E481&lt;Listes!$B$53,('DP_Instruction Forfaitaires'!$E481*(VLOOKUP('DP_Instruction Forfaitaires'!$D481,Listes!$A$54:$E$60,2,FALSE))),IF('DP_Instruction Forfaitaires'!$E481&gt;Listes!$E$53,('DP_Instruction Forfaitaires'!$E481*(VLOOKUP('DP_Instruction Forfaitaires'!$D481,Listes!$A$54:$E$60,5,FALSE))),('DP_Instruction Forfaitaires'!$E481*(VLOOKUP('DP_Instruction Forfaitaires'!$D481,Listes!$A$54:$E$60,3,FALSE))+(VLOOKUP('DP_Instruction Forfaitaires'!$D481,Listes!$A$54:$E$60,4,FALSE)))))))</f>
        <v/>
      </c>
      <c r="N481" s="131" t="str">
        <f>IF($H481="","",IF($C481=Listes!$B$31,IF('DP_Instruction Forfaitaires'!$E481&lt;Listes!$B$42,('DP_Instruction Forfaitaires'!$E481*(VLOOKUP('DP_Instruction Forfaitaires'!$D481,Listes!$A$43:$E$49,2,FALSE))),IF('DP_Instruction Forfaitaires'!$E481&gt;Listes!$D$42,('DP_Instruction Forfaitaires'!$E481*(VLOOKUP('DP_Instruction Forfaitaires'!$D481,Listes!$A$43:$E$49,5,FALSE))),('DP_Instruction Forfaitaires'!$E481*(VLOOKUP('DP_Instruction Forfaitaires'!$D481,Listes!$A$43:$E$49,3,FALSE))+(VLOOKUP('DP_Instruction Forfaitaires'!$D481,Listes!$A$43:$E$49,4,FALSE)))))))</f>
        <v/>
      </c>
      <c r="O481" s="183" t="str">
        <f>IF($H481="","",IF($C481=Listes!$B$34,Listes!$I$31,IF($C481=Listes!$B$35,(VLOOKUP('DP_Instruction Forfaitaires'!$F481,Listes!$E$31:$F$36,2,FALSE)),IF($C481=Listes!$B$33,IF('DP_Instruction Forfaitaires'!$E481&lt;Listes!$A$64,'DP_Instruction Forfaitaires'!$E481*Listes!$A$65,IF('DP_Instruction Forfaitaires'!$E481&gt;Listes!$D$64,'DP_Instruction Forfaitaires'!$E481*Listes!$D$65,(('DP_Instruction Forfaitaires'!$E481*Listes!$B$65)+Listes!$C$65)))))))</f>
        <v/>
      </c>
      <c r="P481" s="144" t="str">
        <f>IF('Dépenses forfaitaire'!P481="","",'Dépenses forfaitaire'!P481)</f>
        <v/>
      </c>
      <c r="Q481" s="343"/>
      <c r="R481" s="295" t="str">
        <f t="shared" si="28"/>
        <v/>
      </c>
      <c r="S481" s="295" t="str">
        <f t="shared" si="29"/>
        <v/>
      </c>
      <c r="T481" s="193" t="str">
        <f t="shared" si="30"/>
        <v/>
      </c>
      <c r="U481" s="191"/>
      <c r="V481" s="209"/>
      <c r="W481" s="195" t="str">
        <f>IF(AND(OR(Q481="KO",T481&lt;&gt;""),OR(R481="",S481="",T481="")),Listes!$A$74,IF(AND(T481="",Q481&lt;&gt;""),Listes!$A$75,IF(AND(P481&lt;T481,V481=""),Listes!$A$76,IF(AND(R481&gt;S481),Listes!$A$77,IF(AND(P481&lt;&gt;"",P481&gt;T481,U481=""),Listes!$A$78,IF(AND(X481="",OR(Q481&lt;&gt;"",R481&lt;&gt;"",S481&lt;&gt;"")),Listes!$A$79,""))))))</f>
        <v/>
      </c>
      <c r="X481" s="196"/>
      <c r="Y481" s="31">
        <f t="shared" si="31"/>
        <v>0</v>
      </c>
    </row>
    <row r="482" spans="1:25" ht="20.100000000000001" customHeight="1" x14ac:dyDescent="0.25">
      <c r="A482" s="134">
        <v>476</v>
      </c>
      <c r="B482" s="131" t="str">
        <f>IF('Dépenses forfaitaire'!B482="","",'Dépenses forfaitaire'!B482)</f>
        <v/>
      </c>
      <c r="C482" s="131" t="str">
        <f>IF('Dépenses forfaitaire'!C482="","",'Dépenses forfaitaire'!C482)</f>
        <v/>
      </c>
      <c r="D482" s="131" t="str">
        <f>IF('Dépenses forfaitaire'!D482="","",'Dépenses forfaitaire'!D482)</f>
        <v/>
      </c>
      <c r="E482" s="131" t="str">
        <f>IF('Dépenses forfaitaire'!E482="","",'Dépenses forfaitaire'!E482)</f>
        <v/>
      </c>
      <c r="F482" s="131" t="str">
        <f>IF('Dépenses forfaitaire'!F482="","",'Dépenses forfaitaire'!F482)</f>
        <v/>
      </c>
      <c r="G482" s="131"/>
      <c r="H482" s="131" t="str">
        <f>IF('Dépenses forfaitaire'!H482="","",'Dépenses forfaitaire'!H482)</f>
        <v/>
      </c>
      <c r="I482" s="131" t="str">
        <f>IF('Dépenses forfaitaire'!I482="","",'Dépenses forfaitaire'!I482)</f>
        <v/>
      </c>
      <c r="J482" s="293" t="str">
        <f>IF('Dépenses forfaitaire'!K482="","",'Dépenses forfaitaire'!K482)</f>
        <v/>
      </c>
      <c r="K482" s="293" t="str">
        <f>IF('Dépenses forfaitaire'!L482="","",'Dépenses forfaitaire'!L482)</f>
        <v/>
      </c>
      <c r="L482" s="293" t="str">
        <f>IF('Dépenses forfaitaire'!J482="","",'Dépenses forfaitaire'!J482)</f>
        <v/>
      </c>
      <c r="M482" s="131" t="str">
        <f>IF($H482="","",IF($C482=Listes!$B$32,IF('DP_Instruction Forfaitaires'!$E482&lt;Listes!$B$53,('DP_Instruction Forfaitaires'!$E482*(VLOOKUP('DP_Instruction Forfaitaires'!$D482,Listes!$A$54:$E$60,2,FALSE))),IF('DP_Instruction Forfaitaires'!$E482&gt;Listes!$E$53,('DP_Instruction Forfaitaires'!$E482*(VLOOKUP('DP_Instruction Forfaitaires'!$D482,Listes!$A$54:$E$60,5,FALSE))),('DP_Instruction Forfaitaires'!$E482*(VLOOKUP('DP_Instruction Forfaitaires'!$D482,Listes!$A$54:$E$60,3,FALSE))+(VLOOKUP('DP_Instruction Forfaitaires'!$D482,Listes!$A$54:$E$60,4,FALSE)))))))</f>
        <v/>
      </c>
      <c r="N482" s="131" t="str">
        <f>IF($H482="","",IF($C482=Listes!$B$31,IF('DP_Instruction Forfaitaires'!$E482&lt;Listes!$B$42,('DP_Instruction Forfaitaires'!$E482*(VLOOKUP('DP_Instruction Forfaitaires'!$D482,Listes!$A$43:$E$49,2,FALSE))),IF('DP_Instruction Forfaitaires'!$E482&gt;Listes!$D$42,('DP_Instruction Forfaitaires'!$E482*(VLOOKUP('DP_Instruction Forfaitaires'!$D482,Listes!$A$43:$E$49,5,FALSE))),('DP_Instruction Forfaitaires'!$E482*(VLOOKUP('DP_Instruction Forfaitaires'!$D482,Listes!$A$43:$E$49,3,FALSE))+(VLOOKUP('DP_Instruction Forfaitaires'!$D482,Listes!$A$43:$E$49,4,FALSE)))))))</f>
        <v/>
      </c>
      <c r="O482" s="183" t="str">
        <f>IF($H482="","",IF($C482=Listes!$B$34,Listes!$I$31,IF($C482=Listes!$B$35,(VLOOKUP('DP_Instruction Forfaitaires'!$F482,Listes!$E$31:$F$36,2,FALSE)),IF($C482=Listes!$B$33,IF('DP_Instruction Forfaitaires'!$E482&lt;Listes!$A$64,'DP_Instruction Forfaitaires'!$E482*Listes!$A$65,IF('DP_Instruction Forfaitaires'!$E482&gt;Listes!$D$64,'DP_Instruction Forfaitaires'!$E482*Listes!$D$65,(('DP_Instruction Forfaitaires'!$E482*Listes!$B$65)+Listes!$C$65)))))))</f>
        <v/>
      </c>
      <c r="P482" s="144" t="str">
        <f>IF('Dépenses forfaitaire'!P482="","",'Dépenses forfaitaire'!P482)</f>
        <v/>
      </c>
      <c r="Q482" s="343"/>
      <c r="R482" s="295" t="str">
        <f t="shared" si="28"/>
        <v/>
      </c>
      <c r="S482" s="295" t="str">
        <f t="shared" si="29"/>
        <v/>
      </c>
      <c r="T482" s="193" t="str">
        <f t="shared" si="30"/>
        <v/>
      </c>
      <c r="U482" s="191"/>
      <c r="V482" s="209"/>
      <c r="W482" s="195" t="str">
        <f>IF(AND(OR(Q482="KO",T482&lt;&gt;""),OR(R482="",S482="",T482="")),Listes!$A$74,IF(AND(T482="",Q482&lt;&gt;""),Listes!$A$75,IF(AND(P482&lt;T482,V482=""),Listes!$A$76,IF(AND(R482&gt;S482),Listes!$A$77,IF(AND(P482&lt;&gt;"",P482&gt;T482,U482=""),Listes!$A$78,IF(AND(X482="",OR(Q482&lt;&gt;"",R482&lt;&gt;"",S482&lt;&gt;"")),Listes!$A$79,""))))))</f>
        <v/>
      </c>
      <c r="X482" s="196"/>
      <c r="Y482" s="31">
        <f t="shared" si="31"/>
        <v>0</v>
      </c>
    </row>
    <row r="483" spans="1:25" ht="20.100000000000001" customHeight="1" x14ac:dyDescent="0.25">
      <c r="A483" s="134">
        <v>477</v>
      </c>
      <c r="B483" s="131" t="str">
        <f>IF('Dépenses forfaitaire'!B483="","",'Dépenses forfaitaire'!B483)</f>
        <v/>
      </c>
      <c r="C483" s="131" t="str">
        <f>IF('Dépenses forfaitaire'!C483="","",'Dépenses forfaitaire'!C483)</f>
        <v/>
      </c>
      <c r="D483" s="131" t="str">
        <f>IF('Dépenses forfaitaire'!D483="","",'Dépenses forfaitaire'!D483)</f>
        <v/>
      </c>
      <c r="E483" s="131" t="str">
        <f>IF('Dépenses forfaitaire'!E483="","",'Dépenses forfaitaire'!E483)</f>
        <v/>
      </c>
      <c r="F483" s="131" t="str">
        <f>IF('Dépenses forfaitaire'!F483="","",'Dépenses forfaitaire'!F483)</f>
        <v/>
      </c>
      <c r="G483" s="131"/>
      <c r="H483" s="131" t="str">
        <f>IF('Dépenses forfaitaire'!H483="","",'Dépenses forfaitaire'!H483)</f>
        <v/>
      </c>
      <c r="I483" s="131" t="str">
        <f>IF('Dépenses forfaitaire'!I483="","",'Dépenses forfaitaire'!I483)</f>
        <v/>
      </c>
      <c r="J483" s="293" t="str">
        <f>IF('Dépenses forfaitaire'!K483="","",'Dépenses forfaitaire'!K483)</f>
        <v/>
      </c>
      <c r="K483" s="293" t="str">
        <f>IF('Dépenses forfaitaire'!L483="","",'Dépenses forfaitaire'!L483)</f>
        <v/>
      </c>
      <c r="L483" s="293" t="str">
        <f>IF('Dépenses forfaitaire'!J483="","",'Dépenses forfaitaire'!J483)</f>
        <v/>
      </c>
      <c r="M483" s="131" t="str">
        <f>IF($H483="","",IF($C483=Listes!$B$32,IF('DP_Instruction Forfaitaires'!$E483&lt;Listes!$B$53,('DP_Instruction Forfaitaires'!$E483*(VLOOKUP('DP_Instruction Forfaitaires'!$D483,Listes!$A$54:$E$60,2,FALSE))),IF('DP_Instruction Forfaitaires'!$E483&gt;Listes!$E$53,('DP_Instruction Forfaitaires'!$E483*(VLOOKUP('DP_Instruction Forfaitaires'!$D483,Listes!$A$54:$E$60,5,FALSE))),('DP_Instruction Forfaitaires'!$E483*(VLOOKUP('DP_Instruction Forfaitaires'!$D483,Listes!$A$54:$E$60,3,FALSE))+(VLOOKUP('DP_Instruction Forfaitaires'!$D483,Listes!$A$54:$E$60,4,FALSE)))))))</f>
        <v/>
      </c>
      <c r="N483" s="131" t="str">
        <f>IF($H483="","",IF($C483=Listes!$B$31,IF('DP_Instruction Forfaitaires'!$E483&lt;Listes!$B$42,('DP_Instruction Forfaitaires'!$E483*(VLOOKUP('DP_Instruction Forfaitaires'!$D483,Listes!$A$43:$E$49,2,FALSE))),IF('DP_Instruction Forfaitaires'!$E483&gt;Listes!$D$42,('DP_Instruction Forfaitaires'!$E483*(VLOOKUP('DP_Instruction Forfaitaires'!$D483,Listes!$A$43:$E$49,5,FALSE))),('DP_Instruction Forfaitaires'!$E483*(VLOOKUP('DP_Instruction Forfaitaires'!$D483,Listes!$A$43:$E$49,3,FALSE))+(VLOOKUP('DP_Instruction Forfaitaires'!$D483,Listes!$A$43:$E$49,4,FALSE)))))))</f>
        <v/>
      </c>
      <c r="O483" s="183" t="str">
        <f>IF($H483="","",IF($C483=Listes!$B$34,Listes!$I$31,IF($C483=Listes!$B$35,(VLOOKUP('DP_Instruction Forfaitaires'!$F483,Listes!$E$31:$F$36,2,FALSE)),IF($C483=Listes!$B$33,IF('DP_Instruction Forfaitaires'!$E483&lt;Listes!$A$64,'DP_Instruction Forfaitaires'!$E483*Listes!$A$65,IF('DP_Instruction Forfaitaires'!$E483&gt;Listes!$D$64,'DP_Instruction Forfaitaires'!$E483*Listes!$D$65,(('DP_Instruction Forfaitaires'!$E483*Listes!$B$65)+Listes!$C$65)))))))</f>
        <v/>
      </c>
      <c r="P483" s="144" t="str">
        <f>IF('Dépenses forfaitaire'!P483="","",'Dépenses forfaitaire'!P483)</f>
        <v/>
      </c>
      <c r="Q483" s="343"/>
      <c r="R483" s="295" t="str">
        <f t="shared" si="28"/>
        <v/>
      </c>
      <c r="S483" s="295" t="str">
        <f t="shared" si="29"/>
        <v/>
      </c>
      <c r="T483" s="193" t="str">
        <f t="shared" si="30"/>
        <v/>
      </c>
      <c r="U483" s="191"/>
      <c r="V483" s="209"/>
      <c r="W483" s="195" t="str">
        <f>IF(AND(OR(Q483="KO",T483&lt;&gt;""),OR(R483="",S483="",T483="")),Listes!$A$74,IF(AND(T483="",Q483&lt;&gt;""),Listes!$A$75,IF(AND(P483&lt;T483,V483=""),Listes!$A$76,IF(AND(R483&gt;S483),Listes!$A$77,IF(AND(P483&lt;&gt;"",P483&gt;T483,U483=""),Listes!$A$78,IF(AND(X483="",OR(Q483&lt;&gt;"",R483&lt;&gt;"",S483&lt;&gt;"")),Listes!$A$79,""))))))</f>
        <v/>
      </c>
      <c r="X483" s="196"/>
      <c r="Y483" s="31">
        <f t="shared" si="31"/>
        <v>0</v>
      </c>
    </row>
    <row r="484" spans="1:25" ht="20.100000000000001" customHeight="1" x14ac:dyDescent="0.25">
      <c r="A484" s="134">
        <v>478</v>
      </c>
      <c r="B484" s="131" t="str">
        <f>IF('Dépenses forfaitaire'!B484="","",'Dépenses forfaitaire'!B484)</f>
        <v/>
      </c>
      <c r="C484" s="131" t="str">
        <f>IF('Dépenses forfaitaire'!C484="","",'Dépenses forfaitaire'!C484)</f>
        <v/>
      </c>
      <c r="D484" s="131" t="str">
        <f>IF('Dépenses forfaitaire'!D484="","",'Dépenses forfaitaire'!D484)</f>
        <v/>
      </c>
      <c r="E484" s="131" t="str">
        <f>IF('Dépenses forfaitaire'!E484="","",'Dépenses forfaitaire'!E484)</f>
        <v/>
      </c>
      <c r="F484" s="131" t="str">
        <f>IF('Dépenses forfaitaire'!F484="","",'Dépenses forfaitaire'!F484)</f>
        <v/>
      </c>
      <c r="G484" s="131"/>
      <c r="H484" s="131" t="str">
        <f>IF('Dépenses forfaitaire'!H484="","",'Dépenses forfaitaire'!H484)</f>
        <v/>
      </c>
      <c r="I484" s="131" t="str">
        <f>IF('Dépenses forfaitaire'!I484="","",'Dépenses forfaitaire'!I484)</f>
        <v/>
      </c>
      <c r="J484" s="293" t="str">
        <f>IF('Dépenses forfaitaire'!K484="","",'Dépenses forfaitaire'!K484)</f>
        <v/>
      </c>
      <c r="K484" s="293" t="str">
        <f>IF('Dépenses forfaitaire'!L484="","",'Dépenses forfaitaire'!L484)</f>
        <v/>
      </c>
      <c r="L484" s="293" t="str">
        <f>IF('Dépenses forfaitaire'!J484="","",'Dépenses forfaitaire'!J484)</f>
        <v/>
      </c>
      <c r="M484" s="131" t="str">
        <f>IF($H484="","",IF($C484=Listes!$B$32,IF('DP_Instruction Forfaitaires'!$E484&lt;Listes!$B$53,('DP_Instruction Forfaitaires'!$E484*(VLOOKUP('DP_Instruction Forfaitaires'!$D484,Listes!$A$54:$E$60,2,FALSE))),IF('DP_Instruction Forfaitaires'!$E484&gt;Listes!$E$53,('DP_Instruction Forfaitaires'!$E484*(VLOOKUP('DP_Instruction Forfaitaires'!$D484,Listes!$A$54:$E$60,5,FALSE))),('DP_Instruction Forfaitaires'!$E484*(VLOOKUP('DP_Instruction Forfaitaires'!$D484,Listes!$A$54:$E$60,3,FALSE))+(VLOOKUP('DP_Instruction Forfaitaires'!$D484,Listes!$A$54:$E$60,4,FALSE)))))))</f>
        <v/>
      </c>
      <c r="N484" s="131" t="str">
        <f>IF($H484="","",IF($C484=Listes!$B$31,IF('DP_Instruction Forfaitaires'!$E484&lt;Listes!$B$42,('DP_Instruction Forfaitaires'!$E484*(VLOOKUP('DP_Instruction Forfaitaires'!$D484,Listes!$A$43:$E$49,2,FALSE))),IF('DP_Instruction Forfaitaires'!$E484&gt;Listes!$D$42,('DP_Instruction Forfaitaires'!$E484*(VLOOKUP('DP_Instruction Forfaitaires'!$D484,Listes!$A$43:$E$49,5,FALSE))),('DP_Instruction Forfaitaires'!$E484*(VLOOKUP('DP_Instruction Forfaitaires'!$D484,Listes!$A$43:$E$49,3,FALSE))+(VLOOKUP('DP_Instruction Forfaitaires'!$D484,Listes!$A$43:$E$49,4,FALSE)))))))</f>
        <v/>
      </c>
      <c r="O484" s="183" t="str">
        <f>IF($H484="","",IF($C484=Listes!$B$34,Listes!$I$31,IF($C484=Listes!$B$35,(VLOOKUP('DP_Instruction Forfaitaires'!$F484,Listes!$E$31:$F$36,2,FALSE)),IF($C484=Listes!$B$33,IF('DP_Instruction Forfaitaires'!$E484&lt;Listes!$A$64,'DP_Instruction Forfaitaires'!$E484*Listes!$A$65,IF('DP_Instruction Forfaitaires'!$E484&gt;Listes!$D$64,'DP_Instruction Forfaitaires'!$E484*Listes!$D$65,(('DP_Instruction Forfaitaires'!$E484*Listes!$B$65)+Listes!$C$65)))))))</f>
        <v/>
      </c>
      <c r="P484" s="144" t="str">
        <f>IF('Dépenses forfaitaire'!P484="","",'Dépenses forfaitaire'!P484)</f>
        <v/>
      </c>
      <c r="Q484" s="343"/>
      <c r="R484" s="295" t="str">
        <f t="shared" si="28"/>
        <v/>
      </c>
      <c r="S484" s="295" t="str">
        <f t="shared" si="29"/>
        <v/>
      </c>
      <c r="T484" s="193" t="str">
        <f t="shared" si="30"/>
        <v/>
      </c>
      <c r="U484" s="191"/>
      <c r="V484" s="209"/>
      <c r="W484" s="195" t="str">
        <f>IF(AND(OR(Q484="KO",T484&lt;&gt;""),OR(R484="",S484="",T484="")),Listes!$A$74,IF(AND(T484="",Q484&lt;&gt;""),Listes!$A$75,IF(AND(P484&lt;T484,V484=""),Listes!$A$76,IF(AND(R484&gt;S484),Listes!$A$77,IF(AND(P484&lt;&gt;"",P484&gt;T484,U484=""),Listes!$A$78,IF(AND(X484="",OR(Q484&lt;&gt;"",R484&lt;&gt;"",S484&lt;&gt;"")),Listes!$A$79,""))))))</f>
        <v/>
      </c>
      <c r="X484" s="196"/>
      <c r="Y484" s="31">
        <f t="shared" si="31"/>
        <v>0</v>
      </c>
    </row>
    <row r="485" spans="1:25" ht="20.100000000000001" customHeight="1" x14ac:dyDescent="0.25">
      <c r="A485" s="134">
        <v>479</v>
      </c>
      <c r="B485" s="131" t="str">
        <f>IF('Dépenses forfaitaire'!B485="","",'Dépenses forfaitaire'!B485)</f>
        <v/>
      </c>
      <c r="C485" s="131" t="str">
        <f>IF('Dépenses forfaitaire'!C485="","",'Dépenses forfaitaire'!C485)</f>
        <v/>
      </c>
      <c r="D485" s="131" t="str">
        <f>IF('Dépenses forfaitaire'!D485="","",'Dépenses forfaitaire'!D485)</f>
        <v/>
      </c>
      <c r="E485" s="131" t="str">
        <f>IF('Dépenses forfaitaire'!E485="","",'Dépenses forfaitaire'!E485)</f>
        <v/>
      </c>
      <c r="F485" s="131" t="str">
        <f>IF('Dépenses forfaitaire'!F485="","",'Dépenses forfaitaire'!F485)</f>
        <v/>
      </c>
      <c r="G485" s="131"/>
      <c r="H485" s="131" t="str">
        <f>IF('Dépenses forfaitaire'!H485="","",'Dépenses forfaitaire'!H485)</f>
        <v/>
      </c>
      <c r="I485" s="131" t="str">
        <f>IF('Dépenses forfaitaire'!I485="","",'Dépenses forfaitaire'!I485)</f>
        <v/>
      </c>
      <c r="J485" s="293" t="str">
        <f>IF('Dépenses forfaitaire'!K485="","",'Dépenses forfaitaire'!K485)</f>
        <v/>
      </c>
      <c r="K485" s="293" t="str">
        <f>IF('Dépenses forfaitaire'!L485="","",'Dépenses forfaitaire'!L485)</f>
        <v/>
      </c>
      <c r="L485" s="293" t="str">
        <f>IF('Dépenses forfaitaire'!J485="","",'Dépenses forfaitaire'!J485)</f>
        <v/>
      </c>
      <c r="M485" s="131" t="str">
        <f>IF($H485="","",IF($C485=Listes!$B$32,IF('DP_Instruction Forfaitaires'!$E485&lt;Listes!$B$53,('DP_Instruction Forfaitaires'!$E485*(VLOOKUP('DP_Instruction Forfaitaires'!$D485,Listes!$A$54:$E$60,2,FALSE))),IF('DP_Instruction Forfaitaires'!$E485&gt;Listes!$E$53,('DP_Instruction Forfaitaires'!$E485*(VLOOKUP('DP_Instruction Forfaitaires'!$D485,Listes!$A$54:$E$60,5,FALSE))),('DP_Instruction Forfaitaires'!$E485*(VLOOKUP('DP_Instruction Forfaitaires'!$D485,Listes!$A$54:$E$60,3,FALSE))+(VLOOKUP('DP_Instruction Forfaitaires'!$D485,Listes!$A$54:$E$60,4,FALSE)))))))</f>
        <v/>
      </c>
      <c r="N485" s="131" t="str">
        <f>IF($H485="","",IF($C485=Listes!$B$31,IF('DP_Instruction Forfaitaires'!$E485&lt;Listes!$B$42,('DP_Instruction Forfaitaires'!$E485*(VLOOKUP('DP_Instruction Forfaitaires'!$D485,Listes!$A$43:$E$49,2,FALSE))),IF('DP_Instruction Forfaitaires'!$E485&gt;Listes!$D$42,('DP_Instruction Forfaitaires'!$E485*(VLOOKUP('DP_Instruction Forfaitaires'!$D485,Listes!$A$43:$E$49,5,FALSE))),('DP_Instruction Forfaitaires'!$E485*(VLOOKUP('DP_Instruction Forfaitaires'!$D485,Listes!$A$43:$E$49,3,FALSE))+(VLOOKUP('DP_Instruction Forfaitaires'!$D485,Listes!$A$43:$E$49,4,FALSE)))))))</f>
        <v/>
      </c>
      <c r="O485" s="183" t="str">
        <f>IF($H485="","",IF($C485=Listes!$B$34,Listes!$I$31,IF($C485=Listes!$B$35,(VLOOKUP('DP_Instruction Forfaitaires'!$F485,Listes!$E$31:$F$36,2,FALSE)),IF($C485=Listes!$B$33,IF('DP_Instruction Forfaitaires'!$E485&lt;Listes!$A$64,'DP_Instruction Forfaitaires'!$E485*Listes!$A$65,IF('DP_Instruction Forfaitaires'!$E485&gt;Listes!$D$64,'DP_Instruction Forfaitaires'!$E485*Listes!$D$65,(('DP_Instruction Forfaitaires'!$E485*Listes!$B$65)+Listes!$C$65)))))))</f>
        <v/>
      </c>
      <c r="P485" s="144" t="str">
        <f>IF('Dépenses forfaitaire'!P485="","",'Dépenses forfaitaire'!P485)</f>
        <v/>
      </c>
      <c r="Q485" s="343"/>
      <c r="R485" s="295" t="str">
        <f t="shared" si="28"/>
        <v/>
      </c>
      <c r="S485" s="295" t="str">
        <f t="shared" si="29"/>
        <v/>
      </c>
      <c r="T485" s="193" t="str">
        <f t="shared" si="30"/>
        <v/>
      </c>
      <c r="U485" s="191"/>
      <c r="V485" s="209"/>
      <c r="W485" s="195" t="str">
        <f>IF(AND(OR(Q485="KO",T485&lt;&gt;""),OR(R485="",S485="",T485="")),Listes!$A$74,IF(AND(T485="",Q485&lt;&gt;""),Listes!$A$75,IF(AND(P485&lt;T485,V485=""),Listes!$A$76,IF(AND(R485&gt;S485),Listes!$A$77,IF(AND(P485&lt;&gt;"",P485&gt;T485,U485=""),Listes!$A$78,IF(AND(X485="",OR(Q485&lt;&gt;"",R485&lt;&gt;"",S485&lt;&gt;"")),Listes!$A$79,""))))))</f>
        <v/>
      </c>
      <c r="X485" s="196"/>
      <c r="Y485" s="31">
        <f t="shared" si="31"/>
        <v>0</v>
      </c>
    </row>
    <row r="486" spans="1:25" ht="20.100000000000001" customHeight="1" x14ac:dyDescent="0.25">
      <c r="A486" s="134">
        <v>480</v>
      </c>
      <c r="B486" s="131" t="str">
        <f>IF('Dépenses forfaitaire'!B486="","",'Dépenses forfaitaire'!B486)</f>
        <v/>
      </c>
      <c r="C486" s="131" t="str">
        <f>IF('Dépenses forfaitaire'!C486="","",'Dépenses forfaitaire'!C486)</f>
        <v/>
      </c>
      <c r="D486" s="131" t="str">
        <f>IF('Dépenses forfaitaire'!D486="","",'Dépenses forfaitaire'!D486)</f>
        <v/>
      </c>
      <c r="E486" s="131" t="str">
        <f>IF('Dépenses forfaitaire'!E486="","",'Dépenses forfaitaire'!E486)</f>
        <v/>
      </c>
      <c r="F486" s="131" t="str">
        <f>IF('Dépenses forfaitaire'!F486="","",'Dépenses forfaitaire'!F486)</f>
        <v/>
      </c>
      <c r="G486" s="131"/>
      <c r="H486" s="131" t="str">
        <f>IF('Dépenses forfaitaire'!H486="","",'Dépenses forfaitaire'!H486)</f>
        <v/>
      </c>
      <c r="I486" s="131" t="str">
        <f>IF('Dépenses forfaitaire'!I486="","",'Dépenses forfaitaire'!I486)</f>
        <v/>
      </c>
      <c r="J486" s="293" t="str">
        <f>IF('Dépenses forfaitaire'!K486="","",'Dépenses forfaitaire'!K486)</f>
        <v/>
      </c>
      <c r="K486" s="293" t="str">
        <f>IF('Dépenses forfaitaire'!L486="","",'Dépenses forfaitaire'!L486)</f>
        <v/>
      </c>
      <c r="L486" s="293" t="str">
        <f>IF('Dépenses forfaitaire'!J486="","",'Dépenses forfaitaire'!J486)</f>
        <v/>
      </c>
      <c r="M486" s="131" t="str">
        <f>IF($H486="","",IF($C486=Listes!$B$32,IF('DP_Instruction Forfaitaires'!$E486&lt;Listes!$B$53,('DP_Instruction Forfaitaires'!$E486*(VLOOKUP('DP_Instruction Forfaitaires'!$D486,Listes!$A$54:$E$60,2,FALSE))),IF('DP_Instruction Forfaitaires'!$E486&gt;Listes!$E$53,('DP_Instruction Forfaitaires'!$E486*(VLOOKUP('DP_Instruction Forfaitaires'!$D486,Listes!$A$54:$E$60,5,FALSE))),('DP_Instruction Forfaitaires'!$E486*(VLOOKUP('DP_Instruction Forfaitaires'!$D486,Listes!$A$54:$E$60,3,FALSE))+(VLOOKUP('DP_Instruction Forfaitaires'!$D486,Listes!$A$54:$E$60,4,FALSE)))))))</f>
        <v/>
      </c>
      <c r="N486" s="131" t="str">
        <f>IF($H486="","",IF($C486=Listes!$B$31,IF('DP_Instruction Forfaitaires'!$E486&lt;Listes!$B$42,('DP_Instruction Forfaitaires'!$E486*(VLOOKUP('DP_Instruction Forfaitaires'!$D486,Listes!$A$43:$E$49,2,FALSE))),IF('DP_Instruction Forfaitaires'!$E486&gt;Listes!$D$42,('DP_Instruction Forfaitaires'!$E486*(VLOOKUP('DP_Instruction Forfaitaires'!$D486,Listes!$A$43:$E$49,5,FALSE))),('DP_Instruction Forfaitaires'!$E486*(VLOOKUP('DP_Instruction Forfaitaires'!$D486,Listes!$A$43:$E$49,3,FALSE))+(VLOOKUP('DP_Instruction Forfaitaires'!$D486,Listes!$A$43:$E$49,4,FALSE)))))))</f>
        <v/>
      </c>
      <c r="O486" s="183" t="str">
        <f>IF($H486="","",IF($C486=Listes!$B$34,Listes!$I$31,IF($C486=Listes!$B$35,(VLOOKUP('DP_Instruction Forfaitaires'!$F486,Listes!$E$31:$F$36,2,FALSE)),IF($C486=Listes!$B$33,IF('DP_Instruction Forfaitaires'!$E486&lt;Listes!$A$64,'DP_Instruction Forfaitaires'!$E486*Listes!$A$65,IF('DP_Instruction Forfaitaires'!$E486&gt;Listes!$D$64,'DP_Instruction Forfaitaires'!$E486*Listes!$D$65,(('DP_Instruction Forfaitaires'!$E486*Listes!$B$65)+Listes!$C$65)))))))</f>
        <v/>
      </c>
      <c r="P486" s="144" t="str">
        <f>IF('Dépenses forfaitaire'!P486="","",'Dépenses forfaitaire'!P486)</f>
        <v/>
      </c>
      <c r="Q486" s="343"/>
      <c r="R486" s="295" t="str">
        <f t="shared" si="28"/>
        <v/>
      </c>
      <c r="S486" s="295" t="str">
        <f t="shared" si="29"/>
        <v/>
      </c>
      <c r="T486" s="193" t="str">
        <f t="shared" si="30"/>
        <v/>
      </c>
      <c r="U486" s="191"/>
      <c r="V486" s="209"/>
      <c r="W486" s="195" t="str">
        <f>IF(AND(OR(Q486="KO",T486&lt;&gt;""),OR(R486="",S486="",T486="")),Listes!$A$74,IF(AND(T486="",Q486&lt;&gt;""),Listes!$A$75,IF(AND(P486&lt;T486,V486=""),Listes!$A$76,IF(AND(R486&gt;S486),Listes!$A$77,IF(AND(P486&lt;&gt;"",P486&gt;T486,U486=""),Listes!$A$78,IF(AND(X486="",OR(Q486&lt;&gt;"",R486&lt;&gt;"",S486&lt;&gt;"")),Listes!$A$79,""))))))</f>
        <v/>
      </c>
      <c r="X486" s="196"/>
      <c r="Y486" s="31">
        <f t="shared" si="31"/>
        <v>0</v>
      </c>
    </row>
    <row r="487" spans="1:25" ht="20.100000000000001" customHeight="1" x14ac:dyDescent="0.25">
      <c r="A487" s="134">
        <v>481</v>
      </c>
      <c r="B487" s="131" t="str">
        <f>IF('Dépenses forfaitaire'!B487="","",'Dépenses forfaitaire'!B487)</f>
        <v/>
      </c>
      <c r="C487" s="131" t="str">
        <f>IF('Dépenses forfaitaire'!C487="","",'Dépenses forfaitaire'!C487)</f>
        <v/>
      </c>
      <c r="D487" s="131" t="str">
        <f>IF('Dépenses forfaitaire'!D487="","",'Dépenses forfaitaire'!D487)</f>
        <v/>
      </c>
      <c r="E487" s="131" t="str">
        <f>IF('Dépenses forfaitaire'!E487="","",'Dépenses forfaitaire'!E487)</f>
        <v/>
      </c>
      <c r="F487" s="131" t="str">
        <f>IF('Dépenses forfaitaire'!F487="","",'Dépenses forfaitaire'!F487)</f>
        <v/>
      </c>
      <c r="G487" s="131"/>
      <c r="H487" s="131" t="str">
        <f>IF('Dépenses forfaitaire'!H487="","",'Dépenses forfaitaire'!H487)</f>
        <v/>
      </c>
      <c r="I487" s="131" t="str">
        <f>IF('Dépenses forfaitaire'!I487="","",'Dépenses forfaitaire'!I487)</f>
        <v/>
      </c>
      <c r="J487" s="293" t="str">
        <f>IF('Dépenses forfaitaire'!K487="","",'Dépenses forfaitaire'!K487)</f>
        <v/>
      </c>
      <c r="K487" s="293" t="str">
        <f>IF('Dépenses forfaitaire'!L487="","",'Dépenses forfaitaire'!L487)</f>
        <v/>
      </c>
      <c r="L487" s="293" t="str">
        <f>IF('Dépenses forfaitaire'!J487="","",'Dépenses forfaitaire'!J487)</f>
        <v/>
      </c>
      <c r="M487" s="131" t="str">
        <f>IF($H487="","",IF($C487=Listes!$B$32,IF('DP_Instruction Forfaitaires'!$E487&lt;Listes!$B$53,('DP_Instruction Forfaitaires'!$E487*(VLOOKUP('DP_Instruction Forfaitaires'!$D487,Listes!$A$54:$E$60,2,FALSE))),IF('DP_Instruction Forfaitaires'!$E487&gt;Listes!$E$53,('DP_Instruction Forfaitaires'!$E487*(VLOOKUP('DP_Instruction Forfaitaires'!$D487,Listes!$A$54:$E$60,5,FALSE))),('DP_Instruction Forfaitaires'!$E487*(VLOOKUP('DP_Instruction Forfaitaires'!$D487,Listes!$A$54:$E$60,3,FALSE))+(VLOOKUP('DP_Instruction Forfaitaires'!$D487,Listes!$A$54:$E$60,4,FALSE)))))))</f>
        <v/>
      </c>
      <c r="N487" s="131" t="str">
        <f>IF($H487="","",IF($C487=Listes!$B$31,IF('DP_Instruction Forfaitaires'!$E487&lt;Listes!$B$42,('DP_Instruction Forfaitaires'!$E487*(VLOOKUP('DP_Instruction Forfaitaires'!$D487,Listes!$A$43:$E$49,2,FALSE))),IF('DP_Instruction Forfaitaires'!$E487&gt;Listes!$D$42,('DP_Instruction Forfaitaires'!$E487*(VLOOKUP('DP_Instruction Forfaitaires'!$D487,Listes!$A$43:$E$49,5,FALSE))),('DP_Instruction Forfaitaires'!$E487*(VLOOKUP('DP_Instruction Forfaitaires'!$D487,Listes!$A$43:$E$49,3,FALSE))+(VLOOKUP('DP_Instruction Forfaitaires'!$D487,Listes!$A$43:$E$49,4,FALSE)))))))</f>
        <v/>
      </c>
      <c r="O487" s="183" t="str">
        <f>IF($H487="","",IF($C487=Listes!$B$34,Listes!$I$31,IF($C487=Listes!$B$35,(VLOOKUP('DP_Instruction Forfaitaires'!$F487,Listes!$E$31:$F$36,2,FALSE)),IF($C487=Listes!$B$33,IF('DP_Instruction Forfaitaires'!$E487&lt;Listes!$A$64,'DP_Instruction Forfaitaires'!$E487*Listes!$A$65,IF('DP_Instruction Forfaitaires'!$E487&gt;Listes!$D$64,'DP_Instruction Forfaitaires'!$E487*Listes!$D$65,(('DP_Instruction Forfaitaires'!$E487*Listes!$B$65)+Listes!$C$65)))))))</f>
        <v/>
      </c>
      <c r="P487" s="144" t="str">
        <f>IF('Dépenses forfaitaire'!P487="","",'Dépenses forfaitaire'!P487)</f>
        <v/>
      </c>
      <c r="Q487" s="343"/>
      <c r="R487" s="295" t="str">
        <f t="shared" si="28"/>
        <v/>
      </c>
      <c r="S487" s="295" t="str">
        <f t="shared" si="29"/>
        <v/>
      </c>
      <c r="T487" s="193" t="str">
        <f t="shared" si="30"/>
        <v/>
      </c>
      <c r="U487" s="191"/>
      <c r="V487" s="209"/>
      <c r="W487" s="195" t="str">
        <f>IF(AND(OR(Q487="KO",T487&lt;&gt;""),OR(R487="",S487="",T487="")),Listes!$A$74,IF(AND(T487="",Q487&lt;&gt;""),Listes!$A$75,IF(AND(P487&lt;T487,V487=""),Listes!$A$76,IF(AND(R487&gt;S487),Listes!$A$77,IF(AND(P487&lt;&gt;"",P487&gt;T487,U487=""),Listes!$A$78,IF(AND(X487="",OR(Q487&lt;&gt;"",R487&lt;&gt;"",S487&lt;&gt;"")),Listes!$A$79,""))))))</f>
        <v/>
      </c>
      <c r="X487" s="196"/>
      <c r="Y487" s="31">
        <f t="shared" si="31"/>
        <v>0</v>
      </c>
    </row>
    <row r="488" spans="1:25" ht="20.100000000000001" customHeight="1" x14ac:dyDescent="0.25">
      <c r="A488" s="134">
        <v>482</v>
      </c>
      <c r="B488" s="131" t="str">
        <f>IF('Dépenses forfaitaire'!B488="","",'Dépenses forfaitaire'!B488)</f>
        <v/>
      </c>
      <c r="C488" s="131" t="str">
        <f>IF('Dépenses forfaitaire'!C488="","",'Dépenses forfaitaire'!C488)</f>
        <v/>
      </c>
      <c r="D488" s="131" t="str">
        <f>IF('Dépenses forfaitaire'!D488="","",'Dépenses forfaitaire'!D488)</f>
        <v/>
      </c>
      <c r="E488" s="131" t="str">
        <f>IF('Dépenses forfaitaire'!E488="","",'Dépenses forfaitaire'!E488)</f>
        <v/>
      </c>
      <c r="F488" s="131" t="str">
        <f>IF('Dépenses forfaitaire'!F488="","",'Dépenses forfaitaire'!F488)</f>
        <v/>
      </c>
      <c r="G488" s="131"/>
      <c r="H488" s="131" t="str">
        <f>IF('Dépenses forfaitaire'!H488="","",'Dépenses forfaitaire'!H488)</f>
        <v/>
      </c>
      <c r="I488" s="131" t="str">
        <f>IF('Dépenses forfaitaire'!I488="","",'Dépenses forfaitaire'!I488)</f>
        <v/>
      </c>
      <c r="J488" s="293" t="str">
        <f>IF('Dépenses forfaitaire'!K488="","",'Dépenses forfaitaire'!K488)</f>
        <v/>
      </c>
      <c r="K488" s="293" t="str">
        <f>IF('Dépenses forfaitaire'!L488="","",'Dépenses forfaitaire'!L488)</f>
        <v/>
      </c>
      <c r="L488" s="293" t="str">
        <f>IF('Dépenses forfaitaire'!J488="","",'Dépenses forfaitaire'!J488)</f>
        <v/>
      </c>
      <c r="M488" s="131" t="str">
        <f>IF($H488="","",IF($C488=Listes!$B$32,IF('DP_Instruction Forfaitaires'!$E488&lt;Listes!$B$53,('DP_Instruction Forfaitaires'!$E488*(VLOOKUP('DP_Instruction Forfaitaires'!$D488,Listes!$A$54:$E$60,2,FALSE))),IF('DP_Instruction Forfaitaires'!$E488&gt;Listes!$E$53,('DP_Instruction Forfaitaires'!$E488*(VLOOKUP('DP_Instruction Forfaitaires'!$D488,Listes!$A$54:$E$60,5,FALSE))),('DP_Instruction Forfaitaires'!$E488*(VLOOKUP('DP_Instruction Forfaitaires'!$D488,Listes!$A$54:$E$60,3,FALSE))+(VLOOKUP('DP_Instruction Forfaitaires'!$D488,Listes!$A$54:$E$60,4,FALSE)))))))</f>
        <v/>
      </c>
      <c r="N488" s="131" t="str">
        <f>IF($H488="","",IF($C488=Listes!$B$31,IF('DP_Instruction Forfaitaires'!$E488&lt;Listes!$B$42,('DP_Instruction Forfaitaires'!$E488*(VLOOKUP('DP_Instruction Forfaitaires'!$D488,Listes!$A$43:$E$49,2,FALSE))),IF('DP_Instruction Forfaitaires'!$E488&gt;Listes!$D$42,('DP_Instruction Forfaitaires'!$E488*(VLOOKUP('DP_Instruction Forfaitaires'!$D488,Listes!$A$43:$E$49,5,FALSE))),('DP_Instruction Forfaitaires'!$E488*(VLOOKUP('DP_Instruction Forfaitaires'!$D488,Listes!$A$43:$E$49,3,FALSE))+(VLOOKUP('DP_Instruction Forfaitaires'!$D488,Listes!$A$43:$E$49,4,FALSE)))))))</f>
        <v/>
      </c>
      <c r="O488" s="183" t="str">
        <f>IF($H488="","",IF($C488=Listes!$B$34,Listes!$I$31,IF($C488=Listes!$B$35,(VLOOKUP('DP_Instruction Forfaitaires'!$F488,Listes!$E$31:$F$36,2,FALSE)),IF($C488=Listes!$B$33,IF('DP_Instruction Forfaitaires'!$E488&lt;Listes!$A$64,'DP_Instruction Forfaitaires'!$E488*Listes!$A$65,IF('DP_Instruction Forfaitaires'!$E488&gt;Listes!$D$64,'DP_Instruction Forfaitaires'!$E488*Listes!$D$65,(('DP_Instruction Forfaitaires'!$E488*Listes!$B$65)+Listes!$C$65)))))))</f>
        <v/>
      </c>
      <c r="P488" s="144" t="str">
        <f>IF('Dépenses forfaitaire'!P488="","",'Dépenses forfaitaire'!P488)</f>
        <v/>
      </c>
      <c r="Q488" s="343"/>
      <c r="R488" s="295" t="str">
        <f t="shared" si="28"/>
        <v/>
      </c>
      <c r="S488" s="295" t="str">
        <f t="shared" si="29"/>
        <v/>
      </c>
      <c r="T488" s="193" t="str">
        <f t="shared" si="30"/>
        <v/>
      </c>
      <c r="U488" s="191"/>
      <c r="V488" s="209"/>
      <c r="W488" s="195" t="str">
        <f>IF(AND(OR(Q488="KO",T488&lt;&gt;""),OR(R488="",S488="",T488="")),Listes!$A$74,IF(AND(T488="",Q488&lt;&gt;""),Listes!$A$75,IF(AND(P488&lt;T488,V488=""),Listes!$A$76,IF(AND(R488&gt;S488),Listes!$A$77,IF(AND(P488&lt;&gt;"",P488&gt;T488,U488=""),Listes!$A$78,IF(AND(X488="",OR(Q488&lt;&gt;"",R488&lt;&gt;"",S488&lt;&gt;"")),Listes!$A$79,""))))))</f>
        <v/>
      </c>
      <c r="X488" s="196"/>
      <c r="Y488" s="31">
        <f t="shared" si="31"/>
        <v>0</v>
      </c>
    </row>
    <row r="489" spans="1:25" ht="20.100000000000001" customHeight="1" x14ac:dyDescent="0.25">
      <c r="A489" s="134">
        <v>483</v>
      </c>
      <c r="B489" s="131" t="str">
        <f>IF('Dépenses forfaitaire'!B489="","",'Dépenses forfaitaire'!B489)</f>
        <v/>
      </c>
      <c r="C489" s="131" t="str">
        <f>IF('Dépenses forfaitaire'!C489="","",'Dépenses forfaitaire'!C489)</f>
        <v/>
      </c>
      <c r="D489" s="131" t="str">
        <f>IF('Dépenses forfaitaire'!D489="","",'Dépenses forfaitaire'!D489)</f>
        <v/>
      </c>
      <c r="E489" s="131" t="str">
        <f>IF('Dépenses forfaitaire'!E489="","",'Dépenses forfaitaire'!E489)</f>
        <v/>
      </c>
      <c r="F489" s="131" t="str">
        <f>IF('Dépenses forfaitaire'!F489="","",'Dépenses forfaitaire'!F489)</f>
        <v/>
      </c>
      <c r="G489" s="131"/>
      <c r="H489" s="131" t="str">
        <f>IF('Dépenses forfaitaire'!H489="","",'Dépenses forfaitaire'!H489)</f>
        <v/>
      </c>
      <c r="I489" s="131" t="str">
        <f>IF('Dépenses forfaitaire'!I489="","",'Dépenses forfaitaire'!I489)</f>
        <v/>
      </c>
      <c r="J489" s="293" t="str">
        <f>IF('Dépenses forfaitaire'!K489="","",'Dépenses forfaitaire'!K489)</f>
        <v/>
      </c>
      <c r="K489" s="293" t="str">
        <f>IF('Dépenses forfaitaire'!L489="","",'Dépenses forfaitaire'!L489)</f>
        <v/>
      </c>
      <c r="L489" s="293" t="str">
        <f>IF('Dépenses forfaitaire'!J489="","",'Dépenses forfaitaire'!J489)</f>
        <v/>
      </c>
      <c r="M489" s="131" t="str">
        <f>IF($H489="","",IF($C489=Listes!$B$32,IF('DP_Instruction Forfaitaires'!$E489&lt;Listes!$B$53,('DP_Instruction Forfaitaires'!$E489*(VLOOKUP('DP_Instruction Forfaitaires'!$D489,Listes!$A$54:$E$60,2,FALSE))),IF('DP_Instruction Forfaitaires'!$E489&gt;Listes!$E$53,('DP_Instruction Forfaitaires'!$E489*(VLOOKUP('DP_Instruction Forfaitaires'!$D489,Listes!$A$54:$E$60,5,FALSE))),('DP_Instruction Forfaitaires'!$E489*(VLOOKUP('DP_Instruction Forfaitaires'!$D489,Listes!$A$54:$E$60,3,FALSE))+(VLOOKUP('DP_Instruction Forfaitaires'!$D489,Listes!$A$54:$E$60,4,FALSE)))))))</f>
        <v/>
      </c>
      <c r="N489" s="131" t="str">
        <f>IF($H489="","",IF($C489=Listes!$B$31,IF('DP_Instruction Forfaitaires'!$E489&lt;Listes!$B$42,('DP_Instruction Forfaitaires'!$E489*(VLOOKUP('DP_Instruction Forfaitaires'!$D489,Listes!$A$43:$E$49,2,FALSE))),IF('DP_Instruction Forfaitaires'!$E489&gt;Listes!$D$42,('DP_Instruction Forfaitaires'!$E489*(VLOOKUP('DP_Instruction Forfaitaires'!$D489,Listes!$A$43:$E$49,5,FALSE))),('DP_Instruction Forfaitaires'!$E489*(VLOOKUP('DP_Instruction Forfaitaires'!$D489,Listes!$A$43:$E$49,3,FALSE))+(VLOOKUP('DP_Instruction Forfaitaires'!$D489,Listes!$A$43:$E$49,4,FALSE)))))))</f>
        <v/>
      </c>
      <c r="O489" s="183" t="str">
        <f>IF($H489="","",IF($C489=Listes!$B$34,Listes!$I$31,IF($C489=Listes!$B$35,(VLOOKUP('DP_Instruction Forfaitaires'!$F489,Listes!$E$31:$F$36,2,FALSE)),IF($C489=Listes!$B$33,IF('DP_Instruction Forfaitaires'!$E489&lt;Listes!$A$64,'DP_Instruction Forfaitaires'!$E489*Listes!$A$65,IF('DP_Instruction Forfaitaires'!$E489&gt;Listes!$D$64,'DP_Instruction Forfaitaires'!$E489*Listes!$D$65,(('DP_Instruction Forfaitaires'!$E489*Listes!$B$65)+Listes!$C$65)))))))</f>
        <v/>
      </c>
      <c r="P489" s="144" t="str">
        <f>IF('Dépenses forfaitaire'!P489="","",'Dépenses forfaitaire'!P489)</f>
        <v/>
      </c>
      <c r="Q489" s="343"/>
      <c r="R489" s="295" t="str">
        <f t="shared" si="28"/>
        <v/>
      </c>
      <c r="S489" s="295" t="str">
        <f t="shared" si="29"/>
        <v/>
      </c>
      <c r="T489" s="193" t="str">
        <f t="shared" si="30"/>
        <v/>
      </c>
      <c r="U489" s="191"/>
      <c r="V489" s="209"/>
      <c r="W489" s="195" t="str">
        <f>IF(AND(OR(Q489="KO",T489&lt;&gt;""),OR(R489="",S489="",T489="")),Listes!$A$74,IF(AND(T489="",Q489&lt;&gt;""),Listes!$A$75,IF(AND(P489&lt;T489,V489=""),Listes!$A$76,IF(AND(R489&gt;S489),Listes!$A$77,IF(AND(P489&lt;&gt;"",P489&gt;T489,U489=""),Listes!$A$78,IF(AND(X489="",OR(Q489&lt;&gt;"",R489&lt;&gt;"",S489&lt;&gt;"")),Listes!$A$79,""))))))</f>
        <v/>
      </c>
      <c r="X489" s="196"/>
      <c r="Y489" s="31">
        <f t="shared" si="31"/>
        <v>0</v>
      </c>
    </row>
    <row r="490" spans="1:25" ht="20.100000000000001" customHeight="1" x14ac:dyDescent="0.25">
      <c r="A490" s="134">
        <v>484</v>
      </c>
      <c r="B490" s="131" t="str">
        <f>IF('Dépenses forfaitaire'!B490="","",'Dépenses forfaitaire'!B490)</f>
        <v/>
      </c>
      <c r="C490" s="131" t="str">
        <f>IF('Dépenses forfaitaire'!C490="","",'Dépenses forfaitaire'!C490)</f>
        <v/>
      </c>
      <c r="D490" s="131" t="str">
        <f>IF('Dépenses forfaitaire'!D490="","",'Dépenses forfaitaire'!D490)</f>
        <v/>
      </c>
      <c r="E490" s="131" t="str">
        <f>IF('Dépenses forfaitaire'!E490="","",'Dépenses forfaitaire'!E490)</f>
        <v/>
      </c>
      <c r="F490" s="131" t="str">
        <f>IF('Dépenses forfaitaire'!F490="","",'Dépenses forfaitaire'!F490)</f>
        <v/>
      </c>
      <c r="G490" s="131"/>
      <c r="H490" s="131" t="str">
        <f>IF('Dépenses forfaitaire'!H490="","",'Dépenses forfaitaire'!H490)</f>
        <v/>
      </c>
      <c r="I490" s="131" t="str">
        <f>IF('Dépenses forfaitaire'!I490="","",'Dépenses forfaitaire'!I490)</f>
        <v/>
      </c>
      <c r="J490" s="293" t="str">
        <f>IF('Dépenses forfaitaire'!K490="","",'Dépenses forfaitaire'!K490)</f>
        <v/>
      </c>
      <c r="K490" s="293" t="str">
        <f>IF('Dépenses forfaitaire'!L490="","",'Dépenses forfaitaire'!L490)</f>
        <v/>
      </c>
      <c r="L490" s="293" t="str">
        <f>IF('Dépenses forfaitaire'!J490="","",'Dépenses forfaitaire'!J490)</f>
        <v/>
      </c>
      <c r="M490" s="131" t="str">
        <f>IF($H490="","",IF($C490=Listes!$B$32,IF('DP_Instruction Forfaitaires'!$E490&lt;Listes!$B$53,('DP_Instruction Forfaitaires'!$E490*(VLOOKUP('DP_Instruction Forfaitaires'!$D490,Listes!$A$54:$E$60,2,FALSE))),IF('DP_Instruction Forfaitaires'!$E490&gt;Listes!$E$53,('DP_Instruction Forfaitaires'!$E490*(VLOOKUP('DP_Instruction Forfaitaires'!$D490,Listes!$A$54:$E$60,5,FALSE))),('DP_Instruction Forfaitaires'!$E490*(VLOOKUP('DP_Instruction Forfaitaires'!$D490,Listes!$A$54:$E$60,3,FALSE))+(VLOOKUP('DP_Instruction Forfaitaires'!$D490,Listes!$A$54:$E$60,4,FALSE)))))))</f>
        <v/>
      </c>
      <c r="N490" s="131" t="str">
        <f>IF($H490="","",IF($C490=Listes!$B$31,IF('DP_Instruction Forfaitaires'!$E490&lt;Listes!$B$42,('DP_Instruction Forfaitaires'!$E490*(VLOOKUP('DP_Instruction Forfaitaires'!$D490,Listes!$A$43:$E$49,2,FALSE))),IF('DP_Instruction Forfaitaires'!$E490&gt;Listes!$D$42,('DP_Instruction Forfaitaires'!$E490*(VLOOKUP('DP_Instruction Forfaitaires'!$D490,Listes!$A$43:$E$49,5,FALSE))),('DP_Instruction Forfaitaires'!$E490*(VLOOKUP('DP_Instruction Forfaitaires'!$D490,Listes!$A$43:$E$49,3,FALSE))+(VLOOKUP('DP_Instruction Forfaitaires'!$D490,Listes!$A$43:$E$49,4,FALSE)))))))</f>
        <v/>
      </c>
      <c r="O490" s="183" t="str">
        <f>IF($H490="","",IF($C490=Listes!$B$34,Listes!$I$31,IF($C490=Listes!$B$35,(VLOOKUP('DP_Instruction Forfaitaires'!$F490,Listes!$E$31:$F$36,2,FALSE)),IF($C490=Listes!$B$33,IF('DP_Instruction Forfaitaires'!$E490&lt;Listes!$A$64,'DP_Instruction Forfaitaires'!$E490*Listes!$A$65,IF('DP_Instruction Forfaitaires'!$E490&gt;Listes!$D$64,'DP_Instruction Forfaitaires'!$E490*Listes!$D$65,(('DP_Instruction Forfaitaires'!$E490*Listes!$B$65)+Listes!$C$65)))))))</f>
        <v/>
      </c>
      <c r="P490" s="144" t="str">
        <f>IF('Dépenses forfaitaire'!P490="","",'Dépenses forfaitaire'!P490)</f>
        <v/>
      </c>
      <c r="Q490" s="343"/>
      <c r="R490" s="295" t="str">
        <f t="shared" si="28"/>
        <v/>
      </c>
      <c r="S490" s="295" t="str">
        <f t="shared" si="29"/>
        <v/>
      </c>
      <c r="T490" s="193" t="str">
        <f t="shared" si="30"/>
        <v/>
      </c>
      <c r="U490" s="191"/>
      <c r="V490" s="209"/>
      <c r="W490" s="195" t="str">
        <f>IF(AND(OR(Q490="KO",T490&lt;&gt;""),OR(R490="",S490="",T490="")),Listes!$A$74,IF(AND(T490="",Q490&lt;&gt;""),Listes!$A$75,IF(AND(P490&lt;T490,V490=""),Listes!$A$76,IF(AND(R490&gt;S490),Listes!$A$77,IF(AND(P490&lt;&gt;"",P490&gt;T490,U490=""),Listes!$A$78,IF(AND(X490="",OR(Q490&lt;&gt;"",R490&lt;&gt;"",S490&lt;&gt;"")),Listes!$A$79,""))))))</f>
        <v/>
      </c>
      <c r="X490" s="196"/>
      <c r="Y490" s="31">
        <f t="shared" si="31"/>
        <v>0</v>
      </c>
    </row>
    <row r="491" spans="1:25" ht="20.100000000000001" customHeight="1" x14ac:dyDescent="0.25">
      <c r="A491" s="134">
        <v>485</v>
      </c>
      <c r="B491" s="131" t="str">
        <f>IF('Dépenses forfaitaire'!B491="","",'Dépenses forfaitaire'!B491)</f>
        <v/>
      </c>
      <c r="C491" s="131" t="str">
        <f>IF('Dépenses forfaitaire'!C491="","",'Dépenses forfaitaire'!C491)</f>
        <v/>
      </c>
      <c r="D491" s="131" t="str">
        <f>IF('Dépenses forfaitaire'!D491="","",'Dépenses forfaitaire'!D491)</f>
        <v/>
      </c>
      <c r="E491" s="131" t="str">
        <f>IF('Dépenses forfaitaire'!E491="","",'Dépenses forfaitaire'!E491)</f>
        <v/>
      </c>
      <c r="F491" s="131" t="str">
        <f>IF('Dépenses forfaitaire'!F491="","",'Dépenses forfaitaire'!F491)</f>
        <v/>
      </c>
      <c r="G491" s="131"/>
      <c r="H491" s="131" t="str">
        <f>IF('Dépenses forfaitaire'!H491="","",'Dépenses forfaitaire'!H491)</f>
        <v/>
      </c>
      <c r="I491" s="131" t="str">
        <f>IF('Dépenses forfaitaire'!I491="","",'Dépenses forfaitaire'!I491)</f>
        <v/>
      </c>
      <c r="J491" s="293" t="str">
        <f>IF('Dépenses forfaitaire'!K491="","",'Dépenses forfaitaire'!K491)</f>
        <v/>
      </c>
      <c r="K491" s="293" t="str">
        <f>IF('Dépenses forfaitaire'!L491="","",'Dépenses forfaitaire'!L491)</f>
        <v/>
      </c>
      <c r="L491" s="293" t="str">
        <f>IF('Dépenses forfaitaire'!J491="","",'Dépenses forfaitaire'!J491)</f>
        <v/>
      </c>
      <c r="M491" s="131" t="str">
        <f>IF($H491="","",IF($C491=Listes!$B$32,IF('DP_Instruction Forfaitaires'!$E491&lt;Listes!$B$53,('DP_Instruction Forfaitaires'!$E491*(VLOOKUP('DP_Instruction Forfaitaires'!$D491,Listes!$A$54:$E$60,2,FALSE))),IF('DP_Instruction Forfaitaires'!$E491&gt;Listes!$E$53,('DP_Instruction Forfaitaires'!$E491*(VLOOKUP('DP_Instruction Forfaitaires'!$D491,Listes!$A$54:$E$60,5,FALSE))),('DP_Instruction Forfaitaires'!$E491*(VLOOKUP('DP_Instruction Forfaitaires'!$D491,Listes!$A$54:$E$60,3,FALSE))+(VLOOKUP('DP_Instruction Forfaitaires'!$D491,Listes!$A$54:$E$60,4,FALSE)))))))</f>
        <v/>
      </c>
      <c r="N491" s="131" t="str">
        <f>IF($H491="","",IF($C491=Listes!$B$31,IF('DP_Instruction Forfaitaires'!$E491&lt;Listes!$B$42,('DP_Instruction Forfaitaires'!$E491*(VLOOKUP('DP_Instruction Forfaitaires'!$D491,Listes!$A$43:$E$49,2,FALSE))),IF('DP_Instruction Forfaitaires'!$E491&gt;Listes!$D$42,('DP_Instruction Forfaitaires'!$E491*(VLOOKUP('DP_Instruction Forfaitaires'!$D491,Listes!$A$43:$E$49,5,FALSE))),('DP_Instruction Forfaitaires'!$E491*(VLOOKUP('DP_Instruction Forfaitaires'!$D491,Listes!$A$43:$E$49,3,FALSE))+(VLOOKUP('DP_Instruction Forfaitaires'!$D491,Listes!$A$43:$E$49,4,FALSE)))))))</f>
        <v/>
      </c>
      <c r="O491" s="183" t="str">
        <f>IF($H491="","",IF($C491=Listes!$B$34,Listes!$I$31,IF($C491=Listes!$B$35,(VLOOKUP('DP_Instruction Forfaitaires'!$F491,Listes!$E$31:$F$36,2,FALSE)),IF($C491=Listes!$B$33,IF('DP_Instruction Forfaitaires'!$E491&lt;Listes!$A$64,'DP_Instruction Forfaitaires'!$E491*Listes!$A$65,IF('DP_Instruction Forfaitaires'!$E491&gt;Listes!$D$64,'DP_Instruction Forfaitaires'!$E491*Listes!$D$65,(('DP_Instruction Forfaitaires'!$E491*Listes!$B$65)+Listes!$C$65)))))))</f>
        <v/>
      </c>
      <c r="P491" s="144" t="str">
        <f>IF('Dépenses forfaitaire'!P491="","",'Dépenses forfaitaire'!P491)</f>
        <v/>
      </c>
      <c r="Q491" s="343"/>
      <c r="R491" s="295" t="str">
        <f t="shared" si="28"/>
        <v/>
      </c>
      <c r="S491" s="295" t="str">
        <f t="shared" si="29"/>
        <v/>
      </c>
      <c r="T491" s="193" t="str">
        <f t="shared" si="30"/>
        <v/>
      </c>
      <c r="U491" s="191"/>
      <c r="V491" s="209"/>
      <c r="W491" s="195" t="str">
        <f>IF(AND(OR(Q491="KO",T491&lt;&gt;""),OR(R491="",S491="",T491="")),Listes!$A$74,IF(AND(T491="",Q491&lt;&gt;""),Listes!$A$75,IF(AND(P491&lt;T491,V491=""),Listes!$A$76,IF(AND(R491&gt;S491),Listes!$A$77,IF(AND(P491&lt;&gt;"",P491&gt;T491,U491=""),Listes!$A$78,IF(AND(X491="",OR(Q491&lt;&gt;"",R491&lt;&gt;"",S491&lt;&gt;"")),Listes!$A$79,""))))))</f>
        <v/>
      </c>
      <c r="X491" s="196"/>
      <c r="Y491" s="31">
        <f t="shared" si="31"/>
        <v>0</v>
      </c>
    </row>
    <row r="492" spans="1:25" ht="20.100000000000001" customHeight="1" x14ac:dyDescent="0.25">
      <c r="A492" s="134">
        <v>486</v>
      </c>
      <c r="B492" s="131" t="str">
        <f>IF('Dépenses forfaitaire'!B492="","",'Dépenses forfaitaire'!B492)</f>
        <v/>
      </c>
      <c r="C492" s="131" t="str">
        <f>IF('Dépenses forfaitaire'!C492="","",'Dépenses forfaitaire'!C492)</f>
        <v/>
      </c>
      <c r="D492" s="131" t="str">
        <f>IF('Dépenses forfaitaire'!D492="","",'Dépenses forfaitaire'!D492)</f>
        <v/>
      </c>
      <c r="E492" s="131" t="str">
        <f>IF('Dépenses forfaitaire'!E492="","",'Dépenses forfaitaire'!E492)</f>
        <v/>
      </c>
      <c r="F492" s="131" t="str">
        <f>IF('Dépenses forfaitaire'!F492="","",'Dépenses forfaitaire'!F492)</f>
        <v/>
      </c>
      <c r="G492" s="131"/>
      <c r="H492" s="131" t="str">
        <f>IF('Dépenses forfaitaire'!H492="","",'Dépenses forfaitaire'!H492)</f>
        <v/>
      </c>
      <c r="I492" s="131" t="str">
        <f>IF('Dépenses forfaitaire'!I492="","",'Dépenses forfaitaire'!I492)</f>
        <v/>
      </c>
      <c r="J492" s="293" t="str">
        <f>IF('Dépenses forfaitaire'!K492="","",'Dépenses forfaitaire'!K492)</f>
        <v/>
      </c>
      <c r="K492" s="293" t="str">
        <f>IF('Dépenses forfaitaire'!L492="","",'Dépenses forfaitaire'!L492)</f>
        <v/>
      </c>
      <c r="L492" s="293" t="str">
        <f>IF('Dépenses forfaitaire'!J492="","",'Dépenses forfaitaire'!J492)</f>
        <v/>
      </c>
      <c r="M492" s="131" t="str">
        <f>IF($H492="","",IF($C492=Listes!$B$32,IF('DP_Instruction Forfaitaires'!$E492&lt;Listes!$B$53,('DP_Instruction Forfaitaires'!$E492*(VLOOKUP('DP_Instruction Forfaitaires'!$D492,Listes!$A$54:$E$60,2,FALSE))),IF('DP_Instruction Forfaitaires'!$E492&gt;Listes!$E$53,('DP_Instruction Forfaitaires'!$E492*(VLOOKUP('DP_Instruction Forfaitaires'!$D492,Listes!$A$54:$E$60,5,FALSE))),('DP_Instruction Forfaitaires'!$E492*(VLOOKUP('DP_Instruction Forfaitaires'!$D492,Listes!$A$54:$E$60,3,FALSE))+(VLOOKUP('DP_Instruction Forfaitaires'!$D492,Listes!$A$54:$E$60,4,FALSE)))))))</f>
        <v/>
      </c>
      <c r="N492" s="131" t="str">
        <f>IF($H492="","",IF($C492=Listes!$B$31,IF('DP_Instruction Forfaitaires'!$E492&lt;Listes!$B$42,('DP_Instruction Forfaitaires'!$E492*(VLOOKUP('DP_Instruction Forfaitaires'!$D492,Listes!$A$43:$E$49,2,FALSE))),IF('DP_Instruction Forfaitaires'!$E492&gt;Listes!$D$42,('DP_Instruction Forfaitaires'!$E492*(VLOOKUP('DP_Instruction Forfaitaires'!$D492,Listes!$A$43:$E$49,5,FALSE))),('DP_Instruction Forfaitaires'!$E492*(VLOOKUP('DP_Instruction Forfaitaires'!$D492,Listes!$A$43:$E$49,3,FALSE))+(VLOOKUP('DP_Instruction Forfaitaires'!$D492,Listes!$A$43:$E$49,4,FALSE)))))))</f>
        <v/>
      </c>
      <c r="O492" s="183" t="str">
        <f>IF($H492="","",IF($C492=Listes!$B$34,Listes!$I$31,IF($C492=Listes!$B$35,(VLOOKUP('DP_Instruction Forfaitaires'!$F492,Listes!$E$31:$F$36,2,FALSE)),IF($C492=Listes!$B$33,IF('DP_Instruction Forfaitaires'!$E492&lt;Listes!$A$64,'DP_Instruction Forfaitaires'!$E492*Listes!$A$65,IF('DP_Instruction Forfaitaires'!$E492&gt;Listes!$D$64,'DP_Instruction Forfaitaires'!$E492*Listes!$D$65,(('DP_Instruction Forfaitaires'!$E492*Listes!$B$65)+Listes!$C$65)))))))</f>
        <v/>
      </c>
      <c r="P492" s="144" t="str">
        <f>IF('Dépenses forfaitaire'!P492="","",'Dépenses forfaitaire'!P492)</f>
        <v/>
      </c>
      <c r="Q492" s="343"/>
      <c r="R492" s="295" t="str">
        <f t="shared" si="28"/>
        <v/>
      </c>
      <c r="S492" s="295" t="str">
        <f t="shared" si="29"/>
        <v/>
      </c>
      <c r="T492" s="193" t="str">
        <f t="shared" si="30"/>
        <v/>
      </c>
      <c r="U492" s="191"/>
      <c r="V492" s="209"/>
      <c r="W492" s="195" t="str">
        <f>IF(AND(OR(Q492="KO",T492&lt;&gt;""),OR(R492="",S492="",T492="")),Listes!$A$74,IF(AND(T492="",Q492&lt;&gt;""),Listes!$A$75,IF(AND(P492&lt;T492,V492=""),Listes!$A$76,IF(AND(R492&gt;S492),Listes!$A$77,IF(AND(P492&lt;&gt;"",P492&gt;T492,U492=""),Listes!$A$78,IF(AND(X492="",OR(Q492&lt;&gt;"",R492&lt;&gt;"",S492&lt;&gt;"")),Listes!$A$79,""))))))</f>
        <v/>
      </c>
      <c r="X492" s="196"/>
      <c r="Y492" s="31">
        <f t="shared" si="31"/>
        <v>0</v>
      </c>
    </row>
    <row r="493" spans="1:25" ht="20.100000000000001" customHeight="1" x14ac:dyDescent="0.25">
      <c r="A493" s="134">
        <v>487</v>
      </c>
      <c r="B493" s="131" t="str">
        <f>IF('Dépenses forfaitaire'!B493="","",'Dépenses forfaitaire'!B493)</f>
        <v/>
      </c>
      <c r="C493" s="131" t="str">
        <f>IF('Dépenses forfaitaire'!C493="","",'Dépenses forfaitaire'!C493)</f>
        <v/>
      </c>
      <c r="D493" s="131" t="str">
        <f>IF('Dépenses forfaitaire'!D493="","",'Dépenses forfaitaire'!D493)</f>
        <v/>
      </c>
      <c r="E493" s="131" t="str">
        <f>IF('Dépenses forfaitaire'!E493="","",'Dépenses forfaitaire'!E493)</f>
        <v/>
      </c>
      <c r="F493" s="131" t="str">
        <f>IF('Dépenses forfaitaire'!F493="","",'Dépenses forfaitaire'!F493)</f>
        <v/>
      </c>
      <c r="G493" s="131"/>
      <c r="H493" s="131" t="str">
        <f>IF('Dépenses forfaitaire'!H493="","",'Dépenses forfaitaire'!H493)</f>
        <v/>
      </c>
      <c r="I493" s="131" t="str">
        <f>IF('Dépenses forfaitaire'!I493="","",'Dépenses forfaitaire'!I493)</f>
        <v/>
      </c>
      <c r="J493" s="293" t="str">
        <f>IF('Dépenses forfaitaire'!K493="","",'Dépenses forfaitaire'!K493)</f>
        <v/>
      </c>
      <c r="K493" s="293" t="str">
        <f>IF('Dépenses forfaitaire'!L493="","",'Dépenses forfaitaire'!L493)</f>
        <v/>
      </c>
      <c r="L493" s="293" t="str">
        <f>IF('Dépenses forfaitaire'!J493="","",'Dépenses forfaitaire'!J493)</f>
        <v/>
      </c>
      <c r="M493" s="131" t="str">
        <f>IF($H493="","",IF($C493=Listes!$B$32,IF('DP_Instruction Forfaitaires'!$E493&lt;Listes!$B$53,('DP_Instruction Forfaitaires'!$E493*(VLOOKUP('DP_Instruction Forfaitaires'!$D493,Listes!$A$54:$E$60,2,FALSE))),IF('DP_Instruction Forfaitaires'!$E493&gt;Listes!$E$53,('DP_Instruction Forfaitaires'!$E493*(VLOOKUP('DP_Instruction Forfaitaires'!$D493,Listes!$A$54:$E$60,5,FALSE))),('DP_Instruction Forfaitaires'!$E493*(VLOOKUP('DP_Instruction Forfaitaires'!$D493,Listes!$A$54:$E$60,3,FALSE))+(VLOOKUP('DP_Instruction Forfaitaires'!$D493,Listes!$A$54:$E$60,4,FALSE)))))))</f>
        <v/>
      </c>
      <c r="N493" s="131" t="str">
        <f>IF($H493="","",IF($C493=Listes!$B$31,IF('DP_Instruction Forfaitaires'!$E493&lt;Listes!$B$42,('DP_Instruction Forfaitaires'!$E493*(VLOOKUP('DP_Instruction Forfaitaires'!$D493,Listes!$A$43:$E$49,2,FALSE))),IF('DP_Instruction Forfaitaires'!$E493&gt;Listes!$D$42,('DP_Instruction Forfaitaires'!$E493*(VLOOKUP('DP_Instruction Forfaitaires'!$D493,Listes!$A$43:$E$49,5,FALSE))),('DP_Instruction Forfaitaires'!$E493*(VLOOKUP('DP_Instruction Forfaitaires'!$D493,Listes!$A$43:$E$49,3,FALSE))+(VLOOKUP('DP_Instruction Forfaitaires'!$D493,Listes!$A$43:$E$49,4,FALSE)))))))</f>
        <v/>
      </c>
      <c r="O493" s="183" t="str">
        <f>IF($H493="","",IF($C493=Listes!$B$34,Listes!$I$31,IF($C493=Listes!$B$35,(VLOOKUP('DP_Instruction Forfaitaires'!$F493,Listes!$E$31:$F$36,2,FALSE)),IF($C493=Listes!$B$33,IF('DP_Instruction Forfaitaires'!$E493&lt;Listes!$A$64,'DP_Instruction Forfaitaires'!$E493*Listes!$A$65,IF('DP_Instruction Forfaitaires'!$E493&gt;Listes!$D$64,'DP_Instruction Forfaitaires'!$E493*Listes!$D$65,(('DP_Instruction Forfaitaires'!$E493*Listes!$B$65)+Listes!$C$65)))))))</f>
        <v/>
      </c>
      <c r="P493" s="144" t="str">
        <f>IF('Dépenses forfaitaire'!P493="","",'Dépenses forfaitaire'!P493)</f>
        <v/>
      </c>
      <c r="Q493" s="343"/>
      <c r="R493" s="295" t="str">
        <f t="shared" si="28"/>
        <v/>
      </c>
      <c r="S493" s="295" t="str">
        <f t="shared" si="29"/>
        <v/>
      </c>
      <c r="T493" s="193" t="str">
        <f t="shared" si="30"/>
        <v/>
      </c>
      <c r="U493" s="191"/>
      <c r="V493" s="209"/>
      <c r="W493" s="195" t="str">
        <f>IF(AND(OR(Q493="KO",T493&lt;&gt;""),OR(R493="",S493="",T493="")),Listes!$A$74,IF(AND(T493="",Q493&lt;&gt;""),Listes!$A$75,IF(AND(P493&lt;T493,V493=""),Listes!$A$76,IF(AND(R493&gt;S493),Listes!$A$77,IF(AND(P493&lt;&gt;"",P493&gt;T493,U493=""),Listes!$A$78,IF(AND(X493="",OR(Q493&lt;&gt;"",R493&lt;&gt;"",S493&lt;&gt;"")),Listes!$A$79,""))))))</f>
        <v/>
      </c>
      <c r="X493" s="196"/>
      <c r="Y493" s="31">
        <f t="shared" si="31"/>
        <v>0</v>
      </c>
    </row>
    <row r="494" spans="1:25" ht="20.100000000000001" customHeight="1" x14ac:dyDescent="0.25">
      <c r="A494" s="134">
        <v>488</v>
      </c>
      <c r="B494" s="131" t="str">
        <f>IF('Dépenses forfaitaire'!B494="","",'Dépenses forfaitaire'!B494)</f>
        <v/>
      </c>
      <c r="C494" s="131" t="str">
        <f>IF('Dépenses forfaitaire'!C494="","",'Dépenses forfaitaire'!C494)</f>
        <v/>
      </c>
      <c r="D494" s="131" t="str">
        <f>IF('Dépenses forfaitaire'!D494="","",'Dépenses forfaitaire'!D494)</f>
        <v/>
      </c>
      <c r="E494" s="131" t="str">
        <f>IF('Dépenses forfaitaire'!E494="","",'Dépenses forfaitaire'!E494)</f>
        <v/>
      </c>
      <c r="F494" s="131" t="str">
        <f>IF('Dépenses forfaitaire'!F494="","",'Dépenses forfaitaire'!F494)</f>
        <v/>
      </c>
      <c r="G494" s="131"/>
      <c r="H494" s="131" t="str">
        <f>IF('Dépenses forfaitaire'!H494="","",'Dépenses forfaitaire'!H494)</f>
        <v/>
      </c>
      <c r="I494" s="131" t="str">
        <f>IF('Dépenses forfaitaire'!I494="","",'Dépenses forfaitaire'!I494)</f>
        <v/>
      </c>
      <c r="J494" s="293" t="str">
        <f>IF('Dépenses forfaitaire'!K494="","",'Dépenses forfaitaire'!K494)</f>
        <v/>
      </c>
      <c r="K494" s="293" t="str">
        <f>IF('Dépenses forfaitaire'!L494="","",'Dépenses forfaitaire'!L494)</f>
        <v/>
      </c>
      <c r="L494" s="293" t="str">
        <f>IF('Dépenses forfaitaire'!J494="","",'Dépenses forfaitaire'!J494)</f>
        <v/>
      </c>
      <c r="M494" s="131" t="str">
        <f>IF($H494="","",IF($C494=Listes!$B$32,IF('DP_Instruction Forfaitaires'!$E494&lt;Listes!$B$53,('DP_Instruction Forfaitaires'!$E494*(VLOOKUP('DP_Instruction Forfaitaires'!$D494,Listes!$A$54:$E$60,2,FALSE))),IF('DP_Instruction Forfaitaires'!$E494&gt;Listes!$E$53,('DP_Instruction Forfaitaires'!$E494*(VLOOKUP('DP_Instruction Forfaitaires'!$D494,Listes!$A$54:$E$60,5,FALSE))),('DP_Instruction Forfaitaires'!$E494*(VLOOKUP('DP_Instruction Forfaitaires'!$D494,Listes!$A$54:$E$60,3,FALSE))+(VLOOKUP('DP_Instruction Forfaitaires'!$D494,Listes!$A$54:$E$60,4,FALSE)))))))</f>
        <v/>
      </c>
      <c r="N494" s="131" t="str">
        <f>IF($H494="","",IF($C494=Listes!$B$31,IF('DP_Instruction Forfaitaires'!$E494&lt;Listes!$B$42,('DP_Instruction Forfaitaires'!$E494*(VLOOKUP('DP_Instruction Forfaitaires'!$D494,Listes!$A$43:$E$49,2,FALSE))),IF('DP_Instruction Forfaitaires'!$E494&gt;Listes!$D$42,('DP_Instruction Forfaitaires'!$E494*(VLOOKUP('DP_Instruction Forfaitaires'!$D494,Listes!$A$43:$E$49,5,FALSE))),('DP_Instruction Forfaitaires'!$E494*(VLOOKUP('DP_Instruction Forfaitaires'!$D494,Listes!$A$43:$E$49,3,FALSE))+(VLOOKUP('DP_Instruction Forfaitaires'!$D494,Listes!$A$43:$E$49,4,FALSE)))))))</f>
        <v/>
      </c>
      <c r="O494" s="183" t="str">
        <f>IF($H494="","",IF($C494=Listes!$B$34,Listes!$I$31,IF($C494=Listes!$B$35,(VLOOKUP('DP_Instruction Forfaitaires'!$F494,Listes!$E$31:$F$36,2,FALSE)),IF($C494=Listes!$B$33,IF('DP_Instruction Forfaitaires'!$E494&lt;Listes!$A$64,'DP_Instruction Forfaitaires'!$E494*Listes!$A$65,IF('DP_Instruction Forfaitaires'!$E494&gt;Listes!$D$64,'DP_Instruction Forfaitaires'!$E494*Listes!$D$65,(('DP_Instruction Forfaitaires'!$E494*Listes!$B$65)+Listes!$C$65)))))))</f>
        <v/>
      </c>
      <c r="P494" s="144" t="str">
        <f>IF('Dépenses forfaitaire'!P494="","",'Dépenses forfaitaire'!P494)</f>
        <v/>
      </c>
      <c r="Q494" s="343"/>
      <c r="R494" s="295" t="str">
        <f t="shared" si="28"/>
        <v/>
      </c>
      <c r="S494" s="295" t="str">
        <f t="shared" si="29"/>
        <v/>
      </c>
      <c r="T494" s="193" t="str">
        <f t="shared" si="30"/>
        <v/>
      </c>
      <c r="U494" s="191"/>
      <c r="V494" s="209"/>
      <c r="W494" s="195" t="str">
        <f>IF(AND(OR(Q494="KO",T494&lt;&gt;""),OR(R494="",S494="",T494="")),Listes!$A$74,IF(AND(T494="",Q494&lt;&gt;""),Listes!$A$75,IF(AND(P494&lt;T494,V494=""),Listes!$A$76,IF(AND(R494&gt;S494),Listes!$A$77,IF(AND(P494&lt;&gt;"",P494&gt;T494,U494=""),Listes!$A$78,IF(AND(X494="",OR(Q494&lt;&gt;"",R494&lt;&gt;"",S494&lt;&gt;"")),Listes!$A$79,""))))))</f>
        <v/>
      </c>
      <c r="X494" s="196"/>
      <c r="Y494" s="31">
        <f t="shared" si="31"/>
        <v>0</v>
      </c>
    </row>
    <row r="495" spans="1:25" ht="20.100000000000001" customHeight="1" x14ac:dyDescent="0.25">
      <c r="A495" s="134">
        <v>489</v>
      </c>
      <c r="B495" s="131" t="str">
        <f>IF('Dépenses forfaitaire'!B495="","",'Dépenses forfaitaire'!B495)</f>
        <v/>
      </c>
      <c r="C495" s="131" t="str">
        <f>IF('Dépenses forfaitaire'!C495="","",'Dépenses forfaitaire'!C495)</f>
        <v/>
      </c>
      <c r="D495" s="131" t="str">
        <f>IF('Dépenses forfaitaire'!D495="","",'Dépenses forfaitaire'!D495)</f>
        <v/>
      </c>
      <c r="E495" s="131" t="str">
        <f>IF('Dépenses forfaitaire'!E495="","",'Dépenses forfaitaire'!E495)</f>
        <v/>
      </c>
      <c r="F495" s="131" t="str">
        <f>IF('Dépenses forfaitaire'!F495="","",'Dépenses forfaitaire'!F495)</f>
        <v/>
      </c>
      <c r="G495" s="131"/>
      <c r="H495" s="131" t="str">
        <f>IF('Dépenses forfaitaire'!H495="","",'Dépenses forfaitaire'!H495)</f>
        <v/>
      </c>
      <c r="I495" s="131" t="str">
        <f>IF('Dépenses forfaitaire'!I495="","",'Dépenses forfaitaire'!I495)</f>
        <v/>
      </c>
      <c r="J495" s="293" t="str">
        <f>IF('Dépenses forfaitaire'!K495="","",'Dépenses forfaitaire'!K495)</f>
        <v/>
      </c>
      <c r="K495" s="293" t="str">
        <f>IF('Dépenses forfaitaire'!L495="","",'Dépenses forfaitaire'!L495)</f>
        <v/>
      </c>
      <c r="L495" s="293" t="str">
        <f>IF('Dépenses forfaitaire'!J495="","",'Dépenses forfaitaire'!J495)</f>
        <v/>
      </c>
      <c r="M495" s="131" t="str">
        <f>IF($H495="","",IF($C495=Listes!$B$32,IF('DP_Instruction Forfaitaires'!$E495&lt;Listes!$B$53,('DP_Instruction Forfaitaires'!$E495*(VLOOKUP('DP_Instruction Forfaitaires'!$D495,Listes!$A$54:$E$60,2,FALSE))),IF('DP_Instruction Forfaitaires'!$E495&gt;Listes!$E$53,('DP_Instruction Forfaitaires'!$E495*(VLOOKUP('DP_Instruction Forfaitaires'!$D495,Listes!$A$54:$E$60,5,FALSE))),('DP_Instruction Forfaitaires'!$E495*(VLOOKUP('DP_Instruction Forfaitaires'!$D495,Listes!$A$54:$E$60,3,FALSE))+(VLOOKUP('DP_Instruction Forfaitaires'!$D495,Listes!$A$54:$E$60,4,FALSE)))))))</f>
        <v/>
      </c>
      <c r="N495" s="131" t="str">
        <f>IF($H495="","",IF($C495=Listes!$B$31,IF('DP_Instruction Forfaitaires'!$E495&lt;Listes!$B$42,('DP_Instruction Forfaitaires'!$E495*(VLOOKUP('DP_Instruction Forfaitaires'!$D495,Listes!$A$43:$E$49,2,FALSE))),IF('DP_Instruction Forfaitaires'!$E495&gt;Listes!$D$42,('DP_Instruction Forfaitaires'!$E495*(VLOOKUP('DP_Instruction Forfaitaires'!$D495,Listes!$A$43:$E$49,5,FALSE))),('DP_Instruction Forfaitaires'!$E495*(VLOOKUP('DP_Instruction Forfaitaires'!$D495,Listes!$A$43:$E$49,3,FALSE))+(VLOOKUP('DP_Instruction Forfaitaires'!$D495,Listes!$A$43:$E$49,4,FALSE)))))))</f>
        <v/>
      </c>
      <c r="O495" s="183" t="str">
        <f>IF($H495="","",IF($C495=Listes!$B$34,Listes!$I$31,IF($C495=Listes!$B$35,(VLOOKUP('DP_Instruction Forfaitaires'!$F495,Listes!$E$31:$F$36,2,FALSE)),IF($C495=Listes!$B$33,IF('DP_Instruction Forfaitaires'!$E495&lt;Listes!$A$64,'DP_Instruction Forfaitaires'!$E495*Listes!$A$65,IF('DP_Instruction Forfaitaires'!$E495&gt;Listes!$D$64,'DP_Instruction Forfaitaires'!$E495*Listes!$D$65,(('DP_Instruction Forfaitaires'!$E495*Listes!$B$65)+Listes!$C$65)))))))</f>
        <v/>
      </c>
      <c r="P495" s="144" t="str">
        <f>IF('Dépenses forfaitaire'!P495="","",'Dépenses forfaitaire'!P495)</f>
        <v/>
      </c>
      <c r="Q495" s="343"/>
      <c r="R495" s="295" t="str">
        <f t="shared" si="28"/>
        <v/>
      </c>
      <c r="S495" s="295" t="str">
        <f t="shared" si="29"/>
        <v/>
      </c>
      <c r="T495" s="193" t="str">
        <f t="shared" si="30"/>
        <v/>
      </c>
      <c r="U495" s="191"/>
      <c r="V495" s="209"/>
      <c r="W495" s="195" t="str">
        <f>IF(AND(OR(Q495="KO",T495&lt;&gt;""),OR(R495="",S495="",T495="")),Listes!$A$74,IF(AND(T495="",Q495&lt;&gt;""),Listes!$A$75,IF(AND(P495&lt;T495,V495=""),Listes!$A$76,IF(AND(R495&gt;S495),Listes!$A$77,IF(AND(P495&lt;&gt;"",P495&gt;T495,U495=""),Listes!$A$78,IF(AND(X495="",OR(Q495&lt;&gt;"",R495&lt;&gt;"",S495&lt;&gt;"")),Listes!$A$79,""))))))</f>
        <v/>
      </c>
      <c r="X495" s="196"/>
      <c r="Y495" s="31">
        <f t="shared" si="31"/>
        <v>0</v>
      </c>
    </row>
    <row r="496" spans="1:25" ht="20.100000000000001" customHeight="1" x14ac:dyDescent="0.25">
      <c r="A496" s="134">
        <v>490</v>
      </c>
      <c r="B496" s="131" t="str">
        <f>IF('Dépenses forfaitaire'!B496="","",'Dépenses forfaitaire'!B496)</f>
        <v/>
      </c>
      <c r="C496" s="131" t="str">
        <f>IF('Dépenses forfaitaire'!C496="","",'Dépenses forfaitaire'!C496)</f>
        <v/>
      </c>
      <c r="D496" s="131" t="str">
        <f>IF('Dépenses forfaitaire'!D496="","",'Dépenses forfaitaire'!D496)</f>
        <v/>
      </c>
      <c r="E496" s="131" t="str">
        <f>IF('Dépenses forfaitaire'!E496="","",'Dépenses forfaitaire'!E496)</f>
        <v/>
      </c>
      <c r="F496" s="131" t="str">
        <f>IF('Dépenses forfaitaire'!F496="","",'Dépenses forfaitaire'!F496)</f>
        <v/>
      </c>
      <c r="G496" s="131"/>
      <c r="H496" s="131" t="str">
        <f>IF('Dépenses forfaitaire'!H496="","",'Dépenses forfaitaire'!H496)</f>
        <v/>
      </c>
      <c r="I496" s="131" t="str">
        <f>IF('Dépenses forfaitaire'!I496="","",'Dépenses forfaitaire'!I496)</f>
        <v/>
      </c>
      <c r="J496" s="293" t="str">
        <f>IF('Dépenses forfaitaire'!K496="","",'Dépenses forfaitaire'!K496)</f>
        <v/>
      </c>
      <c r="K496" s="293" t="str">
        <f>IF('Dépenses forfaitaire'!L496="","",'Dépenses forfaitaire'!L496)</f>
        <v/>
      </c>
      <c r="L496" s="293" t="str">
        <f>IF('Dépenses forfaitaire'!J496="","",'Dépenses forfaitaire'!J496)</f>
        <v/>
      </c>
      <c r="M496" s="131" t="str">
        <f>IF($H496="","",IF($C496=Listes!$B$32,IF('DP_Instruction Forfaitaires'!$E496&lt;Listes!$B$53,('DP_Instruction Forfaitaires'!$E496*(VLOOKUP('DP_Instruction Forfaitaires'!$D496,Listes!$A$54:$E$60,2,FALSE))),IF('DP_Instruction Forfaitaires'!$E496&gt;Listes!$E$53,('DP_Instruction Forfaitaires'!$E496*(VLOOKUP('DP_Instruction Forfaitaires'!$D496,Listes!$A$54:$E$60,5,FALSE))),('DP_Instruction Forfaitaires'!$E496*(VLOOKUP('DP_Instruction Forfaitaires'!$D496,Listes!$A$54:$E$60,3,FALSE))+(VLOOKUP('DP_Instruction Forfaitaires'!$D496,Listes!$A$54:$E$60,4,FALSE)))))))</f>
        <v/>
      </c>
      <c r="N496" s="131" t="str">
        <f>IF($H496="","",IF($C496=Listes!$B$31,IF('DP_Instruction Forfaitaires'!$E496&lt;Listes!$B$42,('DP_Instruction Forfaitaires'!$E496*(VLOOKUP('DP_Instruction Forfaitaires'!$D496,Listes!$A$43:$E$49,2,FALSE))),IF('DP_Instruction Forfaitaires'!$E496&gt;Listes!$D$42,('DP_Instruction Forfaitaires'!$E496*(VLOOKUP('DP_Instruction Forfaitaires'!$D496,Listes!$A$43:$E$49,5,FALSE))),('DP_Instruction Forfaitaires'!$E496*(VLOOKUP('DP_Instruction Forfaitaires'!$D496,Listes!$A$43:$E$49,3,FALSE))+(VLOOKUP('DP_Instruction Forfaitaires'!$D496,Listes!$A$43:$E$49,4,FALSE)))))))</f>
        <v/>
      </c>
      <c r="O496" s="183" t="str">
        <f>IF($H496="","",IF($C496=Listes!$B$34,Listes!$I$31,IF($C496=Listes!$B$35,(VLOOKUP('DP_Instruction Forfaitaires'!$F496,Listes!$E$31:$F$36,2,FALSE)),IF($C496=Listes!$B$33,IF('DP_Instruction Forfaitaires'!$E496&lt;Listes!$A$64,'DP_Instruction Forfaitaires'!$E496*Listes!$A$65,IF('DP_Instruction Forfaitaires'!$E496&gt;Listes!$D$64,'DP_Instruction Forfaitaires'!$E496*Listes!$D$65,(('DP_Instruction Forfaitaires'!$E496*Listes!$B$65)+Listes!$C$65)))))))</f>
        <v/>
      </c>
      <c r="P496" s="144" t="str">
        <f>IF('Dépenses forfaitaire'!P496="","",'Dépenses forfaitaire'!P496)</f>
        <v/>
      </c>
      <c r="Q496" s="343"/>
      <c r="R496" s="295" t="str">
        <f t="shared" si="28"/>
        <v/>
      </c>
      <c r="S496" s="295" t="str">
        <f t="shared" si="29"/>
        <v/>
      </c>
      <c r="T496" s="193" t="str">
        <f t="shared" si="30"/>
        <v/>
      </c>
      <c r="U496" s="191"/>
      <c r="V496" s="209"/>
      <c r="W496" s="195" t="str">
        <f>IF(AND(OR(Q496="KO",T496&lt;&gt;""),OR(R496="",S496="",T496="")),Listes!$A$74,IF(AND(T496="",Q496&lt;&gt;""),Listes!$A$75,IF(AND(P496&lt;T496,V496=""),Listes!$A$76,IF(AND(R496&gt;S496),Listes!$A$77,IF(AND(P496&lt;&gt;"",P496&gt;T496,U496=""),Listes!$A$78,IF(AND(X496="",OR(Q496&lt;&gt;"",R496&lt;&gt;"",S496&lt;&gt;"")),Listes!$A$79,""))))))</f>
        <v/>
      </c>
      <c r="X496" s="196"/>
      <c r="Y496" s="31">
        <f t="shared" si="31"/>
        <v>0</v>
      </c>
    </row>
    <row r="497" spans="1:25" ht="20.100000000000001" customHeight="1" x14ac:dyDescent="0.25">
      <c r="A497" s="134">
        <v>491</v>
      </c>
      <c r="B497" s="131" t="str">
        <f>IF('Dépenses forfaitaire'!B497="","",'Dépenses forfaitaire'!B497)</f>
        <v/>
      </c>
      <c r="C497" s="131" t="str">
        <f>IF('Dépenses forfaitaire'!C497="","",'Dépenses forfaitaire'!C497)</f>
        <v/>
      </c>
      <c r="D497" s="131" t="str">
        <f>IF('Dépenses forfaitaire'!D497="","",'Dépenses forfaitaire'!D497)</f>
        <v/>
      </c>
      <c r="E497" s="131" t="str">
        <f>IF('Dépenses forfaitaire'!E497="","",'Dépenses forfaitaire'!E497)</f>
        <v/>
      </c>
      <c r="F497" s="131" t="str">
        <f>IF('Dépenses forfaitaire'!F497="","",'Dépenses forfaitaire'!F497)</f>
        <v/>
      </c>
      <c r="G497" s="131"/>
      <c r="H497" s="131" t="str">
        <f>IF('Dépenses forfaitaire'!H497="","",'Dépenses forfaitaire'!H497)</f>
        <v/>
      </c>
      <c r="I497" s="131" t="str">
        <f>IF('Dépenses forfaitaire'!I497="","",'Dépenses forfaitaire'!I497)</f>
        <v/>
      </c>
      <c r="J497" s="293" t="str">
        <f>IF('Dépenses forfaitaire'!K497="","",'Dépenses forfaitaire'!K497)</f>
        <v/>
      </c>
      <c r="K497" s="293" t="str">
        <f>IF('Dépenses forfaitaire'!L497="","",'Dépenses forfaitaire'!L497)</f>
        <v/>
      </c>
      <c r="L497" s="293" t="str">
        <f>IF('Dépenses forfaitaire'!J497="","",'Dépenses forfaitaire'!J497)</f>
        <v/>
      </c>
      <c r="M497" s="131" t="str">
        <f>IF($H497="","",IF($C497=Listes!$B$32,IF('DP_Instruction Forfaitaires'!$E497&lt;Listes!$B$53,('DP_Instruction Forfaitaires'!$E497*(VLOOKUP('DP_Instruction Forfaitaires'!$D497,Listes!$A$54:$E$60,2,FALSE))),IF('DP_Instruction Forfaitaires'!$E497&gt;Listes!$E$53,('DP_Instruction Forfaitaires'!$E497*(VLOOKUP('DP_Instruction Forfaitaires'!$D497,Listes!$A$54:$E$60,5,FALSE))),('DP_Instruction Forfaitaires'!$E497*(VLOOKUP('DP_Instruction Forfaitaires'!$D497,Listes!$A$54:$E$60,3,FALSE))+(VLOOKUP('DP_Instruction Forfaitaires'!$D497,Listes!$A$54:$E$60,4,FALSE)))))))</f>
        <v/>
      </c>
      <c r="N497" s="131" t="str">
        <f>IF($H497="","",IF($C497=Listes!$B$31,IF('DP_Instruction Forfaitaires'!$E497&lt;Listes!$B$42,('DP_Instruction Forfaitaires'!$E497*(VLOOKUP('DP_Instruction Forfaitaires'!$D497,Listes!$A$43:$E$49,2,FALSE))),IF('DP_Instruction Forfaitaires'!$E497&gt;Listes!$D$42,('DP_Instruction Forfaitaires'!$E497*(VLOOKUP('DP_Instruction Forfaitaires'!$D497,Listes!$A$43:$E$49,5,FALSE))),('DP_Instruction Forfaitaires'!$E497*(VLOOKUP('DP_Instruction Forfaitaires'!$D497,Listes!$A$43:$E$49,3,FALSE))+(VLOOKUP('DP_Instruction Forfaitaires'!$D497,Listes!$A$43:$E$49,4,FALSE)))))))</f>
        <v/>
      </c>
      <c r="O497" s="183" t="str">
        <f>IF($H497="","",IF($C497=Listes!$B$34,Listes!$I$31,IF($C497=Listes!$B$35,(VLOOKUP('DP_Instruction Forfaitaires'!$F497,Listes!$E$31:$F$36,2,FALSE)),IF($C497=Listes!$B$33,IF('DP_Instruction Forfaitaires'!$E497&lt;Listes!$A$64,'DP_Instruction Forfaitaires'!$E497*Listes!$A$65,IF('DP_Instruction Forfaitaires'!$E497&gt;Listes!$D$64,'DP_Instruction Forfaitaires'!$E497*Listes!$D$65,(('DP_Instruction Forfaitaires'!$E497*Listes!$B$65)+Listes!$C$65)))))))</f>
        <v/>
      </c>
      <c r="P497" s="144" t="str">
        <f>IF('Dépenses forfaitaire'!P497="","",'Dépenses forfaitaire'!P497)</f>
        <v/>
      </c>
      <c r="Q497" s="343"/>
      <c r="R497" s="295" t="str">
        <f t="shared" si="28"/>
        <v/>
      </c>
      <c r="S497" s="295" t="str">
        <f t="shared" si="29"/>
        <v/>
      </c>
      <c r="T497" s="193" t="str">
        <f t="shared" si="30"/>
        <v/>
      </c>
      <c r="U497" s="191"/>
      <c r="V497" s="209"/>
      <c r="W497" s="195" t="str">
        <f>IF(AND(OR(Q497="KO",T497&lt;&gt;""),OR(R497="",S497="",T497="")),Listes!$A$74,IF(AND(T497="",Q497&lt;&gt;""),Listes!$A$75,IF(AND(P497&lt;T497,V497=""),Listes!$A$76,IF(AND(R497&gt;S497),Listes!$A$77,IF(AND(P497&lt;&gt;"",P497&gt;T497,U497=""),Listes!$A$78,IF(AND(X497="",OR(Q497&lt;&gt;"",R497&lt;&gt;"",S497&lt;&gt;"")),Listes!$A$79,""))))))</f>
        <v/>
      </c>
      <c r="X497" s="196"/>
      <c r="Y497" s="31">
        <f t="shared" si="31"/>
        <v>0</v>
      </c>
    </row>
    <row r="498" spans="1:25" ht="20.100000000000001" customHeight="1" x14ac:dyDescent="0.25">
      <c r="A498" s="134">
        <v>492</v>
      </c>
      <c r="B498" s="131" t="str">
        <f>IF('Dépenses forfaitaire'!B498="","",'Dépenses forfaitaire'!B498)</f>
        <v/>
      </c>
      <c r="C498" s="131" t="str">
        <f>IF('Dépenses forfaitaire'!C498="","",'Dépenses forfaitaire'!C498)</f>
        <v/>
      </c>
      <c r="D498" s="131" t="str">
        <f>IF('Dépenses forfaitaire'!D498="","",'Dépenses forfaitaire'!D498)</f>
        <v/>
      </c>
      <c r="E498" s="131" t="str">
        <f>IF('Dépenses forfaitaire'!E498="","",'Dépenses forfaitaire'!E498)</f>
        <v/>
      </c>
      <c r="F498" s="131" t="str">
        <f>IF('Dépenses forfaitaire'!F498="","",'Dépenses forfaitaire'!F498)</f>
        <v/>
      </c>
      <c r="G498" s="131"/>
      <c r="H498" s="131" t="str">
        <f>IF('Dépenses forfaitaire'!H498="","",'Dépenses forfaitaire'!H498)</f>
        <v/>
      </c>
      <c r="I498" s="131" t="str">
        <f>IF('Dépenses forfaitaire'!I498="","",'Dépenses forfaitaire'!I498)</f>
        <v/>
      </c>
      <c r="J498" s="293" t="str">
        <f>IF('Dépenses forfaitaire'!K498="","",'Dépenses forfaitaire'!K498)</f>
        <v/>
      </c>
      <c r="K498" s="293" t="str">
        <f>IF('Dépenses forfaitaire'!L498="","",'Dépenses forfaitaire'!L498)</f>
        <v/>
      </c>
      <c r="L498" s="293" t="str">
        <f>IF('Dépenses forfaitaire'!J498="","",'Dépenses forfaitaire'!J498)</f>
        <v/>
      </c>
      <c r="M498" s="131" t="str">
        <f>IF($H498="","",IF($C498=Listes!$B$32,IF('DP_Instruction Forfaitaires'!$E498&lt;Listes!$B$53,('DP_Instruction Forfaitaires'!$E498*(VLOOKUP('DP_Instruction Forfaitaires'!$D498,Listes!$A$54:$E$60,2,FALSE))),IF('DP_Instruction Forfaitaires'!$E498&gt;Listes!$E$53,('DP_Instruction Forfaitaires'!$E498*(VLOOKUP('DP_Instruction Forfaitaires'!$D498,Listes!$A$54:$E$60,5,FALSE))),('DP_Instruction Forfaitaires'!$E498*(VLOOKUP('DP_Instruction Forfaitaires'!$D498,Listes!$A$54:$E$60,3,FALSE))+(VLOOKUP('DP_Instruction Forfaitaires'!$D498,Listes!$A$54:$E$60,4,FALSE)))))))</f>
        <v/>
      </c>
      <c r="N498" s="131" t="str">
        <f>IF($H498="","",IF($C498=Listes!$B$31,IF('DP_Instruction Forfaitaires'!$E498&lt;Listes!$B$42,('DP_Instruction Forfaitaires'!$E498*(VLOOKUP('DP_Instruction Forfaitaires'!$D498,Listes!$A$43:$E$49,2,FALSE))),IF('DP_Instruction Forfaitaires'!$E498&gt;Listes!$D$42,('DP_Instruction Forfaitaires'!$E498*(VLOOKUP('DP_Instruction Forfaitaires'!$D498,Listes!$A$43:$E$49,5,FALSE))),('DP_Instruction Forfaitaires'!$E498*(VLOOKUP('DP_Instruction Forfaitaires'!$D498,Listes!$A$43:$E$49,3,FALSE))+(VLOOKUP('DP_Instruction Forfaitaires'!$D498,Listes!$A$43:$E$49,4,FALSE)))))))</f>
        <v/>
      </c>
      <c r="O498" s="183" t="str">
        <f>IF($H498="","",IF($C498=Listes!$B$34,Listes!$I$31,IF($C498=Listes!$B$35,(VLOOKUP('DP_Instruction Forfaitaires'!$F498,Listes!$E$31:$F$36,2,FALSE)),IF($C498=Listes!$B$33,IF('DP_Instruction Forfaitaires'!$E498&lt;Listes!$A$64,'DP_Instruction Forfaitaires'!$E498*Listes!$A$65,IF('DP_Instruction Forfaitaires'!$E498&gt;Listes!$D$64,'DP_Instruction Forfaitaires'!$E498*Listes!$D$65,(('DP_Instruction Forfaitaires'!$E498*Listes!$B$65)+Listes!$C$65)))))))</f>
        <v/>
      </c>
      <c r="P498" s="144" t="str">
        <f>IF('Dépenses forfaitaire'!P498="","",'Dépenses forfaitaire'!P498)</f>
        <v/>
      </c>
      <c r="Q498" s="343"/>
      <c r="R498" s="295" t="str">
        <f t="shared" si="28"/>
        <v/>
      </c>
      <c r="S498" s="295" t="str">
        <f t="shared" si="29"/>
        <v/>
      </c>
      <c r="T498" s="193" t="str">
        <f t="shared" si="30"/>
        <v/>
      </c>
      <c r="U498" s="191"/>
      <c r="V498" s="209"/>
      <c r="W498" s="195" t="str">
        <f>IF(AND(OR(Q498="KO",T498&lt;&gt;""),OR(R498="",S498="",T498="")),Listes!$A$74,IF(AND(T498="",Q498&lt;&gt;""),Listes!$A$75,IF(AND(P498&lt;T498,V498=""),Listes!$A$76,IF(AND(R498&gt;S498),Listes!$A$77,IF(AND(P498&lt;&gt;"",P498&gt;T498,U498=""),Listes!$A$78,IF(AND(X498="",OR(Q498&lt;&gt;"",R498&lt;&gt;"",S498&lt;&gt;"")),Listes!$A$79,""))))))</f>
        <v/>
      </c>
      <c r="X498" s="196"/>
      <c r="Y498" s="31">
        <f t="shared" si="31"/>
        <v>0</v>
      </c>
    </row>
    <row r="499" spans="1:25" ht="20.100000000000001" customHeight="1" x14ac:dyDescent="0.25">
      <c r="A499" s="134">
        <v>493</v>
      </c>
      <c r="B499" s="131" t="str">
        <f>IF('Dépenses forfaitaire'!B499="","",'Dépenses forfaitaire'!B499)</f>
        <v/>
      </c>
      <c r="C499" s="131" t="str">
        <f>IF('Dépenses forfaitaire'!C499="","",'Dépenses forfaitaire'!C499)</f>
        <v/>
      </c>
      <c r="D499" s="131" t="str">
        <f>IF('Dépenses forfaitaire'!D499="","",'Dépenses forfaitaire'!D499)</f>
        <v/>
      </c>
      <c r="E499" s="131" t="str">
        <f>IF('Dépenses forfaitaire'!E499="","",'Dépenses forfaitaire'!E499)</f>
        <v/>
      </c>
      <c r="F499" s="131" t="str">
        <f>IF('Dépenses forfaitaire'!F499="","",'Dépenses forfaitaire'!F499)</f>
        <v/>
      </c>
      <c r="G499" s="131"/>
      <c r="H499" s="131" t="str">
        <f>IF('Dépenses forfaitaire'!H499="","",'Dépenses forfaitaire'!H499)</f>
        <v/>
      </c>
      <c r="I499" s="131" t="str">
        <f>IF('Dépenses forfaitaire'!I499="","",'Dépenses forfaitaire'!I499)</f>
        <v/>
      </c>
      <c r="J499" s="293" t="str">
        <f>IF('Dépenses forfaitaire'!K499="","",'Dépenses forfaitaire'!K499)</f>
        <v/>
      </c>
      <c r="K499" s="293" t="str">
        <f>IF('Dépenses forfaitaire'!L499="","",'Dépenses forfaitaire'!L499)</f>
        <v/>
      </c>
      <c r="L499" s="293" t="str">
        <f>IF('Dépenses forfaitaire'!J499="","",'Dépenses forfaitaire'!J499)</f>
        <v/>
      </c>
      <c r="M499" s="131" t="str">
        <f>IF($H499="","",IF($C499=Listes!$B$32,IF('DP_Instruction Forfaitaires'!$E499&lt;Listes!$B$53,('DP_Instruction Forfaitaires'!$E499*(VLOOKUP('DP_Instruction Forfaitaires'!$D499,Listes!$A$54:$E$60,2,FALSE))),IF('DP_Instruction Forfaitaires'!$E499&gt;Listes!$E$53,('DP_Instruction Forfaitaires'!$E499*(VLOOKUP('DP_Instruction Forfaitaires'!$D499,Listes!$A$54:$E$60,5,FALSE))),('DP_Instruction Forfaitaires'!$E499*(VLOOKUP('DP_Instruction Forfaitaires'!$D499,Listes!$A$54:$E$60,3,FALSE))+(VLOOKUP('DP_Instruction Forfaitaires'!$D499,Listes!$A$54:$E$60,4,FALSE)))))))</f>
        <v/>
      </c>
      <c r="N499" s="131" t="str">
        <f>IF($H499="","",IF($C499=Listes!$B$31,IF('DP_Instruction Forfaitaires'!$E499&lt;Listes!$B$42,('DP_Instruction Forfaitaires'!$E499*(VLOOKUP('DP_Instruction Forfaitaires'!$D499,Listes!$A$43:$E$49,2,FALSE))),IF('DP_Instruction Forfaitaires'!$E499&gt;Listes!$D$42,('DP_Instruction Forfaitaires'!$E499*(VLOOKUP('DP_Instruction Forfaitaires'!$D499,Listes!$A$43:$E$49,5,FALSE))),('DP_Instruction Forfaitaires'!$E499*(VLOOKUP('DP_Instruction Forfaitaires'!$D499,Listes!$A$43:$E$49,3,FALSE))+(VLOOKUP('DP_Instruction Forfaitaires'!$D499,Listes!$A$43:$E$49,4,FALSE)))))))</f>
        <v/>
      </c>
      <c r="O499" s="183" t="str">
        <f>IF($H499="","",IF($C499=Listes!$B$34,Listes!$I$31,IF($C499=Listes!$B$35,(VLOOKUP('DP_Instruction Forfaitaires'!$F499,Listes!$E$31:$F$36,2,FALSE)),IF($C499=Listes!$B$33,IF('DP_Instruction Forfaitaires'!$E499&lt;Listes!$A$64,'DP_Instruction Forfaitaires'!$E499*Listes!$A$65,IF('DP_Instruction Forfaitaires'!$E499&gt;Listes!$D$64,'DP_Instruction Forfaitaires'!$E499*Listes!$D$65,(('DP_Instruction Forfaitaires'!$E499*Listes!$B$65)+Listes!$C$65)))))))</f>
        <v/>
      </c>
      <c r="P499" s="144" t="str">
        <f>IF('Dépenses forfaitaire'!P499="","",'Dépenses forfaitaire'!P499)</f>
        <v/>
      </c>
      <c r="Q499" s="343"/>
      <c r="R499" s="295" t="str">
        <f t="shared" si="28"/>
        <v/>
      </c>
      <c r="S499" s="295" t="str">
        <f t="shared" si="29"/>
        <v/>
      </c>
      <c r="T499" s="193" t="str">
        <f t="shared" si="30"/>
        <v/>
      </c>
      <c r="U499" s="191"/>
      <c r="V499" s="209"/>
      <c r="W499" s="195" t="str">
        <f>IF(AND(OR(Q499="KO",T499&lt;&gt;""),OR(R499="",S499="",T499="")),Listes!$A$74,IF(AND(T499="",Q499&lt;&gt;""),Listes!$A$75,IF(AND(P499&lt;T499,V499=""),Listes!$A$76,IF(AND(R499&gt;S499),Listes!$A$77,IF(AND(P499&lt;&gt;"",P499&gt;T499,U499=""),Listes!$A$78,IF(AND(X499="",OR(Q499&lt;&gt;"",R499&lt;&gt;"",S499&lt;&gt;"")),Listes!$A$79,""))))))</f>
        <v/>
      </c>
      <c r="X499" s="196"/>
      <c r="Y499" s="31">
        <f t="shared" si="31"/>
        <v>0</v>
      </c>
    </row>
    <row r="500" spans="1:25" ht="20.100000000000001" customHeight="1" x14ac:dyDescent="0.25">
      <c r="A500" s="134">
        <v>494</v>
      </c>
      <c r="B500" s="131" t="str">
        <f>IF('Dépenses forfaitaire'!B500="","",'Dépenses forfaitaire'!B500)</f>
        <v/>
      </c>
      <c r="C500" s="131" t="str">
        <f>IF('Dépenses forfaitaire'!C500="","",'Dépenses forfaitaire'!C500)</f>
        <v/>
      </c>
      <c r="D500" s="131" t="str">
        <f>IF('Dépenses forfaitaire'!D500="","",'Dépenses forfaitaire'!D500)</f>
        <v/>
      </c>
      <c r="E500" s="131" t="str">
        <f>IF('Dépenses forfaitaire'!E500="","",'Dépenses forfaitaire'!E500)</f>
        <v/>
      </c>
      <c r="F500" s="131" t="str">
        <f>IF('Dépenses forfaitaire'!F500="","",'Dépenses forfaitaire'!F500)</f>
        <v/>
      </c>
      <c r="G500" s="131"/>
      <c r="H500" s="131" t="str">
        <f>IF('Dépenses forfaitaire'!H500="","",'Dépenses forfaitaire'!H500)</f>
        <v/>
      </c>
      <c r="I500" s="131" t="str">
        <f>IF('Dépenses forfaitaire'!I500="","",'Dépenses forfaitaire'!I500)</f>
        <v/>
      </c>
      <c r="J500" s="293" t="str">
        <f>IF('Dépenses forfaitaire'!K500="","",'Dépenses forfaitaire'!K500)</f>
        <v/>
      </c>
      <c r="K500" s="293" t="str">
        <f>IF('Dépenses forfaitaire'!L500="","",'Dépenses forfaitaire'!L500)</f>
        <v/>
      </c>
      <c r="L500" s="293" t="str">
        <f>IF('Dépenses forfaitaire'!J500="","",'Dépenses forfaitaire'!J500)</f>
        <v/>
      </c>
      <c r="M500" s="131" t="str">
        <f>IF($H500="","",IF($C500=Listes!$B$32,IF('DP_Instruction Forfaitaires'!$E500&lt;Listes!$B$53,('DP_Instruction Forfaitaires'!$E500*(VLOOKUP('DP_Instruction Forfaitaires'!$D500,Listes!$A$54:$E$60,2,FALSE))),IF('DP_Instruction Forfaitaires'!$E500&gt;Listes!$E$53,('DP_Instruction Forfaitaires'!$E500*(VLOOKUP('DP_Instruction Forfaitaires'!$D500,Listes!$A$54:$E$60,5,FALSE))),('DP_Instruction Forfaitaires'!$E500*(VLOOKUP('DP_Instruction Forfaitaires'!$D500,Listes!$A$54:$E$60,3,FALSE))+(VLOOKUP('DP_Instruction Forfaitaires'!$D500,Listes!$A$54:$E$60,4,FALSE)))))))</f>
        <v/>
      </c>
      <c r="N500" s="131" t="str">
        <f>IF($H500="","",IF($C500=Listes!$B$31,IF('DP_Instruction Forfaitaires'!$E500&lt;Listes!$B$42,('DP_Instruction Forfaitaires'!$E500*(VLOOKUP('DP_Instruction Forfaitaires'!$D500,Listes!$A$43:$E$49,2,FALSE))),IF('DP_Instruction Forfaitaires'!$E500&gt;Listes!$D$42,('DP_Instruction Forfaitaires'!$E500*(VLOOKUP('DP_Instruction Forfaitaires'!$D500,Listes!$A$43:$E$49,5,FALSE))),('DP_Instruction Forfaitaires'!$E500*(VLOOKUP('DP_Instruction Forfaitaires'!$D500,Listes!$A$43:$E$49,3,FALSE))+(VLOOKUP('DP_Instruction Forfaitaires'!$D500,Listes!$A$43:$E$49,4,FALSE)))))))</f>
        <v/>
      </c>
      <c r="O500" s="183" t="str">
        <f>IF($H500="","",IF($C500=Listes!$B$34,Listes!$I$31,IF($C500=Listes!$B$35,(VLOOKUP('DP_Instruction Forfaitaires'!$F500,Listes!$E$31:$F$36,2,FALSE)),IF($C500=Listes!$B$33,IF('DP_Instruction Forfaitaires'!$E500&lt;Listes!$A$64,'DP_Instruction Forfaitaires'!$E500*Listes!$A$65,IF('DP_Instruction Forfaitaires'!$E500&gt;Listes!$D$64,'DP_Instruction Forfaitaires'!$E500*Listes!$D$65,(('DP_Instruction Forfaitaires'!$E500*Listes!$B$65)+Listes!$C$65)))))))</f>
        <v/>
      </c>
      <c r="P500" s="144" t="str">
        <f>IF('Dépenses forfaitaire'!P500="","",'Dépenses forfaitaire'!P500)</f>
        <v/>
      </c>
      <c r="Q500" s="343"/>
      <c r="R500" s="295" t="str">
        <f t="shared" si="28"/>
        <v/>
      </c>
      <c r="S500" s="295" t="str">
        <f t="shared" si="29"/>
        <v/>
      </c>
      <c r="T500" s="193" t="str">
        <f t="shared" si="30"/>
        <v/>
      </c>
      <c r="U500" s="191"/>
      <c r="V500" s="209"/>
      <c r="W500" s="195" t="str">
        <f>IF(AND(OR(Q500="KO",T500&lt;&gt;""),OR(R500="",S500="",T500="")),Listes!$A$74,IF(AND(T500="",Q500&lt;&gt;""),Listes!$A$75,IF(AND(P500&lt;T500,V500=""),Listes!$A$76,IF(AND(R500&gt;S500),Listes!$A$77,IF(AND(P500&lt;&gt;"",P500&gt;T500,U500=""),Listes!$A$78,IF(AND(X500="",OR(Q500&lt;&gt;"",R500&lt;&gt;"",S500&lt;&gt;"")),Listes!$A$79,""))))))</f>
        <v/>
      </c>
      <c r="X500" s="196"/>
      <c r="Y500" s="31">
        <f t="shared" si="31"/>
        <v>0</v>
      </c>
    </row>
    <row r="501" spans="1:25" ht="20.100000000000001" customHeight="1" x14ac:dyDescent="0.25">
      <c r="A501" s="134">
        <v>495</v>
      </c>
      <c r="B501" s="131" t="str">
        <f>IF('Dépenses forfaitaire'!B501="","",'Dépenses forfaitaire'!B501)</f>
        <v/>
      </c>
      <c r="C501" s="131" t="str">
        <f>IF('Dépenses forfaitaire'!C501="","",'Dépenses forfaitaire'!C501)</f>
        <v/>
      </c>
      <c r="D501" s="131" t="str">
        <f>IF('Dépenses forfaitaire'!D501="","",'Dépenses forfaitaire'!D501)</f>
        <v/>
      </c>
      <c r="E501" s="131" t="str">
        <f>IF('Dépenses forfaitaire'!E501="","",'Dépenses forfaitaire'!E501)</f>
        <v/>
      </c>
      <c r="F501" s="131" t="str">
        <f>IF('Dépenses forfaitaire'!F501="","",'Dépenses forfaitaire'!F501)</f>
        <v/>
      </c>
      <c r="G501" s="131"/>
      <c r="H501" s="131" t="str">
        <f>IF('Dépenses forfaitaire'!H501="","",'Dépenses forfaitaire'!H501)</f>
        <v/>
      </c>
      <c r="I501" s="131" t="str">
        <f>IF('Dépenses forfaitaire'!I501="","",'Dépenses forfaitaire'!I501)</f>
        <v/>
      </c>
      <c r="J501" s="293" t="str">
        <f>IF('Dépenses forfaitaire'!K501="","",'Dépenses forfaitaire'!K501)</f>
        <v/>
      </c>
      <c r="K501" s="293" t="str">
        <f>IF('Dépenses forfaitaire'!L501="","",'Dépenses forfaitaire'!L501)</f>
        <v/>
      </c>
      <c r="L501" s="293" t="str">
        <f>IF('Dépenses forfaitaire'!J501="","",'Dépenses forfaitaire'!J501)</f>
        <v/>
      </c>
      <c r="M501" s="131" t="str">
        <f>IF($H501="","",IF($C501=Listes!$B$32,IF('DP_Instruction Forfaitaires'!$E501&lt;Listes!$B$53,('DP_Instruction Forfaitaires'!$E501*(VLOOKUP('DP_Instruction Forfaitaires'!$D501,Listes!$A$54:$E$60,2,FALSE))),IF('DP_Instruction Forfaitaires'!$E501&gt;Listes!$E$53,('DP_Instruction Forfaitaires'!$E501*(VLOOKUP('DP_Instruction Forfaitaires'!$D501,Listes!$A$54:$E$60,5,FALSE))),('DP_Instruction Forfaitaires'!$E501*(VLOOKUP('DP_Instruction Forfaitaires'!$D501,Listes!$A$54:$E$60,3,FALSE))+(VLOOKUP('DP_Instruction Forfaitaires'!$D501,Listes!$A$54:$E$60,4,FALSE)))))))</f>
        <v/>
      </c>
      <c r="N501" s="131" t="str">
        <f>IF($H501="","",IF($C501=Listes!$B$31,IF('DP_Instruction Forfaitaires'!$E501&lt;Listes!$B$42,('DP_Instruction Forfaitaires'!$E501*(VLOOKUP('DP_Instruction Forfaitaires'!$D501,Listes!$A$43:$E$49,2,FALSE))),IF('DP_Instruction Forfaitaires'!$E501&gt;Listes!$D$42,('DP_Instruction Forfaitaires'!$E501*(VLOOKUP('DP_Instruction Forfaitaires'!$D501,Listes!$A$43:$E$49,5,FALSE))),('DP_Instruction Forfaitaires'!$E501*(VLOOKUP('DP_Instruction Forfaitaires'!$D501,Listes!$A$43:$E$49,3,FALSE))+(VLOOKUP('DP_Instruction Forfaitaires'!$D501,Listes!$A$43:$E$49,4,FALSE)))))))</f>
        <v/>
      </c>
      <c r="O501" s="183" t="str">
        <f>IF($H501="","",IF($C501=Listes!$B$34,Listes!$I$31,IF($C501=Listes!$B$35,(VLOOKUP('DP_Instruction Forfaitaires'!$F501,Listes!$E$31:$F$36,2,FALSE)),IF($C501=Listes!$B$33,IF('DP_Instruction Forfaitaires'!$E501&lt;Listes!$A$64,'DP_Instruction Forfaitaires'!$E501*Listes!$A$65,IF('DP_Instruction Forfaitaires'!$E501&gt;Listes!$D$64,'DP_Instruction Forfaitaires'!$E501*Listes!$D$65,(('DP_Instruction Forfaitaires'!$E501*Listes!$B$65)+Listes!$C$65)))))))</f>
        <v/>
      </c>
      <c r="P501" s="144" t="str">
        <f>IF('Dépenses forfaitaire'!P501="","",'Dépenses forfaitaire'!P501)</f>
        <v/>
      </c>
      <c r="Q501" s="343"/>
      <c r="R501" s="295" t="str">
        <f t="shared" si="28"/>
        <v/>
      </c>
      <c r="S501" s="295" t="str">
        <f t="shared" si="29"/>
        <v/>
      </c>
      <c r="T501" s="193" t="str">
        <f t="shared" si="30"/>
        <v/>
      </c>
      <c r="U501" s="191"/>
      <c r="V501" s="209"/>
      <c r="W501" s="195" t="str">
        <f>IF(AND(OR(Q501="KO",T501&lt;&gt;""),OR(R501="",S501="",T501="")),Listes!$A$74,IF(AND(T501="",Q501&lt;&gt;""),Listes!$A$75,IF(AND(P501&lt;T501,V501=""),Listes!$A$76,IF(AND(R501&gt;S501),Listes!$A$77,IF(AND(P501&lt;&gt;"",P501&gt;T501,U501=""),Listes!$A$78,IF(AND(X501="",OR(Q501&lt;&gt;"",R501&lt;&gt;"",S501&lt;&gt;"")),Listes!$A$79,""))))))</f>
        <v/>
      </c>
      <c r="X501" s="196"/>
      <c r="Y501" s="31">
        <f t="shared" si="31"/>
        <v>0</v>
      </c>
    </row>
    <row r="502" spans="1:25" ht="20.100000000000001" customHeight="1" x14ac:dyDescent="0.25">
      <c r="A502" s="134">
        <v>496</v>
      </c>
      <c r="B502" s="131" t="str">
        <f>IF('Dépenses forfaitaire'!B502="","",'Dépenses forfaitaire'!B502)</f>
        <v/>
      </c>
      <c r="C502" s="131" t="str">
        <f>IF('Dépenses forfaitaire'!C502="","",'Dépenses forfaitaire'!C502)</f>
        <v/>
      </c>
      <c r="D502" s="131" t="str">
        <f>IF('Dépenses forfaitaire'!D502="","",'Dépenses forfaitaire'!D502)</f>
        <v/>
      </c>
      <c r="E502" s="131" t="str">
        <f>IF('Dépenses forfaitaire'!E502="","",'Dépenses forfaitaire'!E502)</f>
        <v/>
      </c>
      <c r="F502" s="131" t="str">
        <f>IF('Dépenses forfaitaire'!F502="","",'Dépenses forfaitaire'!F502)</f>
        <v/>
      </c>
      <c r="G502" s="131"/>
      <c r="H502" s="131" t="str">
        <f>IF('Dépenses forfaitaire'!H502="","",'Dépenses forfaitaire'!H502)</f>
        <v/>
      </c>
      <c r="I502" s="131" t="str">
        <f>IF('Dépenses forfaitaire'!I502="","",'Dépenses forfaitaire'!I502)</f>
        <v/>
      </c>
      <c r="J502" s="293" t="str">
        <f>IF('Dépenses forfaitaire'!K502="","",'Dépenses forfaitaire'!K502)</f>
        <v/>
      </c>
      <c r="K502" s="293" t="str">
        <f>IF('Dépenses forfaitaire'!L502="","",'Dépenses forfaitaire'!L502)</f>
        <v/>
      </c>
      <c r="L502" s="293" t="str">
        <f>IF('Dépenses forfaitaire'!J502="","",'Dépenses forfaitaire'!J502)</f>
        <v/>
      </c>
      <c r="M502" s="131" t="str">
        <f>IF($H502="","",IF($C502=Listes!$B$32,IF('DP_Instruction Forfaitaires'!$E502&lt;Listes!$B$53,('DP_Instruction Forfaitaires'!$E502*(VLOOKUP('DP_Instruction Forfaitaires'!$D502,Listes!$A$54:$E$60,2,FALSE))),IF('DP_Instruction Forfaitaires'!$E502&gt;Listes!$E$53,('DP_Instruction Forfaitaires'!$E502*(VLOOKUP('DP_Instruction Forfaitaires'!$D502,Listes!$A$54:$E$60,5,FALSE))),('DP_Instruction Forfaitaires'!$E502*(VLOOKUP('DP_Instruction Forfaitaires'!$D502,Listes!$A$54:$E$60,3,FALSE))+(VLOOKUP('DP_Instruction Forfaitaires'!$D502,Listes!$A$54:$E$60,4,FALSE)))))))</f>
        <v/>
      </c>
      <c r="N502" s="131" t="str">
        <f>IF($H502="","",IF($C502=Listes!$B$31,IF('DP_Instruction Forfaitaires'!$E502&lt;Listes!$B$42,('DP_Instruction Forfaitaires'!$E502*(VLOOKUP('DP_Instruction Forfaitaires'!$D502,Listes!$A$43:$E$49,2,FALSE))),IF('DP_Instruction Forfaitaires'!$E502&gt;Listes!$D$42,('DP_Instruction Forfaitaires'!$E502*(VLOOKUP('DP_Instruction Forfaitaires'!$D502,Listes!$A$43:$E$49,5,FALSE))),('DP_Instruction Forfaitaires'!$E502*(VLOOKUP('DP_Instruction Forfaitaires'!$D502,Listes!$A$43:$E$49,3,FALSE))+(VLOOKUP('DP_Instruction Forfaitaires'!$D502,Listes!$A$43:$E$49,4,FALSE)))))))</f>
        <v/>
      </c>
      <c r="O502" s="183" t="str">
        <f>IF($H502="","",IF($C502=Listes!$B$34,Listes!$I$31,IF($C502=Listes!$B$35,(VLOOKUP('DP_Instruction Forfaitaires'!$F502,Listes!$E$31:$F$36,2,FALSE)),IF($C502=Listes!$B$33,IF('DP_Instruction Forfaitaires'!$E502&lt;Listes!$A$64,'DP_Instruction Forfaitaires'!$E502*Listes!$A$65,IF('DP_Instruction Forfaitaires'!$E502&gt;Listes!$D$64,'DP_Instruction Forfaitaires'!$E502*Listes!$D$65,(('DP_Instruction Forfaitaires'!$E502*Listes!$B$65)+Listes!$C$65)))))))</f>
        <v/>
      </c>
      <c r="P502" s="144" t="str">
        <f>IF('Dépenses forfaitaire'!P502="","",'Dépenses forfaitaire'!P502)</f>
        <v/>
      </c>
      <c r="Q502" s="343"/>
      <c r="R502" s="295" t="str">
        <f t="shared" si="28"/>
        <v/>
      </c>
      <c r="S502" s="295" t="str">
        <f t="shared" si="29"/>
        <v/>
      </c>
      <c r="T502" s="193" t="str">
        <f t="shared" si="30"/>
        <v/>
      </c>
      <c r="U502" s="191"/>
      <c r="V502" s="209"/>
      <c r="W502" s="195" t="str">
        <f>IF(AND(OR(Q502="KO",T502&lt;&gt;""),OR(R502="",S502="",T502="")),Listes!$A$74,IF(AND(T502="",Q502&lt;&gt;""),Listes!$A$75,IF(AND(P502&lt;T502,V502=""),Listes!$A$76,IF(AND(R502&gt;S502),Listes!$A$77,IF(AND(P502&lt;&gt;"",P502&gt;T502,U502=""),Listes!$A$78,IF(AND(X502="",OR(Q502&lt;&gt;"",R502&lt;&gt;"",S502&lt;&gt;"")),Listes!$A$79,""))))))</f>
        <v/>
      </c>
      <c r="X502" s="196"/>
      <c r="Y502" s="31">
        <f t="shared" si="31"/>
        <v>0</v>
      </c>
    </row>
    <row r="503" spans="1:25" ht="20.100000000000001" customHeight="1" x14ac:dyDescent="0.25">
      <c r="A503" s="134">
        <v>497</v>
      </c>
      <c r="B503" s="131" t="str">
        <f>IF('Dépenses forfaitaire'!B503="","",'Dépenses forfaitaire'!B503)</f>
        <v/>
      </c>
      <c r="C503" s="131" t="str">
        <f>IF('Dépenses forfaitaire'!C503="","",'Dépenses forfaitaire'!C503)</f>
        <v/>
      </c>
      <c r="D503" s="131" t="str">
        <f>IF('Dépenses forfaitaire'!D503="","",'Dépenses forfaitaire'!D503)</f>
        <v/>
      </c>
      <c r="E503" s="131" t="str">
        <f>IF('Dépenses forfaitaire'!E503="","",'Dépenses forfaitaire'!E503)</f>
        <v/>
      </c>
      <c r="F503" s="131" t="str">
        <f>IF('Dépenses forfaitaire'!F503="","",'Dépenses forfaitaire'!F503)</f>
        <v/>
      </c>
      <c r="G503" s="131"/>
      <c r="H503" s="131" t="str">
        <f>IF('Dépenses forfaitaire'!H503="","",'Dépenses forfaitaire'!H503)</f>
        <v/>
      </c>
      <c r="I503" s="131" t="str">
        <f>IF('Dépenses forfaitaire'!I503="","",'Dépenses forfaitaire'!I503)</f>
        <v/>
      </c>
      <c r="J503" s="293" t="str">
        <f>IF('Dépenses forfaitaire'!K503="","",'Dépenses forfaitaire'!K503)</f>
        <v/>
      </c>
      <c r="K503" s="293" t="str">
        <f>IF('Dépenses forfaitaire'!L503="","",'Dépenses forfaitaire'!L503)</f>
        <v/>
      </c>
      <c r="L503" s="293" t="str">
        <f>IF('Dépenses forfaitaire'!J503="","",'Dépenses forfaitaire'!J503)</f>
        <v/>
      </c>
      <c r="M503" s="131" t="str">
        <f>IF($H503="","",IF($C503=Listes!$B$32,IF('DP_Instruction Forfaitaires'!$E503&lt;Listes!$B$53,('DP_Instruction Forfaitaires'!$E503*(VLOOKUP('DP_Instruction Forfaitaires'!$D503,Listes!$A$54:$E$60,2,FALSE))),IF('DP_Instruction Forfaitaires'!$E503&gt;Listes!$E$53,('DP_Instruction Forfaitaires'!$E503*(VLOOKUP('DP_Instruction Forfaitaires'!$D503,Listes!$A$54:$E$60,5,FALSE))),('DP_Instruction Forfaitaires'!$E503*(VLOOKUP('DP_Instruction Forfaitaires'!$D503,Listes!$A$54:$E$60,3,FALSE))+(VLOOKUP('DP_Instruction Forfaitaires'!$D503,Listes!$A$54:$E$60,4,FALSE)))))))</f>
        <v/>
      </c>
      <c r="N503" s="131" t="str">
        <f>IF($H503="","",IF($C503=Listes!$B$31,IF('DP_Instruction Forfaitaires'!$E503&lt;Listes!$B$42,('DP_Instruction Forfaitaires'!$E503*(VLOOKUP('DP_Instruction Forfaitaires'!$D503,Listes!$A$43:$E$49,2,FALSE))),IF('DP_Instruction Forfaitaires'!$E503&gt;Listes!$D$42,('DP_Instruction Forfaitaires'!$E503*(VLOOKUP('DP_Instruction Forfaitaires'!$D503,Listes!$A$43:$E$49,5,FALSE))),('DP_Instruction Forfaitaires'!$E503*(VLOOKUP('DP_Instruction Forfaitaires'!$D503,Listes!$A$43:$E$49,3,FALSE))+(VLOOKUP('DP_Instruction Forfaitaires'!$D503,Listes!$A$43:$E$49,4,FALSE)))))))</f>
        <v/>
      </c>
      <c r="O503" s="183" t="str">
        <f>IF($H503="","",IF($C503=Listes!$B$34,Listes!$I$31,IF($C503=Listes!$B$35,(VLOOKUP('DP_Instruction Forfaitaires'!$F503,Listes!$E$31:$F$36,2,FALSE)),IF($C503=Listes!$B$33,IF('DP_Instruction Forfaitaires'!$E503&lt;Listes!$A$64,'DP_Instruction Forfaitaires'!$E503*Listes!$A$65,IF('DP_Instruction Forfaitaires'!$E503&gt;Listes!$D$64,'DP_Instruction Forfaitaires'!$E503*Listes!$D$65,(('DP_Instruction Forfaitaires'!$E503*Listes!$B$65)+Listes!$C$65)))))))</f>
        <v/>
      </c>
      <c r="P503" s="144" t="str">
        <f>IF('Dépenses forfaitaire'!P503="","",'Dépenses forfaitaire'!P503)</f>
        <v/>
      </c>
      <c r="Q503" s="343"/>
      <c r="R503" s="295" t="str">
        <f t="shared" si="28"/>
        <v/>
      </c>
      <c r="S503" s="295" t="str">
        <f t="shared" si="29"/>
        <v/>
      </c>
      <c r="T503" s="193" t="str">
        <f t="shared" si="30"/>
        <v/>
      </c>
      <c r="U503" s="191"/>
      <c r="V503" s="209"/>
      <c r="W503" s="195" t="str">
        <f>IF(AND(OR(Q503="KO",T503&lt;&gt;""),OR(R503="",S503="",T503="")),Listes!$A$74,IF(AND(T503="",Q503&lt;&gt;""),Listes!$A$75,IF(AND(P503&lt;T503,V503=""),Listes!$A$76,IF(AND(R503&gt;S503),Listes!$A$77,IF(AND(P503&lt;&gt;"",P503&gt;T503,U503=""),Listes!$A$78,IF(AND(X503="",OR(Q503&lt;&gt;"",R503&lt;&gt;"",S503&lt;&gt;"")),Listes!$A$79,""))))))</f>
        <v/>
      </c>
      <c r="X503" s="196"/>
      <c r="Y503" s="31">
        <f t="shared" si="31"/>
        <v>0</v>
      </c>
    </row>
    <row r="504" spans="1:25" ht="20.100000000000001" customHeight="1" x14ac:dyDescent="0.25">
      <c r="A504" s="134">
        <v>498</v>
      </c>
      <c r="B504" s="131" t="str">
        <f>IF('Dépenses forfaitaire'!B504="","",'Dépenses forfaitaire'!B504)</f>
        <v/>
      </c>
      <c r="C504" s="131" t="str">
        <f>IF('Dépenses forfaitaire'!C504="","",'Dépenses forfaitaire'!C504)</f>
        <v/>
      </c>
      <c r="D504" s="131" t="str">
        <f>IF('Dépenses forfaitaire'!D504="","",'Dépenses forfaitaire'!D504)</f>
        <v/>
      </c>
      <c r="E504" s="131" t="str">
        <f>IF('Dépenses forfaitaire'!E504="","",'Dépenses forfaitaire'!E504)</f>
        <v/>
      </c>
      <c r="F504" s="131" t="str">
        <f>IF('Dépenses forfaitaire'!F504="","",'Dépenses forfaitaire'!F504)</f>
        <v/>
      </c>
      <c r="G504" s="131"/>
      <c r="H504" s="131" t="str">
        <f>IF('Dépenses forfaitaire'!H504="","",'Dépenses forfaitaire'!H504)</f>
        <v/>
      </c>
      <c r="I504" s="131" t="str">
        <f>IF('Dépenses forfaitaire'!I504="","",'Dépenses forfaitaire'!I504)</f>
        <v/>
      </c>
      <c r="J504" s="293" t="str">
        <f>IF('Dépenses forfaitaire'!K504="","",'Dépenses forfaitaire'!K504)</f>
        <v/>
      </c>
      <c r="K504" s="293" t="str">
        <f>IF('Dépenses forfaitaire'!L504="","",'Dépenses forfaitaire'!L504)</f>
        <v/>
      </c>
      <c r="L504" s="293" t="str">
        <f>IF('Dépenses forfaitaire'!J504="","",'Dépenses forfaitaire'!J504)</f>
        <v/>
      </c>
      <c r="M504" s="131" t="str">
        <f>IF($H504="","",IF($C504=Listes!$B$32,IF('DP_Instruction Forfaitaires'!$E504&lt;Listes!$B$53,('DP_Instruction Forfaitaires'!$E504*(VLOOKUP('DP_Instruction Forfaitaires'!$D504,Listes!$A$54:$E$60,2,FALSE))),IF('DP_Instruction Forfaitaires'!$E504&gt;Listes!$E$53,('DP_Instruction Forfaitaires'!$E504*(VLOOKUP('DP_Instruction Forfaitaires'!$D504,Listes!$A$54:$E$60,5,FALSE))),('DP_Instruction Forfaitaires'!$E504*(VLOOKUP('DP_Instruction Forfaitaires'!$D504,Listes!$A$54:$E$60,3,FALSE))+(VLOOKUP('DP_Instruction Forfaitaires'!$D504,Listes!$A$54:$E$60,4,FALSE)))))))</f>
        <v/>
      </c>
      <c r="N504" s="131" t="str">
        <f>IF($H504="","",IF($C504=Listes!$B$31,IF('DP_Instruction Forfaitaires'!$E504&lt;Listes!$B$42,('DP_Instruction Forfaitaires'!$E504*(VLOOKUP('DP_Instruction Forfaitaires'!$D504,Listes!$A$43:$E$49,2,FALSE))),IF('DP_Instruction Forfaitaires'!$E504&gt;Listes!$D$42,('DP_Instruction Forfaitaires'!$E504*(VLOOKUP('DP_Instruction Forfaitaires'!$D504,Listes!$A$43:$E$49,5,FALSE))),('DP_Instruction Forfaitaires'!$E504*(VLOOKUP('DP_Instruction Forfaitaires'!$D504,Listes!$A$43:$E$49,3,FALSE))+(VLOOKUP('DP_Instruction Forfaitaires'!$D504,Listes!$A$43:$E$49,4,FALSE)))))))</f>
        <v/>
      </c>
      <c r="O504" s="183" t="str">
        <f>IF($H504="","",IF($C504=Listes!$B$34,Listes!$I$31,IF($C504=Listes!$B$35,(VLOOKUP('DP_Instruction Forfaitaires'!$F504,Listes!$E$31:$F$36,2,FALSE)),IF($C504=Listes!$B$33,IF('DP_Instruction Forfaitaires'!$E504&lt;Listes!$A$64,'DP_Instruction Forfaitaires'!$E504*Listes!$A$65,IF('DP_Instruction Forfaitaires'!$E504&gt;Listes!$D$64,'DP_Instruction Forfaitaires'!$E504*Listes!$D$65,(('DP_Instruction Forfaitaires'!$E504*Listes!$B$65)+Listes!$C$65)))))))</f>
        <v/>
      </c>
      <c r="P504" s="144" t="str">
        <f>IF('Dépenses forfaitaire'!P504="","",'Dépenses forfaitaire'!P504)</f>
        <v/>
      </c>
      <c r="Q504" s="343"/>
      <c r="R504" s="295" t="str">
        <f t="shared" si="28"/>
        <v/>
      </c>
      <c r="S504" s="295" t="str">
        <f t="shared" si="29"/>
        <v/>
      </c>
      <c r="T504" s="193" t="str">
        <f t="shared" si="30"/>
        <v/>
      </c>
      <c r="U504" s="191"/>
      <c r="V504" s="209"/>
      <c r="W504" s="195" t="str">
        <f>IF(AND(OR(Q504="KO",T504&lt;&gt;""),OR(R504="",S504="",T504="")),Listes!$A$74,IF(AND(T504="",Q504&lt;&gt;""),Listes!$A$75,IF(AND(P504&lt;T504,V504=""),Listes!$A$76,IF(AND(R504&gt;S504),Listes!$A$77,IF(AND(P504&lt;&gt;"",P504&gt;T504,U504=""),Listes!$A$78,IF(AND(X504="",OR(Q504&lt;&gt;"",R504&lt;&gt;"",S504&lt;&gt;"")),Listes!$A$79,""))))))</f>
        <v/>
      </c>
      <c r="X504" s="196"/>
      <c r="Y504" s="31">
        <f t="shared" si="31"/>
        <v>0</v>
      </c>
    </row>
    <row r="505" spans="1:25" ht="20.100000000000001" customHeight="1" x14ac:dyDescent="0.25">
      <c r="A505" s="134">
        <v>499</v>
      </c>
      <c r="B505" s="131" t="str">
        <f>IF('Dépenses forfaitaire'!B505="","",'Dépenses forfaitaire'!B505)</f>
        <v/>
      </c>
      <c r="C505" s="131" t="str">
        <f>IF('Dépenses forfaitaire'!C505="","",'Dépenses forfaitaire'!C505)</f>
        <v/>
      </c>
      <c r="D505" s="131" t="str">
        <f>IF('Dépenses forfaitaire'!D505="","",'Dépenses forfaitaire'!D505)</f>
        <v/>
      </c>
      <c r="E505" s="131" t="str">
        <f>IF('Dépenses forfaitaire'!E505="","",'Dépenses forfaitaire'!E505)</f>
        <v/>
      </c>
      <c r="F505" s="131" t="str">
        <f>IF('Dépenses forfaitaire'!F505="","",'Dépenses forfaitaire'!F505)</f>
        <v/>
      </c>
      <c r="G505" s="131"/>
      <c r="H505" s="131" t="str">
        <f>IF('Dépenses forfaitaire'!H505="","",'Dépenses forfaitaire'!H505)</f>
        <v/>
      </c>
      <c r="I505" s="131" t="str">
        <f>IF('Dépenses forfaitaire'!I505="","",'Dépenses forfaitaire'!I505)</f>
        <v/>
      </c>
      <c r="J505" s="293" t="str">
        <f>IF('Dépenses forfaitaire'!K505="","",'Dépenses forfaitaire'!K505)</f>
        <v/>
      </c>
      <c r="K505" s="293" t="str">
        <f>IF('Dépenses forfaitaire'!L505="","",'Dépenses forfaitaire'!L505)</f>
        <v/>
      </c>
      <c r="L505" s="293" t="str">
        <f>IF('Dépenses forfaitaire'!J505="","",'Dépenses forfaitaire'!J505)</f>
        <v/>
      </c>
      <c r="M505" s="131" t="str">
        <f>IF($H505="","",IF($C505=Listes!$B$32,IF('DP_Instruction Forfaitaires'!$E505&lt;Listes!$B$53,('DP_Instruction Forfaitaires'!$E505*(VLOOKUP('DP_Instruction Forfaitaires'!$D505,Listes!$A$54:$E$60,2,FALSE))),IF('DP_Instruction Forfaitaires'!$E505&gt;Listes!$E$53,('DP_Instruction Forfaitaires'!$E505*(VLOOKUP('DP_Instruction Forfaitaires'!$D505,Listes!$A$54:$E$60,5,FALSE))),('DP_Instruction Forfaitaires'!$E505*(VLOOKUP('DP_Instruction Forfaitaires'!$D505,Listes!$A$54:$E$60,3,FALSE))+(VLOOKUP('DP_Instruction Forfaitaires'!$D505,Listes!$A$54:$E$60,4,FALSE)))))))</f>
        <v/>
      </c>
      <c r="N505" s="131" t="str">
        <f>IF($H505="","",IF($C505=Listes!$B$31,IF('DP_Instruction Forfaitaires'!$E505&lt;Listes!$B$42,('DP_Instruction Forfaitaires'!$E505*(VLOOKUP('DP_Instruction Forfaitaires'!$D505,Listes!$A$43:$E$49,2,FALSE))),IF('DP_Instruction Forfaitaires'!$E505&gt;Listes!$D$42,('DP_Instruction Forfaitaires'!$E505*(VLOOKUP('DP_Instruction Forfaitaires'!$D505,Listes!$A$43:$E$49,5,FALSE))),('DP_Instruction Forfaitaires'!$E505*(VLOOKUP('DP_Instruction Forfaitaires'!$D505,Listes!$A$43:$E$49,3,FALSE))+(VLOOKUP('DP_Instruction Forfaitaires'!$D505,Listes!$A$43:$E$49,4,FALSE)))))))</f>
        <v/>
      </c>
      <c r="O505" s="183" t="str">
        <f>IF($H505="","",IF($C505=Listes!$B$34,Listes!$I$31,IF($C505=Listes!$B$35,(VLOOKUP('DP_Instruction Forfaitaires'!$F505,Listes!$E$31:$F$36,2,FALSE)),IF($C505=Listes!$B$33,IF('DP_Instruction Forfaitaires'!$E505&lt;Listes!$A$64,'DP_Instruction Forfaitaires'!$E505*Listes!$A$65,IF('DP_Instruction Forfaitaires'!$E505&gt;Listes!$D$64,'DP_Instruction Forfaitaires'!$E505*Listes!$D$65,(('DP_Instruction Forfaitaires'!$E505*Listes!$B$65)+Listes!$C$65)))))))</f>
        <v/>
      </c>
      <c r="P505" s="144" t="str">
        <f>IF('Dépenses forfaitaire'!P505="","",'Dépenses forfaitaire'!P505)</f>
        <v/>
      </c>
      <c r="Q505" s="343"/>
      <c r="R505" s="295" t="str">
        <f t="shared" si="28"/>
        <v/>
      </c>
      <c r="S505" s="295" t="str">
        <f t="shared" si="29"/>
        <v/>
      </c>
      <c r="T505" s="193" t="str">
        <f t="shared" si="30"/>
        <v/>
      </c>
      <c r="U505" s="191"/>
      <c r="V505" s="209"/>
      <c r="W505" s="195" t="str">
        <f>IF(AND(OR(Q505="KO",T505&lt;&gt;""),OR(R505="",S505="",T505="")),Listes!$A$74,IF(AND(T505="",Q505&lt;&gt;""),Listes!$A$75,IF(AND(P505&lt;T505,V505=""),Listes!$A$76,IF(AND(R505&gt;S505),Listes!$A$77,IF(AND(P505&lt;&gt;"",P505&gt;T505,U505=""),Listes!$A$78,IF(AND(X505="",OR(Q505&lt;&gt;"",R505&lt;&gt;"",S505&lt;&gt;"")),Listes!$A$79,""))))))</f>
        <v/>
      </c>
      <c r="X505" s="196"/>
      <c r="Y505" s="31">
        <f t="shared" si="31"/>
        <v>0</v>
      </c>
    </row>
    <row r="506" spans="1:25" ht="20.100000000000001" customHeight="1" thickBot="1" x14ac:dyDescent="0.3">
      <c r="A506" s="135">
        <v>500</v>
      </c>
      <c r="B506" s="136" t="str">
        <f>IF('Dépenses forfaitaire'!B506="","",'Dépenses forfaitaire'!B506)</f>
        <v/>
      </c>
      <c r="C506" s="136" t="str">
        <f>IF('Dépenses forfaitaire'!C506="","",'Dépenses forfaitaire'!C506)</f>
        <v/>
      </c>
      <c r="D506" s="136" t="str">
        <f>IF('Dépenses forfaitaire'!D506="","",'Dépenses forfaitaire'!D506)</f>
        <v/>
      </c>
      <c r="E506" s="136" t="str">
        <f>IF('Dépenses forfaitaire'!E506="","",'Dépenses forfaitaire'!E506)</f>
        <v/>
      </c>
      <c r="F506" s="136" t="str">
        <f>IF('Dépenses forfaitaire'!F506="","",'Dépenses forfaitaire'!F506)</f>
        <v/>
      </c>
      <c r="G506" s="136"/>
      <c r="H506" s="136" t="str">
        <f>IF('Dépenses forfaitaire'!H506="","",'Dépenses forfaitaire'!H506)</f>
        <v/>
      </c>
      <c r="I506" s="136" t="str">
        <f>IF('Dépenses forfaitaire'!I506="","",'Dépenses forfaitaire'!I506)</f>
        <v/>
      </c>
      <c r="J506" s="293" t="str">
        <f>IF('Dépenses forfaitaire'!K506="","",'Dépenses forfaitaire'!K506)</f>
        <v/>
      </c>
      <c r="K506" s="293" t="str">
        <f>IF('Dépenses forfaitaire'!L506="","",'Dépenses forfaitaire'!L506)</f>
        <v/>
      </c>
      <c r="L506" s="293" t="str">
        <f>IF('Dépenses forfaitaire'!J506="","",'Dépenses forfaitaire'!J506)</f>
        <v/>
      </c>
      <c r="M506" s="136" t="str">
        <f>IF($H506="","",IF($C506=Listes!$B$32,IF('DP_Instruction Forfaitaires'!$E506&lt;Listes!$B$53,('DP_Instruction Forfaitaires'!$E506*(VLOOKUP('DP_Instruction Forfaitaires'!$D506,Listes!$A$54:$E$60,2,FALSE))),IF('DP_Instruction Forfaitaires'!$E506&gt;Listes!$E$53,('DP_Instruction Forfaitaires'!$E506*(VLOOKUP('DP_Instruction Forfaitaires'!$D506,Listes!$A$54:$E$60,5,FALSE))),('DP_Instruction Forfaitaires'!$E506*(VLOOKUP('DP_Instruction Forfaitaires'!$D506,Listes!$A$54:$E$60,3,FALSE))+(VLOOKUP('DP_Instruction Forfaitaires'!$D506,Listes!$A$54:$E$60,4,FALSE)))))))</f>
        <v/>
      </c>
      <c r="N506" s="136" t="str">
        <f>IF($H506="","",IF($C506=Listes!$B$31,IF('DP_Instruction Forfaitaires'!$E506&lt;Listes!$B$42,('DP_Instruction Forfaitaires'!$E506*(VLOOKUP('DP_Instruction Forfaitaires'!$D506,Listes!$A$43:$E$49,2,FALSE))),IF('DP_Instruction Forfaitaires'!$E506&gt;Listes!$D$42,('DP_Instruction Forfaitaires'!$E506*(VLOOKUP('DP_Instruction Forfaitaires'!$D506,Listes!$A$43:$E$49,5,FALSE))),('DP_Instruction Forfaitaires'!$E506*(VLOOKUP('DP_Instruction Forfaitaires'!$D506,Listes!$A$43:$E$49,3,FALSE))+(VLOOKUP('DP_Instruction Forfaitaires'!$D506,Listes!$A$43:$E$49,4,FALSE)))))))</f>
        <v/>
      </c>
      <c r="O506" s="184" t="str">
        <f>IF($H506="","",IF($C506=Listes!$B$34,Listes!$I$31,IF($C506=Listes!$B$35,(VLOOKUP('DP_Instruction Forfaitaires'!$F506,Listes!$E$31:$F$36,2,FALSE)),IF($C506=Listes!$B$33,IF('DP_Instruction Forfaitaires'!$E506&lt;Listes!$A$64,'DP_Instruction Forfaitaires'!$E506*Listes!$A$65,IF('DP_Instruction Forfaitaires'!$E506&gt;Listes!$D$64,'DP_Instruction Forfaitaires'!$E506*Listes!$D$65,(('DP_Instruction Forfaitaires'!$E506*Listes!$B$65)+Listes!$C$65)))))))</f>
        <v/>
      </c>
      <c r="P506" s="144" t="str">
        <f>IF('Dépenses forfaitaire'!P506="","",'Dépenses forfaitaire'!P506)</f>
        <v/>
      </c>
      <c r="Q506" s="343"/>
      <c r="R506" s="295" t="str">
        <f t="shared" si="28"/>
        <v/>
      </c>
      <c r="S506" s="295" t="str">
        <f t="shared" si="29"/>
        <v/>
      </c>
      <c r="T506" s="193" t="str">
        <f t="shared" si="30"/>
        <v/>
      </c>
      <c r="U506" s="191"/>
      <c r="V506" s="209"/>
      <c r="W506" s="195" t="str">
        <f>IF(AND(OR(Q506="KO",T506&lt;&gt;""),OR(R506="",S506="",T506="")),Listes!$A$74,IF(AND(T506="",Q506&lt;&gt;""),Listes!$A$75,IF(AND(P506&lt;T506,V506=""),Listes!$A$76,IF(AND(R506&gt;S506),Listes!$A$77,IF(AND(P506&lt;&gt;"",P506&gt;T506,U506=""),Listes!$A$78,IF(AND(X506="",OR(Q506&lt;&gt;"",R506&lt;&gt;"",S506&lt;&gt;"")),Listes!$A$79,""))))))</f>
        <v/>
      </c>
      <c r="X506" s="196"/>
      <c r="Y506" s="31">
        <f t="shared" si="31"/>
        <v>0</v>
      </c>
    </row>
    <row r="507" spans="1:25" s="46" customFormat="1" ht="20.100000000000001" customHeight="1" thickBot="1" x14ac:dyDescent="0.35">
      <c r="A507" s="137"/>
      <c r="B507" s="137"/>
      <c r="C507" s="137"/>
      <c r="D507" s="137"/>
      <c r="E507" s="137"/>
      <c r="F507" s="137"/>
      <c r="G507" s="137"/>
      <c r="H507" s="149"/>
      <c r="I507" s="185"/>
      <c r="J507" s="185"/>
      <c r="K507" s="185"/>
      <c r="L507" s="185"/>
      <c r="M507" s="149"/>
      <c r="N507" s="137"/>
      <c r="O507" s="137"/>
      <c r="P507" s="186" t="s">
        <v>43</v>
      </c>
      <c r="Q507" s="294"/>
      <c r="R507" s="294"/>
      <c r="S507" s="294"/>
      <c r="T507" s="150">
        <f>SUM(T7:T506)</f>
        <v>0</v>
      </c>
      <c r="W507" s="149"/>
      <c r="X507" s="151"/>
    </row>
    <row r="508" spans="1:25" x14ac:dyDescent="0.25">
      <c r="I508" s="30"/>
      <c r="J508" s="30"/>
      <c r="K508" s="30"/>
      <c r="L508" s="30"/>
      <c r="U508" s="30"/>
      <c r="V508" s="30"/>
      <c r="X508" s="30"/>
    </row>
  </sheetData>
  <sheetProtection password="C903" sheet="1" objects="1" scenarios="1"/>
  <mergeCells count="6">
    <mergeCell ref="A1:X1"/>
    <mergeCell ref="A2:X2"/>
    <mergeCell ref="A3:A4"/>
    <mergeCell ref="M3:O3"/>
    <mergeCell ref="D4:E4"/>
    <mergeCell ref="M4:O4"/>
  </mergeCells>
  <conditionalFormatting sqref="A6">
    <cfRule type="expression" dxfId="14" priority="16">
      <formula>$U6="Oui"</formula>
    </cfRule>
  </conditionalFormatting>
  <conditionalFormatting sqref="B6:D6">
    <cfRule type="expression" dxfId="13" priority="15">
      <formula>$Z6="Oui"</formula>
    </cfRule>
  </conditionalFormatting>
  <conditionalFormatting sqref="B7:X506">
    <cfRule type="expression" dxfId="12" priority="11">
      <formula>$X7="Oui"</formula>
    </cfRule>
  </conditionalFormatting>
  <conditionalFormatting sqref="E6:L6">
    <cfRule type="expression" dxfId="11" priority="9">
      <formula>$U6="Oui"</formula>
    </cfRule>
  </conditionalFormatting>
  <conditionalFormatting sqref="P6:R6">
    <cfRule type="expression" dxfId="10" priority="3">
      <formula>$U6="Oui"</formula>
    </cfRule>
  </conditionalFormatting>
  <conditionalFormatting sqref="T7:T506">
    <cfRule type="cellIs" dxfId="9" priority="25" operator="notEqual">
      <formula>$P7</formula>
    </cfRule>
  </conditionalFormatting>
  <conditionalFormatting sqref="U6:X6">
    <cfRule type="expression" dxfId="8" priority="1">
      <formula>$U6="Oui"</formula>
    </cfRule>
  </conditionalFormatting>
  <conditionalFormatting sqref="W7:W506">
    <cfRule type="cellIs" dxfId="7" priority="27" operator="equal">
      <formula>"Le montant éligible retenu ne peut pas être supérieur au montant éligible"</formula>
    </cfRule>
  </conditionalFormatting>
  <dataValidations count="2">
    <dataValidation type="list" allowBlank="1" showInputMessage="1" showErrorMessage="1" sqref="X7:X506">
      <formula1>"Oui"</formula1>
    </dataValidation>
    <dataValidation type="decimal" operator="greaterThan" allowBlank="1" showInputMessage="1" showErrorMessage="1" sqref="P7:P506 T7:T506">
      <formula1>0</formula1>
    </dataValidation>
  </dataValidations>
  <pageMargins left="0.7" right="0.7" top="0.75" bottom="0.75" header="0.3" footer="0.3"/>
  <pageSetup paperSize="9" scale="50" fitToHeight="0" orientation="landscape" r:id="rId1"/>
  <extLst>
    <ext xmlns:x14="http://schemas.microsoft.com/office/spreadsheetml/2009/9/main" uri="{78C0D931-6437-407d-A8EE-F0AAD7539E65}">
      <x14:conditionalFormattings>
        <x14:conditionalFormatting xmlns:xm="http://schemas.microsoft.com/office/excel/2006/main">
          <x14:cfRule type="cellIs" priority="24" operator="notEqual" id="{EADA2AC9-D17B-4112-98D2-7ECDC8096293}">
            <xm:f>'Dépenses forfaitaire'!$C7</xm:f>
            <x14:dxf>
              <font>
                <color rgb="FFFF0000"/>
              </font>
            </x14:dxf>
          </x14:cfRule>
          <xm:sqref>C7:C506</xm:sqref>
        </x14:conditionalFormatting>
        <x14:conditionalFormatting xmlns:xm="http://schemas.microsoft.com/office/excel/2006/main">
          <x14:cfRule type="cellIs" priority="22" operator="notEqual" id="{F282CDA4-B289-4226-8AE1-E4E9CBD3BED4}">
            <xm:f>'Dépenses forfaitaire'!$E7</xm:f>
            <x14:dxf>
              <font>
                <color rgb="FFFF0000"/>
              </font>
            </x14:dxf>
          </x14:cfRule>
          <xm:sqref>E7:E506</xm:sqref>
        </x14:conditionalFormatting>
        <x14:conditionalFormatting xmlns:xm="http://schemas.microsoft.com/office/excel/2006/main">
          <x14:cfRule type="cellIs" priority="18" operator="notEqual" id="{BF508D44-FD63-4162-8365-DCA3E395DD3B}">
            <xm:f>'Dépenses sur factures'!$B5</xm:f>
            <x14:dxf>
              <font>
                <color rgb="FFFF0000"/>
              </font>
            </x14:dxf>
          </x14:cfRule>
          <xm:sqref>E6:L6 P6:R6 U6:X6</xm:sqref>
        </x14:conditionalFormatting>
        <x14:conditionalFormatting xmlns:xm="http://schemas.microsoft.com/office/excel/2006/main">
          <x14:cfRule type="cellIs" priority="21" operator="notEqual" id="{5D352AAD-CAA5-4AA2-917B-7C0C63D95C28}">
            <xm:f>'Dépenses forfaitaire'!$H8</xm:f>
            <x14:dxf>
              <font>
                <color rgb="FFFF0000"/>
              </font>
            </x14:dxf>
          </x14:cfRule>
          <xm:sqref>H8:H506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Listes!$A$11:$A$28</xm:f>
          </x14:formula1>
          <xm:sqref>U7:U506</xm:sqref>
        </x14:dataValidation>
        <x14:dataValidation type="list" operator="greaterThan" allowBlank="1" showInputMessage="1" showErrorMessage="1">
          <x14:formula1>
            <xm:f>Listes!$A$97:$A$98</xm:f>
          </x14:formula1>
          <xm:sqref>Q7:Q506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tabColor theme="1"/>
  </sheetPr>
  <dimension ref="A1:J98"/>
  <sheetViews>
    <sheetView topLeftCell="A64" zoomScale="70" zoomScaleNormal="70" workbookViewId="0">
      <selection activeCell="A103" sqref="A103"/>
    </sheetView>
  </sheetViews>
  <sheetFormatPr baseColWidth="10" defaultColWidth="11.42578125" defaultRowHeight="15" x14ac:dyDescent="0.25"/>
  <cols>
    <col min="1" max="1" width="121.5703125" style="7" bestFit="1" customWidth="1"/>
    <col min="2" max="2" width="39.140625" style="7" customWidth="1"/>
    <col min="3" max="3" width="52.85546875" style="7" bestFit="1" customWidth="1"/>
    <col min="4" max="4" width="45.5703125" style="7" bestFit="1" customWidth="1"/>
    <col min="5" max="5" width="40.7109375" style="7" customWidth="1"/>
    <col min="6" max="6" width="20.7109375" style="7" bestFit="1" customWidth="1"/>
    <col min="7" max="7" width="17.5703125" style="7" customWidth="1"/>
    <col min="8" max="9" width="11.42578125" style="7"/>
    <col min="10" max="10" width="23.85546875" style="7" customWidth="1"/>
    <col min="11" max="16384" width="11.42578125" style="7"/>
  </cols>
  <sheetData>
    <row r="1" spans="1:10" s="5" customFormat="1" ht="60" customHeight="1" thickBot="1" x14ac:dyDescent="0.3">
      <c r="A1" s="4" t="s">
        <v>1</v>
      </c>
      <c r="B1" s="4" t="s">
        <v>61</v>
      </c>
      <c r="C1" s="4" t="s">
        <v>62</v>
      </c>
      <c r="D1" s="7"/>
    </row>
    <row r="2" spans="1:10" ht="19.5" thickBot="1" x14ac:dyDescent="0.3">
      <c r="A2" s="6" t="s">
        <v>41</v>
      </c>
      <c r="B2" s="6" t="s">
        <v>41</v>
      </c>
      <c r="C2" s="6" t="s">
        <v>41</v>
      </c>
      <c r="E2" s="4" t="s">
        <v>171</v>
      </c>
    </row>
    <row r="3" spans="1:10" x14ac:dyDescent="0.25">
      <c r="A3" s="8" t="s">
        <v>179</v>
      </c>
      <c r="B3" s="8" t="s">
        <v>134</v>
      </c>
      <c r="C3" s="8" t="s">
        <v>68</v>
      </c>
      <c r="E3" s="9" t="s">
        <v>59</v>
      </c>
    </row>
    <row r="4" spans="1:10" ht="15.75" thickBot="1" x14ac:dyDescent="0.3">
      <c r="A4" s="9" t="s">
        <v>183</v>
      </c>
      <c r="B4" s="9" t="s">
        <v>135</v>
      </c>
      <c r="C4" s="9" t="s">
        <v>69</v>
      </c>
      <c r="E4" s="64" t="s">
        <v>170</v>
      </c>
    </row>
    <row r="5" spans="1:10" x14ac:dyDescent="0.25">
      <c r="A5" s="9" t="s">
        <v>182</v>
      </c>
      <c r="B5" s="9" t="s">
        <v>136</v>
      </c>
      <c r="C5" s="9"/>
    </row>
    <row r="6" spans="1:10" x14ac:dyDescent="0.25">
      <c r="A6" s="9" t="s">
        <v>184</v>
      </c>
      <c r="B6" s="9" t="s">
        <v>137</v>
      </c>
      <c r="C6" s="9"/>
      <c r="J6" s="7" t="e">
        <f>Listes!G31:G33+Listes!G31+Listes!G31</f>
        <v>#VALUE!</v>
      </c>
    </row>
    <row r="7" spans="1:10" x14ac:dyDescent="0.25">
      <c r="A7" s="9"/>
      <c r="B7" s="9"/>
      <c r="C7" s="9"/>
    </row>
    <row r="8" spans="1:10" ht="15.75" thickBot="1" x14ac:dyDescent="0.3">
      <c r="A8" s="9"/>
      <c r="B8" s="9"/>
      <c r="C8" s="9"/>
    </row>
    <row r="9" spans="1:10" ht="15.75" thickBot="1" x14ac:dyDescent="0.3">
      <c r="A9" s="53"/>
      <c r="B9" s="53"/>
      <c r="C9" s="54"/>
    </row>
    <row r="10" spans="1:10" ht="15.75" thickBot="1" x14ac:dyDescent="0.3">
      <c r="A10" s="58" t="s">
        <v>22</v>
      </c>
    </row>
    <row r="11" spans="1:10" x14ac:dyDescent="0.25">
      <c r="A11" s="8"/>
    </row>
    <row r="12" spans="1:10" x14ac:dyDescent="0.25">
      <c r="A12" s="9" t="s">
        <v>166</v>
      </c>
    </row>
    <row r="13" spans="1:10" x14ac:dyDescent="0.25">
      <c r="A13" s="9" t="s">
        <v>7</v>
      </c>
    </row>
    <row r="14" spans="1:10" x14ac:dyDescent="0.25">
      <c r="A14" s="9" t="s">
        <v>6</v>
      </c>
    </row>
    <row r="15" spans="1:10" x14ac:dyDescent="0.25">
      <c r="A15" s="9" t="s">
        <v>8</v>
      </c>
    </row>
    <row r="16" spans="1:10" x14ac:dyDescent="0.25">
      <c r="A16" s="9" t="s">
        <v>9</v>
      </c>
    </row>
    <row r="17" spans="1:9" x14ac:dyDescent="0.25">
      <c r="A17" s="9" t="s">
        <v>10</v>
      </c>
    </row>
    <row r="18" spans="1:9" x14ac:dyDescent="0.25">
      <c r="A18" s="9" t="s">
        <v>11</v>
      </c>
    </row>
    <row r="19" spans="1:9" x14ac:dyDescent="0.25">
      <c r="A19" s="9" t="s">
        <v>12</v>
      </c>
    </row>
    <row r="20" spans="1:9" x14ac:dyDescent="0.25">
      <c r="A20" s="9" t="s">
        <v>13</v>
      </c>
    </row>
    <row r="21" spans="1:9" x14ac:dyDescent="0.25">
      <c r="A21" s="9" t="s">
        <v>14</v>
      </c>
    </row>
    <row r="22" spans="1:9" x14ac:dyDescent="0.25">
      <c r="A22" s="9" t="s">
        <v>15</v>
      </c>
    </row>
    <row r="23" spans="1:9" x14ac:dyDescent="0.25">
      <c r="A23" s="9" t="s">
        <v>16</v>
      </c>
    </row>
    <row r="24" spans="1:9" x14ac:dyDescent="0.25">
      <c r="A24" s="9" t="s">
        <v>17</v>
      </c>
    </row>
    <row r="25" spans="1:9" x14ac:dyDescent="0.25">
      <c r="A25" s="9" t="s">
        <v>18</v>
      </c>
    </row>
    <row r="26" spans="1:9" x14ac:dyDescent="0.25">
      <c r="A26" s="9" t="s">
        <v>19</v>
      </c>
    </row>
    <row r="27" spans="1:9" x14ac:dyDescent="0.25">
      <c r="A27" s="9" t="s">
        <v>20</v>
      </c>
    </row>
    <row r="28" spans="1:9" ht="15.75" thickBot="1" x14ac:dyDescent="0.3">
      <c r="A28" s="10" t="s">
        <v>21</v>
      </c>
    </row>
    <row r="29" spans="1:9" ht="15.75" thickBot="1" x14ac:dyDescent="0.3"/>
    <row r="30" spans="1:9" ht="45.75" thickBot="1" x14ac:dyDescent="0.3">
      <c r="A30" s="65" t="s">
        <v>94</v>
      </c>
      <c r="B30" s="69" t="s">
        <v>102</v>
      </c>
      <c r="C30" s="111" t="s">
        <v>164</v>
      </c>
      <c r="D30" s="4" t="s">
        <v>63</v>
      </c>
      <c r="E30" s="505" t="s">
        <v>71</v>
      </c>
      <c r="F30" s="506"/>
      <c r="G30" s="58" t="s">
        <v>68</v>
      </c>
      <c r="H30" s="58" t="s">
        <v>159</v>
      </c>
      <c r="I30" s="58" t="s">
        <v>72</v>
      </c>
    </row>
    <row r="31" spans="1:9" ht="15.75" thickBot="1" x14ac:dyDescent="0.3">
      <c r="A31" s="62" t="s">
        <v>95</v>
      </c>
      <c r="B31" s="67" t="s">
        <v>103</v>
      </c>
      <c r="C31" s="66" t="s">
        <v>70</v>
      </c>
      <c r="D31" s="66" t="s">
        <v>161</v>
      </c>
      <c r="E31" s="70" t="s">
        <v>106</v>
      </c>
      <c r="F31" s="71">
        <v>140</v>
      </c>
      <c r="G31" s="75" t="s">
        <v>126</v>
      </c>
      <c r="H31" s="76">
        <v>1900</v>
      </c>
      <c r="I31" s="103">
        <v>20</v>
      </c>
    </row>
    <row r="32" spans="1:9" x14ac:dyDescent="0.25">
      <c r="A32" s="63" t="s">
        <v>96</v>
      </c>
      <c r="B32" s="66" t="s">
        <v>104</v>
      </c>
      <c r="C32" s="66" t="s">
        <v>70</v>
      </c>
      <c r="D32" s="66" t="s">
        <v>161</v>
      </c>
      <c r="E32" s="72" t="s">
        <v>107</v>
      </c>
      <c r="F32" s="73">
        <v>120</v>
      </c>
      <c r="G32" s="76" t="s">
        <v>127</v>
      </c>
      <c r="H32" s="76">
        <v>700</v>
      </c>
    </row>
    <row r="33" spans="1:8" ht="15.75" thickBot="1" x14ac:dyDescent="0.3">
      <c r="A33" s="63" t="s">
        <v>97</v>
      </c>
      <c r="B33" s="66" t="s">
        <v>105</v>
      </c>
      <c r="C33" s="66" t="s">
        <v>70</v>
      </c>
      <c r="D33" s="66" t="s">
        <v>161</v>
      </c>
      <c r="E33" s="72" t="s">
        <v>108</v>
      </c>
      <c r="F33" s="73">
        <v>120</v>
      </c>
      <c r="G33" s="77" t="s">
        <v>128</v>
      </c>
      <c r="H33" s="77">
        <v>2200</v>
      </c>
    </row>
    <row r="34" spans="1:8" x14ac:dyDescent="0.25">
      <c r="A34" s="63" t="s">
        <v>98</v>
      </c>
      <c r="B34" s="68" t="s">
        <v>72</v>
      </c>
      <c r="C34" s="66" t="s">
        <v>72</v>
      </c>
      <c r="D34" s="66" t="s">
        <v>162</v>
      </c>
      <c r="E34" s="72" t="s">
        <v>109</v>
      </c>
      <c r="F34" s="73">
        <v>120</v>
      </c>
    </row>
    <row r="35" spans="1:8" ht="15.75" thickBot="1" x14ac:dyDescent="0.3">
      <c r="A35" s="63" t="s">
        <v>99</v>
      </c>
      <c r="B35" s="64" t="s">
        <v>71</v>
      </c>
      <c r="C35" s="64" t="s">
        <v>71</v>
      </c>
      <c r="D35" s="64" t="s">
        <v>163</v>
      </c>
      <c r="E35" s="72" t="s">
        <v>110</v>
      </c>
      <c r="F35" s="73">
        <v>90</v>
      </c>
    </row>
    <row r="36" spans="1:8" ht="15.75" thickBot="1" x14ac:dyDescent="0.3">
      <c r="A36" s="63" t="s">
        <v>100</v>
      </c>
      <c r="E36" s="64" t="s">
        <v>111</v>
      </c>
      <c r="F36" s="74">
        <v>150</v>
      </c>
    </row>
    <row r="37" spans="1:8" ht="15.75" thickBot="1" x14ac:dyDescent="0.3">
      <c r="A37" s="64" t="s">
        <v>101</v>
      </c>
    </row>
    <row r="40" spans="1:8" ht="15.75" thickBot="1" x14ac:dyDescent="0.3"/>
    <row r="41" spans="1:8" ht="16.5" thickBot="1" x14ac:dyDescent="0.3">
      <c r="A41" s="502" t="s">
        <v>112</v>
      </c>
      <c r="B41" s="503"/>
      <c r="C41" s="503"/>
      <c r="D41" s="503"/>
      <c r="E41" s="504"/>
    </row>
    <row r="42" spans="1:8" ht="15.75" x14ac:dyDescent="0.25">
      <c r="A42" s="84" t="s">
        <v>114</v>
      </c>
      <c r="B42" s="85">
        <v>5000</v>
      </c>
      <c r="C42" s="85">
        <v>5001</v>
      </c>
      <c r="D42" s="85">
        <v>20000</v>
      </c>
      <c r="E42" s="86">
        <v>20000</v>
      </c>
    </row>
    <row r="43" spans="1:8" ht="15.75" x14ac:dyDescent="0.25">
      <c r="A43" s="90" t="s">
        <v>95</v>
      </c>
      <c r="B43" s="82">
        <v>0.52900000000000003</v>
      </c>
      <c r="C43" s="82">
        <v>0.316</v>
      </c>
      <c r="D43" s="82">
        <v>1065</v>
      </c>
      <c r="E43" s="83">
        <v>0.37</v>
      </c>
    </row>
    <row r="44" spans="1:8" ht="15.75" x14ac:dyDescent="0.25">
      <c r="A44" s="88" t="s">
        <v>96</v>
      </c>
      <c r="B44" s="82">
        <v>0.52900000000000003</v>
      </c>
      <c r="C44" s="82">
        <v>0.316</v>
      </c>
      <c r="D44" s="82">
        <v>1065</v>
      </c>
      <c r="E44" s="83">
        <v>0.37</v>
      </c>
    </row>
    <row r="45" spans="1:8" ht="15.75" x14ac:dyDescent="0.25">
      <c r="A45" s="87" t="s">
        <v>97</v>
      </c>
      <c r="B45" s="82">
        <v>0.52900000000000003</v>
      </c>
      <c r="C45" s="82">
        <v>0.316</v>
      </c>
      <c r="D45" s="82">
        <v>1065</v>
      </c>
      <c r="E45" s="83">
        <v>0.37</v>
      </c>
    </row>
    <row r="46" spans="1:8" ht="15.75" x14ac:dyDescent="0.25">
      <c r="A46" s="88" t="s">
        <v>98</v>
      </c>
      <c r="B46" s="78">
        <v>0.60599999999999998</v>
      </c>
      <c r="C46" s="78">
        <v>0.34</v>
      </c>
      <c r="D46" s="78">
        <v>1330</v>
      </c>
      <c r="E46" s="79">
        <v>0.40699999999999997</v>
      </c>
    </row>
    <row r="47" spans="1:8" ht="15.75" x14ac:dyDescent="0.25">
      <c r="A47" s="88" t="s">
        <v>99</v>
      </c>
      <c r="B47" s="78">
        <v>0.63600000000000001</v>
      </c>
      <c r="C47" s="78">
        <v>0.35699999999999998</v>
      </c>
      <c r="D47" s="78">
        <v>1395</v>
      </c>
      <c r="E47" s="79">
        <v>0.42699999999999999</v>
      </c>
    </row>
    <row r="48" spans="1:8" ht="15.75" x14ac:dyDescent="0.25">
      <c r="A48" s="88" t="s">
        <v>100</v>
      </c>
      <c r="B48" s="78">
        <v>0.66500000000000004</v>
      </c>
      <c r="C48" s="78">
        <v>0.374</v>
      </c>
      <c r="D48" s="78">
        <v>1457</v>
      </c>
      <c r="E48" s="79">
        <v>0.44700000000000001</v>
      </c>
    </row>
    <row r="49" spans="1:5" ht="16.5" thickBot="1" x14ac:dyDescent="0.3">
      <c r="A49" s="89" t="s">
        <v>101</v>
      </c>
      <c r="B49" s="80">
        <v>0.69699999999999995</v>
      </c>
      <c r="C49" s="80">
        <v>0.39400000000000002</v>
      </c>
      <c r="D49" s="80">
        <v>1515</v>
      </c>
      <c r="E49" s="81">
        <v>0.47</v>
      </c>
    </row>
    <row r="51" spans="1:5" ht="15.75" thickBot="1" x14ac:dyDescent="0.3"/>
    <row r="52" spans="1:5" ht="16.5" thickBot="1" x14ac:dyDescent="0.3">
      <c r="A52" s="502" t="s">
        <v>113</v>
      </c>
      <c r="B52" s="503"/>
      <c r="C52" s="503"/>
      <c r="D52" s="503"/>
      <c r="E52" s="504"/>
    </row>
    <row r="53" spans="1:5" ht="15.75" x14ac:dyDescent="0.25">
      <c r="A53" s="84" t="s">
        <v>114</v>
      </c>
      <c r="B53" s="85">
        <v>3000</v>
      </c>
      <c r="C53" s="85">
        <v>3001</v>
      </c>
      <c r="D53" s="85">
        <v>6000</v>
      </c>
      <c r="E53" s="86">
        <v>6000</v>
      </c>
    </row>
    <row r="54" spans="1:5" ht="15.75" x14ac:dyDescent="0.25">
      <c r="A54" s="90" t="s">
        <v>95</v>
      </c>
      <c r="B54" s="82">
        <v>0.39500000000000002</v>
      </c>
      <c r="C54" s="82">
        <v>9.9000000000000005E-2</v>
      </c>
      <c r="D54" s="82">
        <v>891</v>
      </c>
      <c r="E54" s="83">
        <v>0.248</v>
      </c>
    </row>
    <row r="55" spans="1:5" ht="15.75" x14ac:dyDescent="0.25">
      <c r="A55" s="88" t="s">
        <v>96</v>
      </c>
      <c r="B55" s="82">
        <v>0.39500000000000002</v>
      </c>
      <c r="C55" s="82">
        <v>9.9000000000000005E-2</v>
      </c>
      <c r="D55" s="82">
        <v>891</v>
      </c>
      <c r="E55" s="83">
        <v>0.248</v>
      </c>
    </row>
    <row r="56" spans="1:5" ht="15.75" x14ac:dyDescent="0.25">
      <c r="A56" s="87" t="s">
        <v>97</v>
      </c>
      <c r="B56" s="82">
        <v>0.46800000000000003</v>
      </c>
      <c r="C56" s="82">
        <v>8.2000000000000003E-2</v>
      </c>
      <c r="D56" s="82">
        <v>1158</v>
      </c>
      <c r="E56" s="83">
        <v>0.27500000000000002</v>
      </c>
    </row>
    <row r="57" spans="1:5" ht="15.75" x14ac:dyDescent="0.25">
      <c r="A57" s="88" t="s">
        <v>98</v>
      </c>
      <c r="B57" s="82">
        <v>0.46800000000000003</v>
      </c>
      <c r="C57" s="82">
        <v>8.2000000000000003E-2</v>
      </c>
      <c r="D57" s="82">
        <v>1158</v>
      </c>
      <c r="E57" s="83">
        <v>0.27500000000000002</v>
      </c>
    </row>
    <row r="58" spans="1:5" ht="15.75" x14ac:dyDescent="0.25">
      <c r="A58" s="88" t="s">
        <v>99</v>
      </c>
      <c r="B58" s="82">
        <v>0.46800000000000003</v>
      </c>
      <c r="C58" s="82">
        <v>8.2000000000000003E-2</v>
      </c>
      <c r="D58" s="82">
        <v>1158</v>
      </c>
      <c r="E58" s="83">
        <v>0.27500000000000002</v>
      </c>
    </row>
    <row r="59" spans="1:5" ht="15.75" x14ac:dyDescent="0.25">
      <c r="A59" s="88" t="s">
        <v>100</v>
      </c>
      <c r="B59" s="78">
        <v>0.60599999999999998</v>
      </c>
      <c r="C59" s="78">
        <v>7.9000000000000001E-2</v>
      </c>
      <c r="D59" s="78">
        <v>1583</v>
      </c>
      <c r="E59" s="79">
        <v>0.34300000000000003</v>
      </c>
    </row>
    <row r="60" spans="1:5" ht="16.5" thickBot="1" x14ac:dyDescent="0.3">
      <c r="A60" s="89" t="s">
        <v>101</v>
      </c>
      <c r="B60" s="80">
        <v>0.60599999999999998</v>
      </c>
      <c r="C60" s="80">
        <v>7.9000000000000001E-2</v>
      </c>
      <c r="D60" s="80">
        <v>1583</v>
      </c>
      <c r="E60" s="81">
        <v>0.34300000000000003</v>
      </c>
    </row>
    <row r="62" spans="1:5" ht="15.75" thickBot="1" x14ac:dyDescent="0.3"/>
    <row r="63" spans="1:5" ht="16.5" thickBot="1" x14ac:dyDescent="0.3">
      <c r="A63" s="502" t="s">
        <v>115</v>
      </c>
      <c r="B63" s="503"/>
      <c r="C63" s="503"/>
      <c r="D63" s="504"/>
    </row>
    <row r="64" spans="1:5" ht="15.75" x14ac:dyDescent="0.25">
      <c r="A64" s="91">
        <v>3000</v>
      </c>
      <c r="B64" s="92">
        <v>3001</v>
      </c>
      <c r="C64" s="92">
        <v>6000</v>
      </c>
      <c r="D64" s="93">
        <v>6000</v>
      </c>
    </row>
    <row r="65" spans="1:4" ht="16.5" thickBot="1" x14ac:dyDescent="0.3">
      <c r="A65" s="94">
        <v>0.315</v>
      </c>
      <c r="B65" s="80">
        <v>7.9000000000000001E-2</v>
      </c>
      <c r="C65" s="80">
        <v>711</v>
      </c>
      <c r="D65" s="81">
        <v>0.19800000000000001</v>
      </c>
    </row>
    <row r="72" spans="1:4" ht="15.75" thickBot="1" x14ac:dyDescent="0.3"/>
    <row r="73" spans="1:4" ht="16.5" thickBot="1" x14ac:dyDescent="0.3">
      <c r="A73" s="235" t="s">
        <v>188</v>
      </c>
    </row>
    <row r="74" spans="1:4" ht="15.75" x14ac:dyDescent="0.25">
      <c r="A74" s="236" t="s">
        <v>189</v>
      </c>
    </row>
    <row r="75" spans="1:4" ht="15.75" x14ac:dyDescent="0.25">
      <c r="A75" s="236" t="s">
        <v>190</v>
      </c>
    </row>
    <row r="76" spans="1:4" ht="15.75" x14ac:dyDescent="0.25">
      <c r="A76" s="236" t="s">
        <v>191</v>
      </c>
    </row>
    <row r="77" spans="1:4" ht="15.75" x14ac:dyDescent="0.25">
      <c r="A77" s="236" t="s">
        <v>192</v>
      </c>
    </row>
    <row r="78" spans="1:4" ht="15.75" x14ac:dyDescent="0.25">
      <c r="A78" s="236" t="s">
        <v>193</v>
      </c>
    </row>
    <row r="79" spans="1:4" ht="16.5" thickBot="1" x14ac:dyDescent="0.3">
      <c r="A79" s="237" t="s">
        <v>194</v>
      </c>
    </row>
    <row r="80" spans="1:4" x14ac:dyDescent="0.25">
      <c r="A80" s="238"/>
    </row>
    <row r="81" spans="1:1" ht="15.75" thickBot="1" x14ac:dyDescent="0.3">
      <c r="A81" s="238"/>
    </row>
    <row r="82" spans="1:1" ht="15.75" thickBot="1" x14ac:dyDescent="0.3">
      <c r="A82" s="239" t="s">
        <v>195</v>
      </c>
    </row>
    <row r="83" spans="1:1" x14ac:dyDescent="0.25">
      <c r="A83" s="240" t="s">
        <v>196</v>
      </c>
    </row>
    <row r="84" spans="1:1" x14ac:dyDescent="0.25">
      <c r="A84" s="240" t="s">
        <v>197</v>
      </c>
    </row>
    <row r="85" spans="1:1" x14ac:dyDescent="0.25">
      <c r="A85" s="240" t="s">
        <v>198</v>
      </c>
    </row>
    <row r="86" spans="1:1" x14ac:dyDescent="0.25">
      <c r="A86" s="240" t="s">
        <v>199</v>
      </c>
    </row>
    <row r="87" spans="1:1" x14ac:dyDescent="0.25">
      <c r="A87" s="240" t="s">
        <v>200</v>
      </c>
    </row>
    <row r="88" spans="1:1" x14ac:dyDescent="0.25">
      <c r="A88" s="240" t="s">
        <v>201</v>
      </c>
    </row>
    <row r="89" spans="1:1" x14ac:dyDescent="0.25">
      <c r="A89" s="240" t="s">
        <v>202</v>
      </c>
    </row>
    <row r="90" spans="1:1" x14ac:dyDescent="0.25">
      <c r="A90" s="240" t="s">
        <v>203</v>
      </c>
    </row>
    <row r="91" spans="1:1" x14ac:dyDescent="0.25">
      <c r="A91" s="240" t="s">
        <v>204</v>
      </c>
    </row>
    <row r="92" spans="1:1" x14ac:dyDescent="0.25">
      <c r="A92" s="240" t="s">
        <v>205</v>
      </c>
    </row>
    <row r="93" spans="1:1" ht="15.75" thickBot="1" x14ac:dyDescent="0.3">
      <c r="A93" s="241" t="s">
        <v>206</v>
      </c>
    </row>
    <row r="95" spans="1:1" ht="15.75" thickBot="1" x14ac:dyDescent="0.3"/>
    <row r="96" spans="1:1" ht="15.75" thickBot="1" x14ac:dyDescent="0.3">
      <c r="A96" s="239" t="s">
        <v>229</v>
      </c>
    </row>
    <row r="97" spans="1:1" x14ac:dyDescent="0.25">
      <c r="A97" s="240" t="s">
        <v>230</v>
      </c>
    </row>
    <row r="98" spans="1:1" ht="15.75" thickBot="1" x14ac:dyDescent="0.3">
      <c r="A98" s="241" t="s">
        <v>231</v>
      </c>
    </row>
  </sheetData>
  <sheetProtection password="C903" sheet="1" objects="1" scenarios="1"/>
  <sortState ref="A28:A34">
    <sortCondition ref="A28:A34"/>
  </sortState>
  <mergeCells count="4">
    <mergeCell ref="A63:D63"/>
    <mergeCell ref="E30:F30"/>
    <mergeCell ref="A41:E41"/>
    <mergeCell ref="A52:E52"/>
  </mergeCells>
  <conditionalFormatting sqref="A9">
    <cfRule type="duplicateValues" dxfId="2" priority="10"/>
  </conditionalFormatting>
  <pageMargins left="0.7" right="0.7" top="0.75" bottom="0.75" header="0.3" footer="0.3"/>
  <pageSetup paperSize="9" scale="2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theme="9" tint="-0.249977111117893"/>
    <pageSetUpPr fitToPage="1"/>
  </sheetPr>
  <dimension ref="A1:J90"/>
  <sheetViews>
    <sheetView topLeftCell="A7" zoomScale="80" zoomScaleNormal="80" workbookViewId="0">
      <selection activeCell="B26" sqref="B26"/>
    </sheetView>
  </sheetViews>
  <sheetFormatPr baseColWidth="10" defaultColWidth="11.42578125" defaultRowHeight="15" x14ac:dyDescent="0.25"/>
  <cols>
    <col min="1" max="1" width="22.28515625" style="15" customWidth="1"/>
    <col min="2" max="2" width="24.5703125" style="15" customWidth="1"/>
    <col min="3" max="3" width="45.7109375" style="15" customWidth="1"/>
    <col min="4" max="5" width="20.7109375" style="15" customWidth="1"/>
    <col min="6" max="6" width="77.28515625" style="3" bestFit="1" customWidth="1"/>
    <col min="7" max="7" width="20.7109375" style="15" customWidth="1"/>
    <col min="8" max="9" width="11.42578125" style="15"/>
    <col min="10" max="10" width="12.5703125" style="15" customWidth="1"/>
    <col min="11" max="16384" width="11.42578125" style="15"/>
  </cols>
  <sheetData>
    <row r="1" spans="1:10" ht="15" customHeight="1" x14ac:dyDescent="0.25">
      <c r="A1" s="14"/>
      <c r="B1" s="14"/>
      <c r="C1" s="14"/>
      <c r="D1" s="14"/>
      <c r="E1" s="14"/>
      <c r="F1" s="28"/>
      <c r="G1" s="14"/>
    </row>
    <row r="2" spans="1:10" ht="15" customHeight="1" x14ac:dyDescent="0.25">
      <c r="A2" s="14"/>
      <c r="B2" s="14"/>
      <c r="C2" s="14"/>
      <c r="D2" s="14"/>
      <c r="E2" s="14"/>
      <c r="F2" s="28"/>
      <c r="G2" s="14"/>
    </row>
    <row r="3" spans="1:10" ht="15" customHeight="1" x14ac:dyDescent="0.25">
      <c r="A3" s="14"/>
      <c r="B3" s="14"/>
      <c r="C3" s="14"/>
      <c r="D3" s="14"/>
      <c r="E3" s="14"/>
      <c r="F3" s="28"/>
      <c r="G3" s="14"/>
    </row>
    <row r="4" spans="1:10" ht="15" customHeight="1" x14ac:dyDescent="0.25">
      <c r="A4" s="14"/>
      <c r="B4" s="14"/>
      <c r="C4" s="14"/>
      <c r="D4" s="14"/>
      <c r="E4" s="14"/>
      <c r="F4" s="28"/>
      <c r="G4" s="14"/>
    </row>
    <row r="5" spans="1:10" ht="15" customHeight="1" x14ac:dyDescent="0.25">
      <c r="A5" s="14"/>
      <c r="B5" s="14"/>
      <c r="C5" s="14"/>
      <c r="D5" s="14"/>
      <c r="E5" s="14"/>
      <c r="F5" s="28"/>
      <c r="G5" s="14"/>
    </row>
    <row r="6" spans="1:10" ht="15" customHeight="1" x14ac:dyDescent="0.25">
      <c r="A6" s="14"/>
      <c r="B6" s="14"/>
      <c r="C6" s="14"/>
      <c r="D6" s="14"/>
      <c r="E6" s="14"/>
      <c r="F6" s="28"/>
      <c r="G6" s="14"/>
    </row>
    <row r="7" spans="1:10" ht="15" customHeight="1" x14ac:dyDescent="0.25">
      <c r="A7" s="14"/>
      <c r="B7" s="11"/>
      <c r="C7" s="11"/>
      <c r="D7" s="14"/>
      <c r="E7" s="14"/>
      <c r="F7" s="28"/>
      <c r="G7" s="14"/>
    </row>
    <row r="8" spans="1:10" ht="15" customHeight="1" x14ac:dyDescent="0.25">
      <c r="A8" s="14"/>
      <c r="B8" s="11"/>
      <c r="C8" s="1"/>
    </row>
    <row r="9" spans="1:10" ht="66" customHeight="1" x14ac:dyDescent="0.25">
      <c r="A9" s="430" t="s">
        <v>178</v>
      </c>
      <c r="B9" s="430"/>
      <c r="C9" s="430"/>
      <c r="D9" s="430"/>
      <c r="E9" s="430"/>
      <c r="F9" s="430"/>
      <c r="G9" s="430"/>
      <c r="H9" s="430"/>
      <c r="I9" s="430"/>
      <c r="J9" s="430"/>
    </row>
    <row r="10" spans="1:10" ht="20.100000000000001" customHeight="1" x14ac:dyDescent="0.25">
      <c r="A10" s="431" t="s">
        <v>51</v>
      </c>
      <c r="B10" s="431"/>
      <c r="C10" s="431"/>
      <c r="D10" s="431"/>
      <c r="E10" s="432"/>
      <c r="F10" s="433"/>
      <c r="G10" s="433"/>
      <c r="H10" s="433"/>
      <c r="I10" s="433"/>
      <c r="J10" s="434"/>
    </row>
    <row r="11" spans="1:10" ht="20.100000000000001" customHeight="1" x14ac:dyDescent="0.25">
      <c r="A11" s="435" t="s">
        <v>50</v>
      </c>
      <c r="B11" s="435"/>
      <c r="C11" s="435"/>
      <c r="D11" s="435"/>
      <c r="E11" s="436"/>
      <c r="F11" s="437"/>
      <c r="G11" s="437"/>
      <c r="H11" s="437"/>
      <c r="I11" s="437"/>
      <c r="J11" s="438"/>
    </row>
    <row r="12" spans="1:10" ht="20.100000000000001" customHeight="1" x14ac:dyDescent="0.25">
      <c r="A12" s="441" t="s">
        <v>186</v>
      </c>
      <c r="B12" s="442"/>
      <c r="C12" s="442"/>
      <c r="D12" s="443"/>
      <c r="E12" s="436"/>
      <c r="F12" s="437"/>
      <c r="G12" s="437"/>
      <c r="H12" s="437"/>
      <c r="I12" s="437"/>
      <c r="J12" s="438"/>
    </row>
    <row r="13" spans="1:10" ht="20.100000000000001" customHeight="1" x14ac:dyDescent="0.25">
      <c r="A13" s="441" t="s">
        <v>187</v>
      </c>
      <c r="B13" s="442"/>
      <c r="C13" s="442"/>
      <c r="D13" s="443"/>
      <c r="E13" s="432"/>
      <c r="F13" s="433"/>
      <c r="G13" s="433"/>
      <c r="H13" s="433"/>
      <c r="I13" s="433"/>
      <c r="J13" s="434"/>
    </row>
    <row r="14" spans="1:10" ht="24.95" customHeight="1" x14ac:dyDescent="0.25">
      <c r="A14" s="430" t="s">
        <v>252</v>
      </c>
      <c r="B14" s="430"/>
      <c r="C14" s="430"/>
      <c r="D14" s="430"/>
      <c r="E14" s="430"/>
      <c r="F14" s="430"/>
      <c r="G14" s="430"/>
      <c r="H14" s="430"/>
      <c r="I14" s="430"/>
      <c r="J14" s="430"/>
    </row>
    <row r="15" spans="1:10" ht="24.95" customHeight="1" thickBot="1" x14ac:dyDescent="0.3">
      <c r="A15" s="14"/>
      <c r="B15" s="13"/>
      <c r="C15" s="13"/>
      <c r="D15" s="13"/>
      <c r="E15" s="13"/>
      <c r="F15" s="13"/>
    </row>
    <row r="16" spans="1:10" ht="20.100000000000001" customHeight="1" thickBot="1" x14ac:dyDescent="0.3">
      <c r="A16" s="14"/>
      <c r="C16" s="221" t="s">
        <v>26</v>
      </c>
      <c r="D16" s="222" t="s">
        <v>27</v>
      </c>
      <c r="F16" s="224" t="s">
        <v>57</v>
      </c>
      <c r="G16" s="222" t="s">
        <v>27</v>
      </c>
    </row>
    <row r="17" spans="1:7" ht="20.100000000000001" customHeight="1" x14ac:dyDescent="0.25">
      <c r="C17" s="226" t="s">
        <v>25</v>
      </c>
      <c r="D17" s="227">
        <f>G17+G20</f>
        <v>0</v>
      </c>
      <c r="F17" s="230" t="s">
        <v>180</v>
      </c>
      <c r="G17" s="231">
        <f>IF(C31="",0,SUM(G18:G19))</f>
        <v>0</v>
      </c>
    </row>
    <row r="18" spans="1:7" ht="20.100000000000001" customHeight="1" x14ac:dyDescent="0.25">
      <c r="A18" s="14"/>
      <c r="B18" s="2"/>
      <c r="C18" s="228" t="s">
        <v>153</v>
      </c>
      <c r="D18" s="227">
        <f>G23</f>
        <v>0</v>
      </c>
      <c r="F18" s="232" t="s">
        <v>179</v>
      </c>
      <c r="G18" s="233">
        <f>IF($C$31="",0,SUMIF('Dépenses sur factures'!E7:E506,'Synthèse dépenses bénéficiaire'!F18,'Dépenses sur factures'!H7:H506))</f>
        <v>0</v>
      </c>
    </row>
    <row r="19" spans="1:7" ht="36.75" customHeight="1" x14ac:dyDescent="0.25">
      <c r="A19" s="14"/>
      <c r="B19" s="16"/>
      <c r="C19" s="228" t="s">
        <v>155</v>
      </c>
      <c r="D19" s="227">
        <f>G28</f>
        <v>0</v>
      </c>
      <c r="F19" s="232" t="s">
        <v>183</v>
      </c>
      <c r="G19" s="233">
        <f>IF($C$31="",0,SUMIF('Dépenses sur factures'!E7:E506,'Synthèse dépenses bénéficiaire'!F19,'Dépenses sur factures'!H7:H506))</f>
        <v>0</v>
      </c>
    </row>
    <row r="20" spans="1:7" ht="20.100000000000001" customHeight="1" thickBot="1" x14ac:dyDescent="0.3">
      <c r="A20" s="14"/>
      <c r="B20" s="16"/>
      <c r="C20" s="229" t="s">
        <v>150</v>
      </c>
      <c r="D20" s="227">
        <f>G30</f>
        <v>0</v>
      </c>
      <c r="F20" s="234" t="s">
        <v>181</v>
      </c>
      <c r="G20" s="231">
        <f>IF(C31="",0,G21+G22)</f>
        <v>0</v>
      </c>
    </row>
    <row r="21" spans="1:7" ht="20.100000000000001" customHeight="1" thickBot="1" x14ac:dyDescent="0.3">
      <c r="A21" s="14"/>
      <c r="B21" s="16"/>
      <c r="C21" s="221" t="s">
        <v>2</v>
      </c>
      <c r="D21" s="223">
        <f>SUM(D17:D20)</f>
        <v>0</v>
      </c>
      <c r="F21" s="228" t="s">
        <v>182</v>
      </c>
      <c r="G21" s="233">
        <f>IF($C$31="",0,SUMIF('Dépenses sur factures'!E7:E506,'Synthèse dépenses bénéficiaire'!F21,'Dépenses sur factures'!H7:H506))</f>
        <v>0</v>
      </c>
    </row>
    <row r="22" spans="1:7" ht="20.100000000000001" customHeight="1" x14ac:dyDescent="0.25">
      <c r="A22" s="14"/>
      <c r="B22" s="17"/>
      <c r="C22" s="16"/>
      <c r="D22" s="13"/>
      <c r="F22" s="228" t="s">
        <v>184</v>
      </c>
      <c r="G22" s="233">
        <f>IF($C$31="",0,SUMIF('Dépenses sur factures'!E7:E506,'Synthèse dépenses bénéficiaire'!F22,'Dépenses sur factures'!H7:H506))</f>
        <v>0</v>
      </c>
    </row>
    <row r="23" spans="1:7" ht="20.100000000000001" customHeight="1" x14ac:dyDescent="0.25">
      <c r="A23" s="14"/>
      <c r="B23" s="17"/>
      <c r="C23" s="16"/>
      <c r="D23" s="13"/>
      <c r="F23" s="234" t="s">
        <v>153</v>
      </c>
      <c r="G23" s="231">
        <f>IF(C31="",0,SUM(G24:G27))</f>
        <v>0</v>
      </c>
    </row>
    <row r="24" spans="1:7" ht="19.5" customHeight="1" x14ac:dyDescent="0.25">
      <c r="A24" s="14"/>
      <c r="B24" s="17"/>
      <c r="F24" s="228" t="s">
        <v>134</v>
      </c>
      <c r="G24" s="233">
        <f>IF($C$31="",0,SUMIF('Dépenses rémunération au réel'!$E$7:$E$506,'Synthèse dépenses bénéficiaire'!F24,'Dépenses rémunération au réel'!$L$7:$L$506))</f>
        <v>0</v>
      </c>
    </row>
    <row r="25" spans="1:7" ht="20.100000000000001" customHeight="1" x14ac:dyDescent="0.25">
      <c r="A25" s="14"/>
      <c r="B25" s="16"/>
      <c r="F25" s="228" t="s">
        <v>135</v>
      </c>
      <c r="G25" s="233">
        <f>IF($C$31="",0,SUMIF('Dépenses rémunération au réel'!$E$7:$E$506,'Synthèse dépenses bénéficiaire'!F25,'Dépenses rémunération au réel'!$L$7:$L$506))</f>
        <v>0</v>
      </c>
    </row>
    <row r="26" spans="1:7" ht="20.100000000000001" customHeight="1" x14ac:dyDescent="0.25">
      <c r="A26" s="14"/>
      <c r="B26" s="16"/>
      <c r="F26" s="228" t="s">
        <v>136</v>
      </c>
      <c r="G26" s="233">
        <f>IF($C$31="",0,SUMIF('Dépenses rémunération au réel'!$E$7:$E$506,'Synthèse dépenses bénéficiaire'!F26,'Dépenses rémunération au réel'!$L$7:$L$506))</f>
        <v>0</v>
      </c>
    </row>
    <row r="27" spans="1:7" ht="20.100000000000001" customHeight="1" x14ac:dyDescent="0.25">
      <c r="A27" s="14"/>
      <c r="B27" s="16"/>
      <c r="C27" s="112"/>
      <c r="D27" s="16"/>
      <c r="E27" s="16"/>
      <c r="F27" s="228" t="s">
        <v>137</v>
      </c>
      <c r="G27" s="233">
        <f>IF($C$31="",0,SUMIF('Dépenses rémunération au réel'!$E$7:$E$506,'Synthèse dépenses bénéficiaire'!F27,'Dépenses rémunération au réel'!$L$7:$L$506))</f>
        <v>0</v>
      </c>
    </row>
    <row r="28" spans="1:7" ht="20.100000000000001" customHeight="1" thickBot="1" x14ac:dyDescent="0.3">
      <c r="A28" s="14"/>
      <c r="B28" s="16"/>
      <c r="C28" s="16"/>
      <c r="D28" s="16"/>
      <c r="E28" s="16"/>
      <c r="F28" s="234" t="s">
        <v>154</v>
      </c>
      <c r="G28" s="231">
        <f>IF(C31="",0,G29)</f>
        <v>0</v>
      </c>
    </row>
    <row r="29" spans="1:7" ht="20.100000000000001" customHeight="1" thickBot="1" x14ac:dyDescent="0.3">
      <c r="A29" s="14"/>
      <c r="B29" s="16"/>
      <c r="C29" s="439" t="s">
        <v>173</v>
      </c>
      <c r="D29" s="440"/>
      <c r="E29" s="16"/>
      <c r="F29" s="228" t="s">
        <v>74</v>
      </c>
      <c r="G29" s="233">
        <f>IF(C31="Non",0,G23*0.15)</f>
        <v>0</v>
      </c>
    </row>
    <row r="30" spans="1:7" ht="51" customHeight="1" x14ac:dyDescent="0.25">
      <c r="A30" s="14"/>
      <c r="B30" s="16"/>
      <c r="C30" s="428" t="s">
        <v>174</v>
      </c>
      <c r="D30" s="429"/>
      <c r="E30" s="16"/>
      <c r="F30" s="234" t="s">
        <v>150</v>
      </c>
      <c r="G30" s="231">
        <f>IF(C31="",0,SUM(G31:G33))</f>
        <v>0</v>
      </c>
    </row>
    <row r="31" spans="1:7" ht="25.5" customHeight="1" thickBot="1" x14ac:dyDescent="0.3">
      <c r="A31" s="14"/>
      <c r="C31" s="426" t="s">
        <v>59</v>
      </c>
      <c r="D31" s="427"/>
      <c r="E31" s="16"/>
      <c r="F31" s="228" t="s">
        <v>70</v>
      </c>
      <c r="G31" s="233">
        <f>IF($C$31="",0,SUMIF('Dépenses forfaitaire'!$H$7:$H$506,'Synthèse dépenses bénéficiaire'!F31,'Dépenses forfaitaire'!$P$7:$P$506))</f>
        <v>0</v>
      </c>
    </row>
    <row r="32" spans="1:7" ht="20.100000000000001" customHeight="1" x14ac:dyDescent="0.25">
      <c r="A32" s="14"/>
      <c r="E32" s="16"/>
      <c r="F32" s="228" t="s">
        <v>71</v>
      </c>
      <c r="G32" s="233">
        <f>IF($C$31="",0,SUMIF('Dépenses forfaitaire'!$H$7:$H$506,'Synthèse dépenses bénéficiaire'!F32,'Dépenses forfaitaire'!$P$7:$P$506))</f>
        <v>0</v>
      </c>
    </row>
    <row r="33" spans="1:7" ht="20.100000000000001" customHeight="1" thickBot="1" x14ac:dyDescent="0.3">
      <c r="A33" s="14"/>
      <c r="C33" s="16"/>
      <c r="D33" s="16"/>
      <c r="E33" s="16"/>
      <c r="F33" s="228" t="s">
        <v>72</v>
      </c>
      <c r="G33" s="233">
        <f>IF($C$31="",0,SUMIF('Dépenses forfaitaire'!$H$7:$H$506,'Synthèse dépenses bénéficiaire'!F33,'Dépenses forfaitaire'!$P$7:$P$506))</f>
        <v>0</v>
      </c>
    </row>
    <row r="34" spans="1:7" ht="20.100000000000001" customHeight="1" thickBot="1" x14ac:dyDescent="0.3">
      <c r="A34" s="14"/>
      <c r="B34" s="16"/>
      <c r="C34" s="16"/>
      <c r="D34" s="16"/>
      <c r="E34" s="16"/>
      <c r="F34" s="221" t="s">
        <v>2</v>
      </c>
      <c r="G34" s="225">
        <f>G17+G20+G23+G28+G30</f>
        <v>0</v>
      </c>
    </row>
    <row r="35" spans="1:7" ht="20.100000000000001" customHeight="1" x14ac:dyDescent="0.25">
      <c r="A35" s="14"/>
      <c r="B35" s="16"/>
      <c r="C35" s="16"/>
      <c r="D35" s="16"/>
      <c r="E35" s="16"/>
      <c r="F35" s="16"/>
    </row>
    <row r="36" spans="1:7" ht="20.100000000000001" customHeight="1" x14ac:dyDescent="0.25">
      <c r="A36" s="14"/>
      <c r="B36" s="16"/>
      <c r="C36" s="16"/>
      <c r="D36" s="16"/>
      <c r="E36" s="16"/>
      <c r="F36" s="16"/>
    </row>
    <row r="37" spans="1:7" ht="20.100000000000001" customHeight="1" x14ac:dyDescent="0.25">
      <c r="A37" s="14"/>
      <c r="C37" s="16"/>
      <c r="D37" s="16"/>
      <c r="E37" s="16"/>
      <c r="F37" s="16"/>
    </row>
    <row r="38" spans="1:7" ht="20.100000000000001" customHeight="1" x14ac:dyDescent="0.25">
      <c r="A38" s="14"/>
      <c r="D38" s="16"/>
      <c r="E38" s="16"/>
      <c r="F38" s="16"/>
    </row>
    <row r="39" spans="1:7" ht="20.100000000000001" customHeight="1" x14ac:dyDescent="0.25">
      <c r="A39" s="14"/>
      <c r="E39" s="16"/>
      <c r="F39" s="16"/>
    </row>
    <row r="40" spans="1:7" ht="20.100000000000001" customHeight="1" x14ac:dyDescent="0.25">
      <c r="A40" s="14"/>
      <c r="E40" s="16"/>
      <c r="F40" s="16"/>
    </row>
    <row r="41" spans="1:7" ht="15.75" customHeight="1" x14ac:dyDescent="0.25">
      <c r="A41" s="14"/>
      <c r="E41" s="16"/>
      <c r="F41" s="16"/>
      <c r="G41" s="3"/>
    </row>
    <row r="42" spans="1:7" ht="15.75" customHeight="1" x14ac:dyDescent="0.25">
      <c r="A42" s="14"/>
      <c r="E42" s="16"/>
      <c r="F42" s="16"/>
      <c r="G42" s="3"/>
    </row>
    <row r="43" spans="1:7" ht="15.75" x14ac:dyDescent="0.25">
      <c r="A43" s="14"/>
      <c r="E43" s="16"/>
      <c r="F43" s="16"/>
      <c r="G43" s="3"/>
    </row>
    <row r="44" spans="1:7" ht="15.75" x14ac:dyDescent="0.25">
      <c r="A44" s="14"/>
      <c r="E44" s="16"/>
      <c r="F44" s="16"/>
      <c r="G44" s="3"/>
    </row>
    <row r="45" spans="1:7" ht="15.75" x14ac:dyDescent="0.25">
      <c r="A45" s="14"/>
      <c r="E45" s="16"/>
      <c r="F45" s="16"/>
      <c r="G45" s="3"/>
    </row>
    <row r="46" spans="1:7" ht="15.75" x14ac:dyDescent="0.25">
      <c r="E46" s="16"/>
      <c r="F46" s="16"/>
      <c r="G46" s="3"/>
    </row>
    <row r="47" spans="1:7" ht="15.75" x14ac:dyDescent="0.25">
      <c r="E47" s="16"/>
      <c r="F47" s="16"/>
    </row>
    <row r="48" spans="1:7" ht="15.75" x14ac:dyDescent="0.25">
      <c r="E48" s="16"/>
      <c r="F48" s="16"/>
    </row>
    <row r="49" spans="5:6" ht="15.75" x14ac:dyDescent="0.25">
      <c r="E49" s="16"/>
      <c r="F49" s="16"/>
    </row>
    <row r="50" spans="5:6" ht="15.75" x14ac:dyDescent="0.25">
      <c r="F50" s="16"/>
    </row>
    <row r="51" spans="5:6" ht="15.75" x14ac:dyDescent="0.25">
      <c r="F51" s="16"/>
    </row>
    <row r="52" spans="5:6" ht="15.75" x14ac:dyDescent="0.25">
      <c r="F52" s="16"/>
    </row>
    <row r="53" spans="5:6" ht="15.75" x14ac:dyDescent="0.25">
      <c r="F53" s="16"/>
    </row>
    <row r="54" spans="5:6" ht="15.75" x14ac:dyDescent="0.25">
      <c r="F54" s="16"/>
    </row>
    <row r="55" spans="5:6" ht="15.75" x14ac:dyDescent="0.25">
      <c r="F55" s="16"/>
    </row>
    <row r="56" spans="5:6" ht="15.75" x14ac:dyDescent="0.25">
      <c r="F56" s="16"/>
    </row>
    <row r="57" spans="5:6" ht="15.75" x14ac:dyDescent="0.25">
      <c r="F57" s="16"/>
    </row>
    <row r="58" spans="5:6" ht="15.75" x14ac:dyDescent="0.25">
      <c r="F58" s="16"/>
    </row>
    <row r="59" spans="5:6" ht="15.75" x14ac:dyDescent="0.25">
      <c r="F59" s="16"/>
    </row>
    <row r="72" spans="5:5" ht="16.5" customHeight="1" x14ac:dyDescent="0.25"/>
    <row r="73" spans="5:5" ht="16.5" customHeight="1" x14ac:dyDescent="0.25"/>
    <row r="74" spans="5:5" ht="16.5" customHeight="1" x14ac:dyDescent="0.25"/>
    <row r="75" spans="5:5" ht="16.5" customHeight="1" x14ac:dyDescent="0.25"/>
    <row r="76" spans="5:5" ht="16.5" customHeight="1" x14ac:dyDescent="0.25">
      <c r="E76" s="12"/>
    </row>
    <row r="77" spans="5:5" ht="16.5" customHeight="1" x14ac:dyDescent="0.25"/>
    <row r="78" spans="5:5" ht="16.5" customHeight="1" x14ac:dyDescent="0.25"/>
    <row r="79" spans="5:5" ht="16.5" customHeight="1" x14ac:dyDescent="0.25"/>
    <row r="80" spans="5:5"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sheetData>
  <sheetProtection password="C903" sheet="1" objects="1" scenarios="1"/>
  <mergeCells count="13">
    <mergeCell ref="C31:D31"/>
    <mergeCell ref="C30:D30"/>
    <mergeCell ref="A14:J14"/>
    <mergeCell ref="A9:J9"/>
    <mergeCell ref="A10:D10"/>
    <mergeCell ref="E10:J10"/>
    <mergeCell ref="A11:D11"/>
    <mergeCell ref="E11:J11"/>
    <mergeCell ref="C29:D29"/>
    <mergeCell ref="A12:D12"/>
    <mergeCell ref="A13:D13"/>
    <mergeCell ref="E12:J12"/>
    <mergeCell ref="E13:J13"/>
  </mergeCells>
  <conditionalFormatting sqref="C31">
    <cfRule type="expression" dxfId="54" priority="169">
      <formula>ISBLANK($C$31)</formula>
    </cfRule>
    <cfRule type="expression" dxfId="53" priority="170">
      <formula>IF($C$31="","","")</formula>
    </cfRule>
  </conditionalFormatting>
  <pageMargins left="0.25" right="0.25" top="0.75" bottom="0.75" header="0.3" footer="0.3"/>
  <pageSetup paperSize="9" scale="53" orientation="landscape" r:id="rId1"/>
  <rowBreaks count="1" manualBreakCount="1">
    <brk id="42" min="1" max="14" man="1"/>
  </rowBreaks>
  <drawing r:id="rId2"/>
  <extLst>
    <ext xmlns:x14="http://schemas.microsoft.com/office/spreadsheetml/2009/9/main" uri="{CCE6A557-97BC-4b89-ADB6-D9C93CAAB3DF}">
      <x14:dataValidations xmlns:xm="http://schemas.microsoft.com/office/excel/2006/main" count="2">
        <x14:dataValidation type="list" showInputMessage="1" showErrorMessage="1" errorTitle="Utiliser la liste déroulante">
          <x14:formula1>
            <xm:f>Listes!$E$3:$E$4</xm:f>
          </x14:formula1>
          <xm:sqref>C31:D31</xm:sqref>
        </x14:dataValidation>
        <x14:dataValidation type="list" allowBlank="1" showInputMessage="1" showErrorMessage="1">
          <x14:formula1>
            <xm:f>Listes!$A$83:$A$93</xm:f>
          </x14:formula1>
          <xm:sqref>E13:J13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theme="9" tint="-0.249977111117893"/>
    <pageSetUpPr fitToPage="1"/>
  </sheetPr>
  <dimension ref="A1:I507"/>
  <sheetViews>
    <sheetView zoomScale="70" zoomScaleNormal="70" workbookViewId="0">
      <pane ySplit="4" topLeftCell="A5" activePane="bottomLeft" state="frozen"/>
      <selection activeCell="H12" sqref="H12"/>
      <selection pane="bottomLeft" activeCell="E22" sqref="E22"/>
    </sheetView>
  </sheetViews>
  <sheetFormatPr baseColWidth="10" defaultColWidth="11.42578125" defaultRowHeight="15" x14ac:dyDescent="0.25"/>
  <cols>
    <col min="1" max="1" width="10.7109375" style="31" customWidth="1"/>
    <col min="2" max="2" width="47.7109375" style="31" bestFit="1" customWidth="1"/>
    <col min="3" max="3" width="28.85546875" style="31" bestFit="1" customWidth="1"/>
    <col min="4" max="4" width="34" style="31" customWidth="1"/>
    <col min="5" max="5" width="76.5703125" style="31" customWidth="1"/>
    <col min="6" max="8" width="17.7109375" style="31" customWidth="1"/>
    <col min="9" max="9" width="45.5703125" style="31" customWidth="1"/>
    <col min="10" max="16384" width="11.42578125" style="31"/>
  </cols>
  <sheetData>
    <row r="1" spans="1:9" ht="29.25" thickBot="1" x14ac:dyDescent="0.3">
      <c r="A1" s="446" t="s">
        <v>4</v>
      </c>
      <c r="B1" s="447"/>
      <c r="C1" s="447"/>
      <c r="D1" s="447"/>
      <c r="E1" s="447"/>
      <c r="F1" s="447"/>
      <c r="G1" s="447"/>
      <c r="H1" s="447"/>
      <c r="I1" s="448"/>
    </row>
    <row r="2" spans="1:9" ht="45" customHeight="1" thickBot="1" x14ac:dyDescent="0.3">
      <c r="A2" s="449" t="s">
        <v>207</v>
      </c>
      <c r="B2" s="450"/>
      <c r="C2" s="450"/>
      <c r="D2" s="450"/>
      <c r="E2" s="450"/>
      <c r="F2" s="450"/>
      <c r="G2" s="450"/>
      <c r="H2" s="450"/>
      <c r="I2" s="451"/>
    </row>
    <row r="3" spans="1:9" ht="30" x14ac:dyDescent="0.25">
      <c r="A3" s="444" t="s">
        <v>0</v>
      </c>
      <c r="B3" s="242" t="s">
        <v>3</v>
      </c>
      <c r="C3" s="242" t="s">
        <v>209</v>
      </c>
      <c r="D3" s="242" t="s">
        <v>49</v>
      </c>
      <c r="E3" s="242" t="s">
        <v>42</v>
      </c>
      <c r="F3" s="242" t="s">
        <v>212</v>
      </c>
      <c r="G3" s="242" t="s">
        <v>214</v>
      </c>
      <c r="H3" s="242" t="s">
        <v>216</v>
      </c>
      <c r="I3" s="245" t="s">
        <v>34</v>
      </c>
    </row>
    <row r="4" spans="1:9" ht="38.25" x14ac:dyDescent="0.25">
      <c r="A4" s="445"/>
      <c r="B4" s="244" t="s">
        <v>208</v>
      </c>
      <c r="C4" s="244" t="s">
        <v>210</v>
      </c>
      <c r="D4" s="244" t="s">
        <v>211</v>
      </c>
      <c r="E4" s="244" t="s">
        <v>82</v>
      </c>
      <c r="F4" s="244" t="s">
        <v>213</v>
      </c>
      <c r="G4" s="244" t="s">
        <v>215</v>
      </c>
      <c r="H4" s="244" t="s">
        <v>217</v>
      </c>
      <c r="I4" s="246" t="s">
        <v>37</v>
      </c>
    </row>
    <row r="5" spans="1:9" ht="20.100000000000001" customHeight="1" thickBot="1" x14ac:dyDescent="0.3">
      <c r="A5" s="37" t="s">
        <v>38</v>
      </c>
      <c r="B5" s="38" t="s">
        <v>44</v>
      </c>
      <c r="C5" s="38" t="s">
        <v>39</v>
      </c>
      <c r="D5" s="38" t="s">
        <v>45</v>
      </c>
      <c r="E5" s="39" t="s">
        <v>184</v>
      </c>
      <c r="F5" s="253">
        <v>45689</v>
      </c>
      <c r="G5" s="253">
        <v>45747</v>
      </c>
      <c r="H5" s="40">
        <v>2850</v>
      </c>
      <c r="I5" s="212" t="s">
        <v>46</v>
      </c>
    </row>
    <row r="6" spans="1:9" ht="20.100000000000001" customHeight="1" thickBot="1" x14ac:dyDescent="0.3">
      <c r="A6" s="251"/>
      <c r="B6" s="249"/>
      <c r="C6" s="249"/>
      <c r="D6" s="249"/>
      <c r="E6" s="250"/>
      <c r="F6" s="252"/>
      <c r="G6" s="247" t="s">
        <v>43</v>
      </c>
      <c r="H6" s="259">
        <f>SUM(H7:H506)</f>
        <v>0</v>
      </c>
      <c r="I6" s="248"/>
    </row>
    <row r="7" spans="1:9" ht="20.100000000000001" customHeight="1" x14ac:dyDescent="0.25">
      <c r="A7" s="43">
        <v>1</v>
      </c>
      <c r="B7" s="18"/>
      <c r="C7" s="18"/>
      <c r="D7" s="18"/>
      <c r="E7" s="18"/>
      <c r="F7" s="254"/>
      <c r="G7" s="254"/>
      <c r="H7" s="19"/>
      <c r="I7" s="98"/>
    </row>
    <row r="8" spans="1:9" ht="20.100000000000001" customHeight="1" x14ac:dyDescent="0.25">
      <c r="A8" s="44">
        <v>2</v>
      </c>
      <c r="B8" s="21"/>
      <c r="C8" s="21"/>
      <c r="D8" s="21"/>
      <c r="E8" s="21"/>
      <c r="F8" s="254"/>
      <c r="G8" s="254"/>
      <c r="H8" s="22"/>
      <c r="I8" s="99"/>
    </row>
    <row r="9" spans="1:9" ht="20.100000000000001" customHeight="1" x14ac:dyDescent="0.25">
      <c r="A9" s="44">
        <v>3</v>
      </c>
      <c r="B9" s="21"/>
      <c r="C9" s="21"/>
      <c r="D9" s="21"/>
      <c r="E9" s="21"/>
      <c r="F9" s="254"/>
      <c r="G9" s="254"/>
      <c r="H9" s="23"/>
      <c r="I9" s="99"/>
    </row>
    <row r="10" spans="1:9" ht="20.100000000000001" customHeight="1" x14ac:dyDescent="0.25">
      <c r="A10" s="44">
        <v>4</v>
      </c>
      <c r="B10" s="21"/>
      <c r="C10" s="21"/>
      <c r="D10" s="21"/>
      <c r="E10" s="21"/>
      <c r="F10" s="254"/>
      <c r="G10" s="254"/>
      <c r="H10" s="23"/>
      <c r="I10" s="99"/>
    </row>
    <row r="11" spans="1:9" ht="20.100000000000001" customHeight="1" x14ac:dyDescent="0.25">
      <c r="A11" s="44">
        <v>5</v>
      </c>
      <c r="B11" s="21"/>
      <c r="C11" s="21"/>
      <c r="D11" s="21"/>
      <c r="E11" s="21"/>
      <c r="F11" s="254"/>
      <c r="G11" s="254"/>
      <c r="H11" s="23"/>
      <c r="I11" s="99"/>
    </row>
    <row r="12" spans="1:9" ht="20.100000000000001" customHeight="1" x14ac:dyDescent="0.25">
      <c r="A12" s="44">
        <v>6</v>
      </c>
      <c r="B12" s="21"/>
      <c r="C12" s="21"/>
      <c r="D12" s="21"/>
      <c r="E12" s="21"/>
      <c r="F12" s="254"/>
      <c r="G12" s="254"/>
      <c r="H12" s="22"/>
      <c r="I12" s="99"/>
    </row>
    <row r="13" spans="1:9" ht="20.100000000000001" customHeight="1" x14ac:dyDescent="0.25">
      <c r="A13" s="44">
        <v>7</v>
      </c>
      <c r="B13" s="21"/>
      <c r="C13" s="21"/>
      <c r="D13" s="21"/>
      <c r="E13" s="21"/>
      <c r="F13" s="255"/>
      <c r="G13" s="256"/>
      <c r="H13" s="23"/>
      <c r="I13" s="99"/>
    </row>
    <row r="14" spans="1:9" ht="20.100000000000001" customHeight="1" x14ac:dyDescent="0.25">
      <c r="A14" s="44">
        <v>8</v>
      </c>
      <c r="B14" s="21"/>
      <c r="C14" s="21"/>
      <c r="D14" s="21"/>
      <c r="E14" s="21"/>
      <c r="F14" s="255"/>
      <c r="G14" s="256"/>
      <c r="H14" s="23"/>
      <c r="I14" s="99"/>
    </row>
    <row r="15" spans="1:9" ht="20.100000000000001" customHeight="1" x14ac:dyDescent="0.25">
      <c r="A15" s="44">
        <v>9</v>
      </c>
      <c r="B15" s="21"/>
      <c r="C15" s="21"/>
      <c r="D15" s="21"/>
      <c r="E15" s="21"/>
      <c r="F15" s="255"/>
      <c r="G15" s="256"/>
      <c r="H15" s="23"/>
      <c r="I15" s="99"/>
    </row>
    <row r="16" spans="1:9" ht="20.100000000000001" customHeight="1" x14ac:dyDescent="0.25">
      <c r="A16" s="44">
        <v>10</v>
      </c>
      <c r="B16" s="20"/>
      <c r="C16" s="20"/>
      <c r="D16" s="21"/>
      <c r="E16" s="21"/>
      <c r="F16" s="255"/>
      <c r="G16" s="256"/>
      <c r="H16" s="23"/>
      <c r="I16" s="99"/>
    </row>
    <row r="17" spans="1:9" ht="20.100000000000001" customHeight="1" x14ac:dyDescent="0.25">
      <c r="A17" s="44">
        <v>11</v>
      </c>
      <c r="B17" s="20"/>
      <c r="C17" s="20"/>
      <c r="D17" s="21"/>
      <c r="E17" s="21"/>
      <c r="F17" s="255"/>
      <c r="G17" s="256"/>
      <c r="H17" s="23"/>
      <c r="I17" s="99"/>
    </row>
    <row r="18" spans="1:9" ht="20.100000000000001" customHeight="1" x14ac:dyDescent="0.25">
      <c r="A18" s="44">
        <v>12</v>
      </c>
      <c r="B18" s="20"/>
      <c r="C18" s="20"/>
      <c r="D18" s="21"/>
      <c r="E18" s="21"/>
      <c r="F18" s="255"/>
      <c r="G18" s="256"/>
      <c r="H18" s="23"/>
      <c r="I18" s="99"/>
    </row>
    <row r="19" spans="1:9" ht="20.100000000000001" customHeight="1" x14ac:dyDescent="0.25">
      <c r="A19" s="44">
        <v>13</v>
      </c>
      <c r="B19" s="20"/>
      <c r="C19" s="20"/>
      <c r="D19" s="21"/>
      <c r="E19" s="21"/>
      <c r="F19" s="255"/>
      <c r="G19" s="256"/>
      <c r="H19" s="23"/>
      <c r="I19" s="99"/>
    </row>
    <row r="20" spans="1:9" ht="20.100000000000001" customHeight="1" x14ac:dyDescent="0.25">
      <c r="A20" s="44">
        <v>14</v>
      </c>
      <c r="B20" s="20"/>
      <c r="C20" s="20"/>
      <c r="D20" s="21"/>
      <c r="E20" s="21"/>
      <c r="F20" s="255"/>
      <c r="G20" s="256"/>
      <c r="H20" s="23"/>
      <c r="I20" s="99"/>
    </row>
    <row r="21" spans="1:9" ht="20.100000000000001" customHeight="1" x14ac:dyDescent="0.25">
      <c r="A21" s="44">
        <v>15</v>
      </c>
      <c r="B21" s="20"/>
      <c r="C21" s="20"/>
      <c r="D21" s="21"/>
      <c r="E21" s="21"/>
      <c r="F21" s="255"/>
      <c r="G21" s="256"/>
      <c r="H21" s="23"/>
      <c r="I21" s="99"/>
    </row>
    <row r="22" spans="1:9" ht="20.100000000000001" customHeight="1" x14ac:dyDescent="0.25">
      <c r="A22" s="44">
        <v>16</v>
      </c>
      <c r="B22" s="20"/>
      <c r="C22" s="20"/>
      <c r="D22" s="21"/>
      <c r="E22" s="21"/>
      <c r="F22" s="255"/>
      <c r="G22" s="256"/>
      <c r="H22" s="23"/>
      <c r="I22" s="99"/>
    </row>
    <row r="23" spans="1:9" ht="20.100000000000001" customHeight="1" x14ac:dyDescent="0.25">
      <c r="A23" s="44">
        <v>17</v>
      </c>
      <c r="B23" s="20"/>
      <c r="C23" s="20"/>
      <c r="D23" s="21"/>
      <c r="E23" s="21"/>
      <c r="F23" s="255"/>
      <c r="G23" s="256"/>
      <c r="H23" s="23"/>
      <c r="I23" s="99"/>
    </row>
    <row r="24" spans="1:9" ht="20.100000000000001" customHeight="1" x14ac:dyDescent="0.25">
      <c r="A24" s="44">
        <v>18</v>
      </c>
      <c r="B24" s="20"/>
      <c r="C24" s="20"/>
      <c r="D24" s="21"/>
      <c r="E24" s="21"/>
      <c r="F24" s="255"/>
      <c r="G24" s="256"/>
      <c r="H24" s="23"/>
      <c r="I24" s="99"/>
    </row>
    <row r="25" spans="1:9" ht="20.100000000000001" customHeight="1" x14ac:dyDescent="0.25">
      <c r="A25" s="44">
        <v>19</v>
      </c>
      <c r="B25" s="20"/>
      <c r="C25" s="20"/>
      <c r="D25" s="21"/>
      <c r="E25" s="21"/>
      <c r="F25" s="255"/>
      <c r="G25" s="256"/>
      <c r="H25" s="23"/>
      <c r="I25" s="99"/>
    </row>
    <row r="26" spans="1:9" ht="20.100000000000001" customHeight="1" x14ac:dyDescent="0.25">
      <c r="A26" s="44">
        <v>20</v>
      </c>
      <c r="B26" s="20"/>
      <c r="C26" s="20"/>
      <c r="D26" s="21"/>
      <c r="E26" s="21"/>
      <c r="F26" s="255"/>
      <c r="G26" s="256"/>
      <c r="H26" s="23"/>
      <c r="I26" s="99"/>
    </row>
    <row r="27" spans="1:9" ht="20.100000000000001" customHeight="1" x14ac:dyDescent="0.25">
      <c r="A27" s="44">
        <v>21</v>
      </c>
      <c r="B27" s="20"/>
      <c r="C27" s="20"/>
      <c r="D27" s="21"/>
      <c r="E27" s="21"/>
      <c r="F27" s="255"/>
      <c r="G27" s="256"/>
      <c r="H27" s="23"/>
      <c r="I27" s="99"/>
    </row>
    <row r="28" spans="1:9" ht="20.100000000000001" customHeight="1" x14ac:dyDescent="0.25">
      <c r="A28" s="44">
        <v>22</v>
      </c>
      <c r="B28" s="20"/>
      <c r="C28" s="20"/>
      <c r="D28" s="21"/>
      <c r="E28" s="21"/>
      <c r="F28" s="255"/>
      <c r="G28" s="256"/>
      <c r="H28" s="23"/>
      <c r="I28" s="99"/>
    </row>
    <row r="29" spans="1:9" ht="20.100000000000001" customHeight="1" x14ac:dyDescent="0.25">
      <c r="A29" s="44">
        <v>23</v>
      </c>
      <c r="B29" s="20"/>
      <c r="C29" s="20"/>
      <c r="D29" s="21"/>
      <c r="E29" s="21"/>
      <c r="F29" s="255"/>
      <c r="G29" s="256"/>
      <c r="H29" s="23"/>
      <c r="I29" s="99"/>
    </row>
    <row r="30" spans="1:9" ht="20.100000000000001" customHeight="1" x14ac:dyDescent="0.25">
      <c r="A30" s="44">
        <v>24</v>
      </c>
      <c r="B30" s="20"/>
      <c r="C30" s="20"/>
      <c r="D30" s="21"/>
      <c r="E30" s="21"/>
      <c r="F30" s="255"/>
      <c r="G30" s="256"/>
      <c r="H30" s="23"/>
      <c r="I30" s="99"/>
    </row>
    <row r="31" spans="1:9" ht="20.100000000000001" customHeight="1" x14ac:dyDescent="0.25">
      <c r="A31" s="44">
        <v>25</v>
      </c>
      <c r="B31" s="20"/>
      <c r="C31" s="20"/>
      <c r="D31" s="21"/>
      <c r="E31" s="21"/>
      <c r="F31" s="255"/>
      <c r="G31" s="256"/>
      <c r="H31" s="23"/>
      <c r="I31" s="99"/>
    </row>
    <row r="32" spans="1:9" ht="20.100000000000001" customHeight="1" x14ac:dyDescent="0.25">
      <c r="A32" s="44">
        <v>26</v>
      </c>
      <c r="B32" s="20"/>
      <c r="C32" s="20"/>
      <c r="D32" s="21"/>
      <c r="E32" s="21"/>
      <c r="F32" s="255"/>
      <c r="G32" s="256"/>
      <c r="H32" s="23"/>
      <c r="I32" s="99"/>
    </row>
    <row r="33" spans="1:9" ht="20.100000000000001" customHeight="1" x14ac:dyDescent="0.25">
      <c r="A33" s="44">
        <v>27</v>
      </c>
      <c r="B33" s="20"/>
      <c r="C33" s="20"/>
      <c r="D33" s="21"/>
      <c r="E33" s="21"/>
      <c r="F33" s="255"/>
      <c r="G33" s="256"/>
      <c r="H33" s="23"/>
      <c r="I33" s="99"/>
    </row>
    <row r="34" spans="1:9" ht="20.100000000000001" customHeight="1" x14ac:dyDescent="0.25">
      <c r="A34" s="44">
        <v>28</v>
      </c>
      <c r="B34" s="20"/>
      <c r="C34" s="20"/>
      <c r="D34" s="21"/>
      <c r="E34" s="21"/>
      <c r="F34" s="255"/>
      <c r="G34" s="256"/>
      <c r="H34" s="23"/>
      <c r="I34" s="99"/>
    </row>
    <row r="35" spans="1:9" ht="20.100000000000001" customHeight="1" x14ac:dyDescent="0.25">
      <c r="A35" s="44">
        <v>29</v>
      </c>
      <c r="B35" s="20"/>
      <c r="C35" s="20"/>
      <c r="D35" s="21"/>
      <c r="E35" s="21"/>
      <c r="F35" s="255"/>
      <c r="G35" s="256"/>
      <c r="H35" s="23"/>
      <c r="I35" s="99"/>
    </row>
    <row r="36" spans="1:9" ht="20.100000000000001" customHeight="1" x14ac:dyDescent="0.25">
      <c r="A36" s="44">
        <v>30</v>
      </c>
      <c r="B36" s="20"/>
      <c r="C36" s="20"/>
      <c r="D36" s="21"/>
      <c r="E36" s="21"/>
      <c r="F36" s="255"/>
      <c r="G36" s="256"/>
      <c r="H36" s="23"/>
      <c r="I36" s="99"/>
    </row>
    <row r="37" spans="1:9" ht="20.100000000000001" customHeight="1" x14ac:dyDescent="0.25">
      <c r="A37" s="44">
        <v>31</v>
      </c>
      <c r="B37" s="20"/>
      <c r="C37" s="20"/>
      <c r="D37" s="21"/>
      <c r="E37" s="21"/>
      <c r="F37" s="255"/>
      <c r="G37" s="256"/>
      <c r="H37" s="23"/>
      <c r="I37" s="99"/>
    </row>
    <row r="38" spans="1:9" ht="20.100000000000001" customHeight="1" x14ac:dyDescent="0.25">
      <c r="A38" s="44">
        <v>32</v>
      </c>
      <c r="B38" s="20"/>
      <c r="C38" s="20"/>
      <c r="D38" s="21"/>
      <c r="E38" s="21"/>
      <c r="F38" s="255"/>
      <c r="G38" s="256"/>
      <c r="H38" s="23"/>
      <c r="I38" s="99"/>
    </row>
    <row r="39" spans="1:9" ht="20.100000000000001" customHeight="1" x14ac:dyDescent="0.25">
      <c r="A39" s="44">
        <v>33</v>
      </c>
      <c r="B39" s="20"/>
      <c r="C39" s="20"/>
      <c r="D39" s="21"/>
      <c r="E39" s="21"/>
      <c r="F39" s="255"/>
      <c r="G39" s="256"/>
      <c r="H39" s="23"/>
      <c r="I39" s="99"/>
    </row>
    <row r="40" spans="1:9" ht="20.100000000000001" customHeight="1" x14ac:dyDescent="0.25">
      <c r="A40" s="44">
        <v>34</v>
      </c>
      <c r="B40" s="20"/>
      <c r="C40" s="20"/>
      <c r="D40" s="21"/>
      <c r="E40" s="21"/>
      <c r="F40" s="255"/>
      <c r="G40" s="256"/>
      <c r="H40" s="23"/>
      <c r="I40" s="99"/>
    </row>
    <row r="41" spans="1:9" ht="20.100000000000001" customHeight="1" x14ac:dyDescent="0.25">
      <c r="A41" s="44">
        <v>35</v>
      </c>
      <c r="B41" s="20"/>
      <c r="C41" s="20"/>
      <c r="D41" s="21"/>
      <c r="E41" s="21"/>
      <c r="F41" s="255"/>
      <c r="G41" s="256"/>
      <c r="H41" s="23"/>
      <c r="I41" s="99"/>
    </row>
    <row r="42" spans="1:9" ht="20.100000000000001" customHeight="1" x14ac:dyDescent="0.25">
      <c r="A42" s="44">
        <v>36</v>
      </c>
      <c r="B42" s="20"/>
      <c r="C42" s="20"/>
      <c r="D42" s="21"/>
      <c r="E42" s="21"/>
      <c r="F42" s="255"/>
      <c r="G42" s="256"/>
      <c r="H42" s="23"/>
      <c r="I42" s="99"/>
    </row>
    <row r="43" spans="1:9" ht="20.100000000000001" customHeight="1" x14ac:dyDescent="0.25">
      <c r="A43" s="44">
        <v>37</v>
      </c>
      <c r="B43" s="20"/>
      <c r="C43" s="20"/>
      <c r="D43" s="21"/>
      <c r="E43" s="21"/>
      <c r="F43" s="255"/>
      <c r="G43" s="256"/>
      <c r="H43" s="23"/>
      <c r="I43" s="99"/>
    </row>
    <row r="44" spans="1:9" ht="20.100000000000001" customHeight="1" x14ac:dyDescent="0.25">
      <c r="A44" s="44">
        <v>38</v>
      </c>
      <c r="B44" s="20"/>
      <c r="C44" s="20"/>
      <c r="D44" s="21"/>
      <c r="E44" s="21"/>
      <c r="F44" s="255"/>
      <c r="G44" s="256"/>
      <c r="H44" s="23"/>
      <c r="I44" s="99"/>
    </row>
    <row r="45" spans="1:9" ht="20.100000000000001" customHeight="1" x14ac:dyDescent="0.25">
      <c r="A45" s="44">
        <v>39</v>
      </c>
      <c r="B45" s="20"/>
      <c r="C45" s="20"/>
      <c r="D45" s="21"/>
      <c r="E45" s="21"/>
      <c r="F45" s="255"/>
      <c r="G45" s="256"/>
      <c r="H45" s="23"/>
      <c r="I45" s="99"/>
    </row>
    <row r="46" spans="1:9" ht="20.100000000000001" customHeight="1" x14ac:dyDescent="0.25">
      <c r="A46" s="44">
        <v>40</v>
      </c>
      <c r="B46" s="20"/>
      <c r="C46" s="20"/>
      <c r="D46" s="21"/>
      <c r="E46" s="21"/>
      <c r="F46" s="255"/>
      <c r="G46" s="256"/>
      <c r="H46" s="23"/>
      <c r="I46" s="99"/>
    </row>
    <row r="47" spans="1:9" ht="20.100000000000001" customHeight="1" x14ac:dyDescent="0.25">
      <c r="A47" s="44">
        <v>41</v>
      </c>
      <c r="B47" s="20"/>
      <c r="C47" s="20"/>
      <c r="D47" s="21"/>
      <c r="E47" s="21"/>
      <c r="F47" s="255"/>
      <c r="G47" s="256"/>
      <c r="H47" s="23"/>
      <c r="I47" s="99"/>
    </row>
    <row r="48" spans="1:9" ht="20.100000000000001" customHeight="1" x14ac:dyDescent="0.25">
      <c r="A48" s="44">
        <v>42</v>
      </c>
      <c r="B48" s="20"/>
      <c r="C48" s="20"/>
      <c r="D48" s="21"/>
      <c r="E48" s="21"/>
      <c r="F48" s="255"/>
      <c r="G48" s="256"/>
      <c r="H48" s="23"/>
      <c r="I48" s="99"/>
    </row>
    <row r="49" spans="1:9" ht="20.100000000000001" customHeight="1" x14ac:dyDescent="0.25">
      <c r="A49" s="44">
        <v>43</v>
      </c>
      <c r="B49" s="20"/>
      <c r="C49" s="20"/>
      <c r="D49" s="21"/>
      <c r="E49" s="21"/>
      <c r="F49" s="255"/>
      <c r="G49" s="256"/>
      <c r="H49" s="23"/>
      <c r="I49" s="99"/>
    </row>
    <row r="50" spans="1:9" ht="20.100000000000001" customHeight="1" x14ac:dyDescent="0.25">
      <c r="A50" s="44">
        <v>44</v>
      </c>
      <c r="B50" s="20"/>
      <c r="C50" s="20"/>
      <c r="D50" s="21"/>
      <c r="E50" s="21"/>
      <c r="F50" s="255"/>
      <c r="G50" s="256"/>
      <c r="H50" s="23"/>
      <c r="I50" s="99"/>
    </row>
    <row r="51" spans="1:9" ht="20.100000000000001" customHeight="1" x14ac:dyDescent="0.25">
      <c r="A51" s="44">
        <v>45</v>
      </c>
      <c r="B51" s="20"/>
      <c r="C51" s="20"/>
      <c r="D51" s="21"/>
      <c r="E51" s="21"/>
      <c r="F51" s="255"/>
      <c r="G51" s="256"/>
      <c r="H51" s="23"/>
      <c r="I51" s="99"/>
    </row>
    <row r="52" spans="1:9" ht="20.100000000000001" customHeight="1" x14ac:dyDescent="0.25">
      <c r="A52" s="44">
        <v>46</v>
      </c>
      <c r="B52" s="20"/>
      <c r="C52" s="20"/>
      <c r="D52" s="21"/>
      <c r="E52" s="21"/>
      <c r="F52" s="255"/>
      <c r="G52" s="256"/>
      <c r="H52" s="23"/>
      <c r="I52" s="99"/>
    </row>
    <row r="53" spans="1:9" ht="20.100000000000001" customHeight="1" x14ac:dyDescent="0.25">
      <c r="A53" s="44">
        <v>47</v>
      </c>
      <c r="B53" s="20"/>
      <c r="C53" s="20"/>
      <c r="D53" s="21"/>
      <c r="E53" s="21"/>
      <c r="F53" s="255"/>
      <c r="G53" s="256"/>
      <c r="H53" s="23"/>
      <c r="I53" s="99"/>
    </row>
    <row r="54" spans="1:9" ht="20.100000000000001" customHeight="1" x14ac:dyDescent="0.25">
      <c r="A54" s="44">
        <v>48</v>
      </c>
      <c r="B54" s="20"/>
      <c r="C54" s="20"/>
      <c r="D54" s="21"/>
      <c r="E54" s="21"/>
      <c r="F54" s="255"/>
      <c r="G54" s="256"/>
      <c r="H54" s="23"/>
      <c r="I54" s="99"/>
    </row>
    <row r="55" spans="1:9" ht="20.100000000000001" customHeight="1" x14ac:dyDescent="0.25">
      <c r="A55" s="44">
        <v>49</v>
      </c>
      <c r="B55" s="20"/>
      <c r="C55" s="20"/>
      <c r="D55" s="21"/>
      <c r="E55" s="21"/>
      <c r="F55" s="255"/>
      <c r="G55" s="256"/>
      <c r="H55" s="23"/>
      <c r="I55" s="99"/>
    </row>
    <row r="56" spans="1:9" ht="20.100000000000001" customHeight="1" x14ac:dyDescent="0.25">
      <c r="A56" s="44">
        <v>50</v>
      </c>
      <c r="B56" s="20"/>
      <c r="C56" s="20"/>
      <c r="D56" s="21"/>
      <c r="E56" s="21"/>
      <c r="F56" s="255"/>
      <c r="G56" s="256"/>
      <c r="H56" s="23"/>
      <c r="I56" s="99"/>
    </row>
    <row r="57" spans="1:9" ht="20.100000000000001" customHeight="1" x14ac:dyDescent="0.25">
      <c r="A57" s="44">
        <v>51</v>
      </c>
      <c r="B57" s="20"/>
      <c r="C57" s="20"/>
      <c r="D57" s="21"/>
      <c r="E57" s="21"/>
      <c r="F57" s="255"/>
      <c r="G57" s="256"/>
      <c r="H57" s="23"/>
      <c r="I57" s="99"/>
    </row>
    <row r="58" spans="1:9" ht="20.100000000000001" customHeight="1" x14ac:dyDescent="0.25">
      <c r="A58" s="44">
        <v>52</v>
      </c>
      <c r="B58" s="20"/>
      <c r="C58" s="20"/>
      <c r="D58" s="21"/>
      <c r="E58" s="21"/>
      <c r="F58" s="255"/>
      <c r="G58" s="256"/>
      <c r="H58" s="23"/>
      <c r="I58" s="99"/>
    </row>
    <row r="59" spans="1:9" ht="20.100000000000001" customHeight="1" x14ac:dyDescent="0.25">
      <c r="A59" s="44">
        <v>53</v>
      </c>
      <c r="B59" s="20"/>
      <c r="C59" s="20"/>
      <c r="D59" s="21"/>
      <c r="E59" s="21"/>
      <c r="F59" s="255"/>
      <c r="G59" s="256"/>
      <c r="H59" s="23"/>
      <c r="I59" s="99"/>
    </row>
    <row r="60" spans="1:9" ht="20.100000000000001" customHeight="1" x14ac:dyDescent="0.25">
      <c r="A60" s="44">
        <v>54</v>
      </c>
      <c r="B60" s="20"/>
      <c r="C60" s="20"/>
      <c r="D60" s="21"/>
      <c r="E60" s="21"/>
      <c r="F60" s="255"/>
      <c r="G60" s="256"/>
      <c r="H60" s="23"/>
      <c r="I60" s="99"/>
    </row>
    <row r="61" spans="1:9" ht="20.100000000000001" customHeight="1" x14ac:dyDescent="0.25">
      <c r="A61" s="44">
        <v>55</v>
      </c>
      <c r="B61" s="20"/>
      <c r="C61" s="20"/>
      <c r="D61" s="21"/>
      <c r="E61" s="21"/>
      <c r="F61" s="255"/>
      <c r="G61" s="256"/>
      <c r="H61" s="23"/>
      <c r="I61" s="99"/>
    </row>
    <row r="62" spans="1:9" ht="20.100000000000001" customHeight="1" x14ac:dyDescent="0.25">
      <c r="A62" s="44">
        <v>56</v>
      </c>
      <c r="B62" s="20"/>
      <c r="C62" s="20"/>
      <c r="D62" s="21"/>
      <c r="E62" s="21"/>
      <c r="F62" s="255"/>
      <c r="G62" s="256"/>
      <c r="H62" s="23"/>
      <c r="I62" s="99"/>
    </row>
    <row r="63" spans="1:9" ht="20.100000000000001" customHeight="1" x14ac:dyDescent="0.25">
      <c r="A63" s="44">
        <v>57</v>
      </c>
      <c r="B63" s="20"/>
      <c r="C63" s="20"/>
      <c r="D63" s="21"/>
      <c r="E63" s="21"/>
      <c r="F63" s="255"/>
      <c r="G63" s="256"/>
      <c r="H63" s="23"/>
      <c r="I63" s="99"/>
    </row>
    <row r="64" spans="1:9" ht="20.100000000000001" customHeight="1" x14ac:dyDescent="0.25">
      <c r="A64" s="44">
        <v>58</v>
      </c>
      <c r="B64" s="20"/>
      <c r="C64" s="20"/>
      <c r="D64" s="21"/>
      <c r="E64" s="21"/>
      <c r="F64" s="255"/>
      <c r="G64" s="256"/>
      <c r="H64" s="23"/>
      <c r="I64" s="99"/>
    </row>
    <row r="65" spans="1:9" ht="20.100000000000001" customHeight="1" x14ac:dyDescent="0.25">
      <c r="A65" s="44">
        <v>59</v>
      </c>
      <c r="B65" s="20"/>
      <c r="C65" s="20"/>
      <c r="D65" s="21"/>
      <c r="E65" s="21"/>
      <c r="F65" s="255"/>
      <c r="G65" s="256"/>
      <c r="H65" s="23"/>
      <c r="I65" s="99"/>
    </row>
    <row r="66" spans="1:9" ht="20.100000000000001" customHeight="1" x14ac:dyDescent="0.25">
      <c r="A66" s="44">
        <v>60</v>
      </c>
      <c r="B66" s="20"/>
      <c r="C66" s="20"/>
      <c r="D66" s="21"/>
      <c r="E66" s="21"/>
      <c r="F66" s="255"/>
      <c r="G66" s="256"/>
      <c r="H66" s="23"/>
      <c r="I66" s="99"/>
    </row>
    <row r="67" spans="1:9" ht="20.100000000000001" customHeight="1" x14ac:dyDescent="0.25">
      <c r="A67" s="44">
        <v>61</v>
      </c>
      <c r="B67" s="20"/>
      <c r="C67" s="20"/>
      <c r="D67" s="21"/>
      <c r="E67" s="21"/>
      <c r="F67" s="255"/>
      <c r="G67" s="256"/>
      <c r="H67" s="23"/>
      <c r="I67" s="99"/>
    </row>
    <row r="68" spans="1:9" ht="20.100000000000001" customHeight="1" x14ac:dyDescent="0.25">
      <c r="A68" s="44">
        <v>62</v>
      </c>
      <c r="B68" s="20"/>
      <c r="C68" s="20"/>
      <c r="D68" s="21"/>
      <c r="E68" s="21"/>
      <c r="F68" s="255"/>
      <c r="G68" s="256"/>
      <c r="H68" s="23"/>
      <c r="I68" s="99"/>
    </row>
    <row r="69" spans="1:9" ht="20.100000000000001" customHeight="1" x14ac:dyDescent="0.25">
      <c r="A69" s="44">
        <v>63</v>
      </c>
      <c r="B69" s="20"/>
      <c r="C69" s="20"/>
      <c r="D69" s="21"/>
      <c r="E69" s="21"/>
      <c r="F69" s="255"/>
      <c r="G69" s="256"/>
      <c r="H69" s="23"/>
      <c r="I69" s="99"/>
    </row>
    <row r="70" spans="1:9" ht="20.100000000000001" customHeight="1" x14ac:dyDescent="0.25">
      <c r="A70" s="44">
        <v>64</v>
      </c>
      <c r="B70" s="20"/>
      <c r="C70" s="20"/>
      <c r="D70" s="21"/>
      <c r="E70" s="21"/>
      <c r="F70" s="255"/>
      <c r="G70" s="256"/>
      <c r="H70" s="23"/>
      <c r="I70" s="99"/>
    </row>
    <row r="71" spans="1:9" ht="20.100000000000001" customHeight="1" x14ac:dyDescent="0.25">
      <c r="A71" s="44">
        <v>65</v>
      </c>
      <c r="B71" s="20"/>
      <c r="C71" s="20"/>
      <c r="D71" s="21"/>
      <c r="E71" s="21"/>
      <c r="F71" s="255"/>
      <c r="G71" s="256"/>
      <c r="H71" s="23"/>
      <c r="I71" s="99"/>
    </row>
    <row r="72" spans="1:9" ht="20.100000000000001" customHeight="1" x14ac:dyDescent="0.25">
      <c r="A72" s="44">
        <v>66</v>
      </c>
      <c r="B72" s="20"/>
      <c r="C72" s="20"/>
      <c r="D72" s="21"/>
      <c r="E72" s="21"/>
      <c r="F72" s="255"/>
      <c r="G72" s="256"/>
      <c r="H72" s="23"/>
      <c r="I72" s="99"/>
    </row>
    <row r="73" spans="1:9" ht="20.100000000000001" customHeight="1" x14ac:dyDescent="0.25">
      <c r="A73" s="44">
        <v>67</v>
      </c>
      <c r="B73" s="20"/>
      <c r="C73" s="20"/>
      <c r="D73" s="21"/>
      <c r="E73" s="21"/>
      <c r="F73" s="255"/>
      <c r="G73" s="256"/>
      <c r="H73" s="23"/>
      <c r="I73" s="99"/>
    </row>
    <row r="74" spans="1:9" ht="20.100000000000001" customHeight="1" x14ac:dyDescent="0.25">
      <c r="A74" s="44">
        <v>68</v>
      </c>
      <c r="B74" s="20"/>
      <c r="C74" s="20"/>
      <c r="D74" s="21"/>
      <c r="E74" s="21"/>
      <c r="F74" s="255"/>
      <c r="G74" s="256"/>
      <c r="H74" s="23"/>
      <c r="I74" s="99"/>
    </row>
    <row r="75" spans="1:9" ht="20.100000000000001" customHeight="1" x14ac:dyDescent="0.25">
      <c r="A75" s="44">
        <v>69</v>
      </c>
      <c r="B75" s="20"/>
      <c r="C75" s="20"/>
      <c r="D75" s="21"/>
      <c r="E75" s="21"/>
      <c r="F75" s="255"/>
      <c r="G75" s="256"/>
      <c r="H75" s="23"/>
      <c r="I75" s="99"/>
    </row>
    <row r="76" spans="1:9" ht="20.100000000000001" customHeight="1" x14ac:dyDescent="0.25">
      <c r="A76" s="44">
        <v>70</v>
      </c>
      <c r="B76" s="20"/>
      <c r="C76" s="20"/>
      <c r="D76" s="21"/>
      <c r="E76" s="21"/>
      <c r="F76" s="255"/>
      <c r="G76" s="256"/>
      <c r="H76" s="23"/>
      <c r="I76" s="99"/>
    </row>
    <row r="77" spans="1:9" ht="20.100000000000001" customHeight="1" x14ac:dyDescent="0.25">
      <c r="A77" s="44">
        <v>71</v>
      </c>
      <c r="B77" s="20"/>
      <c r="C77" s="20"/>
      <c r="D77" s="21"/>
      <c r="E77" s="21"/>
      <c r="F77" s="255"/>
      <c r="G77" s="256"/>
      <c r="H77" s="23"/>
      <c r="I77" s="99"/>
    </row>
    <row r="78" spans="1:9" ht="20.100000000000001" customHeight="1" x14ac:dyDescent="0.25">
      <c r="A78" s="44">
        <v>72</v>
      </c>
      <c r="B78" s="20"/>
      <c r="C78" s="20"/>
      <c r="D78" s="21"/>
      <c r="E78" s="21"/>
      <c r="F78" s="255"/>
      <c r="G78" s="256"/>
      <c r="H78" s="23"/>
      <c r="I78" s="99"/>
    </row>
    <row r="79" spans="1:9" ht="20.100000000000001" customHeight="1" x14ac:dyDescent="0.25">
      <c r="A79" s="44">
        <v>73</v>
      </c>
      <c r="B79" s="20"/>
      <c r="C79" s="20"/>
      <c r="D79" s="21"/>
      <c r="E79" s="21"/>
      <c r="F79" s="255"/>
      <c r="G79" s="256"/>
      <c r="H79" s="23"/>
      <c r="I79" s="99"/>
    </row>
    <row r="80" spans="1:9" ht="20.100000000000001" customHeight="1" x14ac:dyDescent="0.25">
      <c r="A80" s="44">
        <v>74</v>
      </c>
      <c r="B80" s="20"/>
      <c r="C80" s="20"/>
      <c r="D80" s="21"/>
      <c r="E80" s="21"/>
      <c r="F80" s="255"/>
      <c r="G80" s="256"/>
      <c r="H80" s="23"/>
      <c r="I80" s="99"/>
    </row>
    <row r="81" spans="1:9" ht="20.100000000000001" customHeight="1" x14ac:dyDescent="0.25">
      <c r="A81" s="44">
        <v>75</v>
      </c>
      <c r="B81" s="20"/>
      <c r="C81" s="20"/>
      <c r="D81" s="21"/>
      <c r="E81" s="21"/>
      <c r="F81" s="255"/>
      <c r="G81" s="256"/>
      <c r="H81" s="23"/>
      <c r="I81" s="99"/>
    </row>
    <row r="82" spans="1:9" ht="20.100000000000001" customHeight="1" x14ac:dyDescent="0.25">
      <c r="A82" s="44">
        <v>76</v>
      </c>
      <c r="B82" s="20"/>
      <c r="C82" s="20"/>
      <c r="D82" s="21"/>
      <c r="E82" s="21"/>
      <c r="F82" s="255"/>
      <c r="G82" s="256"/>
      <c r="H82" s="23"/>
      <c r="I82" s="99"/>
    </row>
    <row r="83" spans="1:9" ht="20.100000000000001" customHeight="1" x14ac:dyDescent="0.25">
      <c r="A83" s="44">
        <v>77</v>
      </c>
      <c r="B83" s="20"/>
      <c r="C83" s="20"/>
      <c r="D83" s="21"/>
      <c r="E83" s="21"/>
      <c r="F83" s="255"/>
      <c r="G83" s="256"/>
      <c r="H83" s="23"/>
      <c r="I83" s="99"/>
    </row>
    <row r="84" spans="1:9" ht="20.100000000000001" customHeight="1" x14ac:dyDescent="0.25">
      <c r="A84" s="44">
        <v>78</v>
      </c>
      <c r="B84" s="20"/>
      <c r="C84" s="20"/>
      <c r="D84" s="21"/>
      <c r="E84" s="21"/>
      <c r="F84" s="255"/>
      <c r="G84" s="256"/>
      <c r="H84" s="23"/>
      <c r="I84" s="99"/>
    </row>
    <row r="85" spans="1:9" ht="20.100000000000001" customHeight="1" x14ac:dyDescent="0.25">
      <c r="A85" s="44">
        <v>79</v>
      </c>
      <c r="B85" s="20"/>
      <c r="C85" s="20"/>
      <c r="D85" s="21"/>
      <c r="E85" s="21"/>
      <c r="F85" s="255"/>
      <c r="G85" s="256"/>
      <c r="H85" s="23"/>
      <c r="I85" s="99"/>
    </row>
    <row r="86" spans="1:9" ht="20.100000000000001" customHeight="1" x14ac:dyDescent="0.25">
      <c r="A86" s="44">
        <v>80</v>
      </c>
      <c r="B86" s="20"/>
      <c r="C86" s="20"/>
      <c r="D86" s="21"/>
      <c r="E86" s="21"/>
      <c r="F86" s="255"/>
      <c r="G86" s="256"/>
      <c r="H86" s="23"/>
      <c r="I86" s="99"/>
    </row>
    <row r="87" spans="1:9" ht="20.100000000000001" customHeight="1" x14ac:dyDescent="0.25">
      <c r="A87" s="44">
        <v>81</v>
      </c>
      <c r="B87" s="20"/>
      <c r="C87" s="20"/>
      <c r="D87" s="21"/>
      <c r="E87" s="21"/>
      <c r="F87" s="255"/>
      <c r="G87" s="256"/>
      <c r="H87" s="23"/>
      <c r="I87" s="99"/>
    </row>
    <row r="88" spans="1:9" ht="20.100000000000001" customHeight="1" x14ac:dyDescent="0.25">
      <c r="A88" s="44">
        <v>82</v>
      </c>
      <c r="B88" s="20"/>
      <c r="C88" s="20"/>
      <c r="D88" s="21"/>
      <c r="E88" s="21"/>
      <c r="F88" s="255"/>
      <c r="G88" s="256"/>
      <c r="H88" s="23"/>
      <c r="I88" s="99"/>
    </row>
    <row r="89" spans="1:9" ht="20.100000000000001" customHeight="1" x14ac:dyDescent="0.25">
      <c r="A89" s="44">
        <v>83</v>
      </c>
      <c r="B89" s="20"/>
      <c r="C89" s="20"/>
      <c r="D89" s="21"/>
      <c r="E89" s="21"/>
      <c r="F89" s="255"/>
      <c r="G89" s="256"/>
      <c r="H89" s="23"/>
      <c r="I89" s="99"/>
    </row>
    <row r="90" spans="1:9" ht="20.100000000000001" customHeight="1" x14ac:dyDescent="0.25">
      <c r="A90" s="44">
        <v>84</v>
      </c>
      <c r="B90" s="20"/>
      <c r="C90" s="20"/>
      <c r="D90" s="21"/>
      <c r="E90" s="21"/>
      <c r="F90" s="255"/>
      <c r="G90" s="256"/>
      <c r="H90" s="23"/>
      <c r="I90" s="99"/>
    </row>
    <row r="91" spans="1:9" ht="20.100000000000001" customHeight="1" x14ac:dyDescent="0.25">
      <c r="A91" s="44">
        <v>85</v>
      </c>
      <c r="B91" s="20"/>
      <c r="C91" s="20"/>
      <c r="D91" s="21"/>
      <c r="E91" s="21"/>
      <c r="F91" s="255"/>
      <c r="G91" s="256"/>
      <c r="H91" s="23"/>
      <c r="I91" s="99"/>
    </row>
    <row r="92" spans="1:9" ht="20.100000000000001" customHeight="1" x14ac:dyDescent="0.25">
      <c r="A92" s="44">
        <v>86</v>
      </c>
      <c r="B92" s="20"/>
      <c r="C92" s="20"/>
      <c r="D92" s="21"/>
      <c r="E92" s="21"/>
      <c r="F92" s="255"/>
      <c r="G92" s="256"/>
      <c r="H92" s="23"/>
      <c r="I92" s="99"/>
    </row>
    <row r="93" spans="1:9" ht="20.100000000000001" customHeight="1" x14ac:dyDescent="0.25">
      <c r="A93" s="44">
        <v>87</v>
      </c>
      <c r="B93" s="20"/>
      <c r="C93" s="20"/>
      <c r="D93" s="21"/>
      <c r="E93" s="21"/>
      <c r="F93" s="255"/>
      <c r="G93" s="256"/>
      <c r="H93" s="23"/>
      <c r="I93" s="99"/>
    </row>
    <row r="94" spans="1:9" ht="20.100000000000001" customHeight="1" x14ac:dyDescent="0.25">
      <c r="A94" s="44">
        <v>88</v>
      </c>
      <c r="B94" s="20"/>
      <c r="C94" s="20"/>
      <c r="D94" s="21"/>
      <c r="E94" s="21"/>
      <c r="F94" s="255"/>
      <c r="G94" s="256"/>
      <c r="H94" s="23"/>
      <c r="I94" s="99"/>
    </row>
    <row r="95" spans="1:9" ht="20.100000000000001" customHeight="1" x14ac:dyDescent="0.25">
      <c r="A95" s="44">
        <v>89</v>
      </c>
      <c r="B95" s="20"/>
      <c r="C95" s="20"/>
      <c r="D95" s="21"/>
      <c r="E95" s="21"/>
      <c r="F95" s="255"/>
      <c r="G95" s="256"/>
      <c r="H95" s="23"/>
      <c r="I95" s="99"/>
    </row>
    <row r="96" spans="1:9" ht="20.100000000000001" customHeight="1" x14ac:dyDescent="0.25">
      <c r="A96" s="44">
        <v>90</v>
      </c>
      <c r="B96" s="20"/>
      <c r="C96" s="20"/>
      <c r="D96" s="21"/>
      <c r="E96" s="21"/>
      <c r="F96" s="255"/>
      <c r="G96" s="256"/>
      <c r="H96" s="23"/>
      <c r="I96" s="99"/>
    </row>
    <row r="97" spans="1:9" ht="20.100000000000001" customHeight="1" x14ac:dyDescent="0.25">
      <c r="A97" s="44">
        <v>91</v>
      </c>
      <c r="B97" s="20"/>
      <c r="C97" s="20"/>
      <c r="D97" s="21"/>
      <c r="E97" s="21"/>
      <c r="F97" s="255"/>
      <c r="G97" s="256"/>
      <c r="H97" s="23"/>
      <c r="I97" s="99"/>
    </row>
    <row r="98" spans="1:9" ht="20.100000000000001" customHeight="1" x14ac:dyDescent="0.25">
      <c r="A98" s="44">
        <v>92</v>
      </c>
      <c r="B98" s="20"/>
      <c r="C98" s="20"/>
      <c r="D98" s="21"/>
      <c r="E98" s="21"/>
      <c r="F98" s="255"/>
      <c r="G98" s="256"/>
      <c r="H98" s="23"/>
      <c r="I98" s="99"/>
    </row>
    <row r="99" spans="1:9" ht="20.100000000000001" customHeight="1" x14ac:dyDescent="0.25">
      <c r="A99" s="44">
        <v>93</v>
      </c>
      <c r="B99" s="20"/>
      <c r="C99" s="20"/>
      <c r="D99" s="21"/>
      <c r="E99" s="21"/>
      <c r="F99" s="255"/>
      <c r="G99" s="256"/>
      <c r="H99" s="23"/>
      <c r="I99" s="99"/>
    </row>
    <row r="100" spans="1:9" ht="20.100000000000001" customHeight="1" x14ac:dyDescent="0.25">
      <c r="A100" s="44">
        <v>94</v>
      </c>
      <c r="B100" s="20"/>
      <c r="C100" s="20"/>
      <c r="D100" s="21"/>
      <c r="E100" s="21"/>
      <c r="F100" s="255"/>
      <c r="G100" s="256"/>
      <c r="H100" s="23"/>
      <c r="I100" s="99"/>
    </row>
    <row r="101" spans="1:9" ht="20.100000000000001" customHeight="1" x14ac:dyDescent="0.25">
      <c r="A101" s="44">
        <v>95</v>
      </c>
      <c r="B101" s="20"/>
      <c r="C101" s="20"/>
      <c r="D101" s="21"/>
      <c r="E101" s="21"/>
      <c r="F101" s="255"/>
      <c r="G101" s="256"/>
      <c r="H101" s="23"/>
      <c r="I101" s="99"/>
    </row>
    <row r="102" spans="1:9" ht="20.100000000000001" customHeight="1" x14ac:dyDescent="0.25">
      <c r="A102" s="44">
        <v>96</v>
      </c>
      <c r="B102" s="20"/>
      <c r="C102" s="20"/>
      <c r="D102" s="21"/>
      <c r="E102" s="21"/>
      <c r="F102" s="255"/>
      <c r="G102" s="256"/>
      <c r="H102" s="23"/>
      <c r="I102" s="99"/>
    </row>
    <row r="103" spans="1:9" ht="20.100000000000001" customHeight="1" x14ac:dyDescent="0.25">
      <c r="A103" s="44">
        <v>97</v>
      </c>
      <c r="B103" s="20"/>
      <c r="C103" s="20"/>
      <c r="D103" s="21"/>
      <c r="E103" s="21"/>
      <c r="F103" s="255"/>
      <c r="G103" s="256"/>
      <c r="H103" s="23"/>
      <c r="I103" s="99"/>
    </row>
    <row r="104" spans="1:9" ht="20.100000000000001" customHeight="1" x14ac:dyDescent="0.25">
      <c r="A104" s="44">
        <v>98</v>
      </c>
      <c r="B104" s="20"/>
      <c r="C104" s="20"/>
      <c r="D104" s="21"/>
      <c r="E104" s="21"/>
      <c r="F104" s="255"/>
      <c r="G104" s="256"/>
      <c r="H104" s="23"/>
      <c r="I104" s="99"/>
    </row>
    <row r="105" spans="1:9" ht="20.100000000000001" customHeight="1" x14ac:dyDescent="0.25">
      <c r="A105" s="44">
        <v>99</v>
      </c>
      <c r="B105" s="20"/>
      <c r="C105" s="20"/>
      <c r="D105" s="21"/>
      <c r="E105" s="21"/>
      <c r="F105" s="255"/>
      <c r="G105" s="256"/>
      <c r="H105" s="23"/>
      <c r="I105" s="99"/>
    </row>
    <row r="106" spans="1:9" ht="20.100000000000001" customHeight="1" x14ac:dyDescent="0.25">
      <c r="A106" s="44">
        <v>100</v>
      </c>
      <c r="B106" s="20"/>
      <c r="C106" s="20"/>
      <c r="D106" s="21"/>
      <c r="E106" s="21"/>
      <c r="F106" s="255"/>
      <c r="G106" s="256"/>
      <c r="H106" s="23"/>
      <c r="I106" s="99"/>
    </row>
    <row r="107" spans="1:9" ht="20.100000000000001" customHeight="1" x14ac:dyDescent="0.25">
      <c r="A107" s="44">
        <v>101</v>
      </c>
      <c r="B107" s="20"/>
      <c r="C107" s="20"/>
      <c r="D107" s="21"/>
      <c r="E107" s="21"/>
      <c r="F107" s="255"/>
      <c r="G107" s="256"/>
      <c r="H107" s="23"/>
      <c r="I107" s="99"/>
    </row>
    <row r="108" spans="1:9" ht="20.100000000000001" customHeight="1" x14ac:dyDescent="0.25">
      <c r="A108" s="44">
        <v>102</v>
      </c>
      <c r="B108" s="20"/>
      <c r="C108" s="20"/>
      <c r="D108" s="21"/>
      <c r="E108" s="21"/>
      <c r="F108" s="255"/>
      <c r="G108" s="256"/>
      <c r="H108" s="23"/>
      <c r="I108" s="99"/>
    </row>
    <row r="109" spans="1:9" ht="20.100000000000001" customHeight="1" x14ac:dyDescent="0.25">
      <c r="A109" s="44">
        <v>103</v>
      </c>
      <c r="B109" s="20"/>
      <c r="C109" s="20"/>
      <c r="D109" s="21"/>
      <c r="E109" s="21"/>
      <c r="F109" s="255"/>
      <c r="G109" s="256"/>
      <c r="H109" s="23"/>
      <c r="I109" s="99"/>
    </row>
    <row r="110" spans="1:9" ht="20.100000000000001" customHeight="1" x14ac:dyDescent="0.25">
      <c r="A110" s="44">
        <v>104</v>
      </c>
      <c r="B110" s="20"/>
      <c r="C110" s="20"/>
      <c r="D110" s="21"/>
      <c r="E110" s="21"/>
      <c r="F110" s="255"/>
      <c r="G110" s="256"/>
      <c r="H110" s="23"/>
      <c r="I110" s="99"/>
    </row>
    <row r="111" spans="1:9" ht="20.100000000000001" customHeight="1" x14ac:dyDescent="0.25">
      <c r="A111" s="44">
        <v>105</v>
      </c>
      <c r="B111" s="20"/>
      <c r="C111" s="20"/>
      <c r="D111" s="21"/>
      <c r="E111" s="21"/>
      <c r="F111" s="255"/>
      <c r="G111" s="256"/>
      <c r="H111" s="23"/>
      <c r="I111" s="99"/>
    </row>
    <row r="112" spans="1:9" ht="20.100000000000001" customHeight="1" x14ac:dyDescent="0.25">
      <c r="A112" s="44">
        <v>106</v>
      </c>
      <c r="B112" s="20"/>
      <c r="C112" s="20"/>
      <c r="D112" s="21"/>
      <c r="E112" s="21"/>
      <c r="F112" s="255"/>
      <c r="G112" s="256"/>
      <c r="H112" s="23"/>
      <c r="I112" s="99"/>
    </row>
    <row r="113" spans="1:9" ht="20.100000000000001" customHeight="1" x14ac:dyDescent="0.25">
      <c r="A113" s="44">
        <v>107</v>
      </c>
      <c r="B113" s="20"/>
      <c r="C113" s="20"/>
      <c r="D113" s="21"/>
      <c r="E113" s="21"/>
      <c r="F113" s="255"/>
      <c r="G113" s="256"/>
      <c r="H113" s="23"/>
      <c r="I113" s="99"/>
    </row>
    <row r="114" spans="1:9" ht="20.100000000000001" customHeight="1" x14ac:dyDescent="0.25">
      <c r="A114" s="44">
        <v>108</v>
      </c>
      <c r="B114" s="20"/>
      <c r="C114" s="20"/>
      <c r="D114" s="21"/>
      <c r="E114" s="21"/>
      <c r="F114" s="255"/>
      <c r="G114" s="256"/>
      <c r="H114" s="23"/>
      <c r="I114" s="99"/>
    </row>
    <row r="115" spans="1:9" ht="20.100000000000001" customHeight="1" x14ac:dyDescent="0.25">
      <c r="A115" s="44">
        <v>109</v>
      </c>
      <c r="B115" s="20"/>
      <c r="C115" s="20"/>
      <c r="D115" s="21"/>
      <c r="E115" s="21"/>
      <c r="F115" s="255"/>
      <c r="G115" s="256"/>
      <c r="H115" s="23"/>
      <c r="I115" s="99"/>
    </row>
    <row r="116" spans="1:9" ht="20.100000000000001" customHeight="1" x14ac:dyDescent="0.25">
      <c r="A116" s="44">
        <v>110</v>
      </c>
      <c r="B116" s="20"/>
      <c r="C116" s="20"/>
      <c r="D116" s="21"/>
      <c r="E116" s="21"/>
      <c r="F116" s="255"/>
      <c r="G116" s="256"/>
      <c r="H116" s="23"/>
      <c r="I116" s="99"/>
    </row>
    <row r="117" spans="1:9" ht="20.100000000000001" customHeight="1" x14ac:dyDescent="0.25">
      <c r="A117" s="44">
        <v>111</v>
      </c>
      <c r="B117" s="20"/>
      <c r="C117" s="20"/>
      <c r="D117" s="21"/>
      <c r="E117" s="21"/>
      <c r="F117" s="255"/>
      <c r="G117" s="256"/>
      <c r="H117" s="23"/>
      <c r="I117" s="99"/>
    </row>
    <row r="118" spans="1:9" ht="20.100000000000001" customHeight="1" x14ac:dyDescent="0.25">
      <c r="A118" s="44">
        <v>112</v>
      </c>
      <c r="B118" s="20"/>
      <c r="C118" s="20"/>
      <c r="D118" s="21"/>
      <c r="E118" s="21"/>
      <c r="F118" s="255"/>
      <c r="G118" s="256"/>
      <c r="H118" s="23"/>
      <c r="I118" s="99"/>
    </row>
    <row r="119" spans="1:9" ht="20.100000000000001" customHeight="1" x14ac:dyDescent="0.25">
      <c r="A119" s="44">
        <v>113</v>
      </c>
      <c r="B119" s="20"/>
      <c r="C119" s="20"/>
      <c r="D119" s="21"/>
      <c r="E119" s="21"/>
      <c r="F119" s="255"/>
      <c r="G119" s="256"/>
      <c r="H119" s="23"/>
      <c r="I119" s="99"/>
    </row>
    <row r="120" spans="1:9" ht="20.100000000000001" customHeight="1" x14ac:dyDescent="0.25">
      <c r="A120" s="44">
        <v>114</v>
      </c>
      <c r="B120" s="20"/>
      <c r="C120" s="20"/>
      <c r="D120" s="21"/>
      <c r="E120" s="21"/>
      <c r="F120" s="255"/>
      <c r="G120" s="256"/>
      <c r="H120" s="23"/>
      <c r="I120" s="99"/>
    </row>
    <row r="121" spans="1:9" ht="20.100000000000001" customHeight="1" x14ac:dyDescent="0.25">
      <c r="A121" s="44">
        <v>115</v>
      </c>
      <c r="B121" s="20"/>
      <c r="C121" s="20"/>
      <c r="D121" s="21"/>
      <c r="E121" s="21"/>
      <c r="F121" s="255"/>
      <c r="G121" s="256"/>
      <c r="H121" s="23"/>
      <c r="I121" s="99"/>
    </row>
    <row r="122" spans="1:9" ht="20.100000000000001" customHeight="1" x14ac:dyDescent="0.25">
      <c r="A122" s="44">
        <v>116</v>
      </c>
      <c r="B122" s="20"/>
      <c r="C122" s="20"/>
      <c r="D122" s="21"/>
      <c r="E122" s="21"/>
      <c r="F122" s="255"/>
      <c r="G122" s="256"/>
      <c r="H122" s="23"/>
      <c r="I122" s="99"/>
    </row>
    <row r="123" spans="1:9" ht="20.100000000000001" customHeight="1" x14ac:dyDescent="0.25">
      <c r="A123" s="44">
        <v>117</v>
      </c>
      <c r="B123" s="20"/>
      <c r="C123" s="20"/>
      <c r="D123" s="21"/>
      <c r="E123" s="21"/>
      <c r="F123" s="255"/>
      <c r="G123" s="256"/>
      <c r="H123" s="23"/>
      <c r="I123" s="99"/>
    </row>
    <row r="124" spans="1:9" ht="20.100000000000001" customHeight="1" x14ac:dyDescent="0.25">
      <c r="A124" s="44">
        <v>118</v>
      </c>
      <c r="B124" s="20"/>
      <c r="C124" s="20"/>
      <c r="D124" s="21"/>
      <c r="E124" s="21"/>
      <c r="F124" s="255"/>
      <c r="G124" s="256"/>
      <c r="H124" s="23"/>
      <c r="I124" s="99"/>
    </row>
    <row r="125" spans="1:9" ht="20.100000000000001" customHeight="1" x14ac:dyDescent="0.25">
      <c r="A125" s="44">
        <v>119</v>
      </c>
      <c r="B125" s="20"/>
      <c r="C125" s="20"/>
      <c r="D125" s="21"/>
      <c r="E125" s="21"/>
      <c r="F125" s="255"/>
      <c r="G125" s="256"/>
      <c r="H125" s="23"/>
      <c r="I125" s="99"/>
    </row>
    <row r="126" spans="1:9" ht="20.100000000000001" customHeight="1" x14ac:dyDescent="0.25">
      <c r="A126" s="44">
        <v>120</v>
      </c>
      <c r="B126" s="20"/>
      <c r="C126" s="20"/>
      <c r="D126" s="21"/>
      <c r="E126" s="21"/>
      <c r="F126" s="255"/>
      <c r="G126" s="256"/>
      <c r="H126" s="23"/>
      <c r="I126" s="99"/>
    </row>
    <row r="127" spans="1:9" ht="20.100000000000001" customHeight="1" x14ac:dyDescent="0.25">
      <c r="A127" s="44">
        <v>121</v>
      </c>
      <c r="B127" s="20"/>
      <c r="C127" s="20"/>
      <c r="D127" s="21"/>
      <c r="E127" s="21"/>
      <c r="F127" s="255"/>
      <c r="G127" s="256"/>
      <c r="H127" s="23"/>
      <c r="I127" s="99"/>
    </row>
    <row r="128" spans="1:9" ht="20.100000000000001" customHeight="1" x14ac:dyDescent="0.25">
      <c r="A128" s="44">
        <v>122</v>
      </c>
      <c r="B128" s="20"/>
      <c r="C128" s="20"/>
      <c r="D128" s="21"/>
      <c r="E128" s="21"/>
      <c r="F128" s="255"/>
      <c r="G128" s="256"/>
      <c r="H128" s="23"/>
      <c r="I128" s="99"/>
    </row>
    <row r="129" spans="1:9" ht="20.100000000000001" customHeight="1" x14ac:dyDescent="0.25">
      <c r="A129" s="44">
        <v>123</v>
      </c>
      <c r="B129" s="20"/>
      <c r="C129" s="20"/>
      <c r="D129" s="21"/>
      <c r="E129" s="21"/>
      <c r="F129" s="255"/>
      <c r="G129" s="256"/>
      <c r="H129" s="23"/>
      <c r="I129" s="99"/>
    </row>
    <row r="130" spans="1:9" ht="20.100000000000001" customHeight="1" x14ac:dyDescent="0.25">
      <c r="A130" s="44">
        <v>124</v>
      </c>
      <c r="B130" s="20"/>
      <c r="C130" s="20"/>
      <c r="D130" s="21"/>
      <c r="E130" s="21"/>
      <c r="F130" s="255"/>
      <c r="G130" s="256"/>
      <c r="H130" s="23"/>
      <c r="I130" s="99"/>
    </row>
    <row r="131" spans="1:9" ht="20.100000000000001" customHeight="1" x14ac:dyDescent="0.25">
      <c r="A131" s="44">
        <v>125</v>
      </c>
      <c r="B131" s="20"/>
      <c r="C131" s="20"/>
      <c r="D131" s="21"/>
      <c r="E131" s="21"/>
      <c r="F131" s="255"/>
      <c r="G131" s="256"/>
      <c r="H131" s="23"/>
      <c r="I131" s="99"/>
    </row>
    <row r="132" spans="1:9" ht="20.100000000000001" customHeight="1" x14ac:dyDescent="0.25">
      <c r="A132" s="44">
        <v>126</v>
      </c>
      <c r="B132" s="20"/>
      <c r="C132" s="20"/>
      <c r="D132" s="21"/>
      <c r="E132" s="21"/>
      <c r="F132" s="255"/>
      <c r="G132" s="256"/>
      <c r="H132" s="23"/>
      <c r="I132" s="99"/>
    </row>
    <row r="133" spans="1:9" ht="20.100000000000001" customHeight="1" x14ac:dyDescent="0.25">
      <c r="A133" s="44">
        <v>127</v>
      </c>
      <c r="B133" s="20"/>
      <c r="C133" s="20"/>
      <c r="D133" s="21"/>
      <c r="E133" s="21"/>
      <c r="F133" s="255"/>
      <c r="G133" s="256"/>
      <c r="H133" s="23"/>
      <c r="I133" s="99"/>
    </row>
    <row r="134" spans="1:9" ht="20.100000000000001" customHeight="1" x14ac:dyDescent="0.25">
      <c r="A134" s="44">
        <v>128</v>
      </c>
      <c r="B134" s="20"/>
      <c r="C134" s="20"/>
      <c r="D134" s="21"/>
      <c r="E134" s="21"/>
      <c r="F134" s="255"/>
      <c r="G134" s="256"/>
      <c r="H134" s="23"/>
      <c r="I134" s="99"/>
    </row>
    <row r="135" spans="1:9" ht="20.100000000000001" customHeight="1" x14ac:dyDescent="0.25">
      <c r="A135" s="44">
        <v>129</v>
      </c>
      <c r="B135" s="20"/>
      <c r="C135" s="20"/>
      <c r="D135" s="21"/>
      <c r="E135" s="21"/>
      <c r="F135" s="255"/>
      <c r="G135" s="256"/>
      <c r="H135" s="23"/>
      <c r="I135" s="99"/>
    </row>
    <row r="136" spans="1:9" ht="20.100000000000001" customHeight="1" x14ac:dyDescent="0.25">
      <c r="A136" s="44">
        <v>130</v>
      </c>
      <c r="B136" s="20"/>
      <c r="C136" s="20"/>
      <c r="D136" s="21"/>
      <c r="E136" s="21"/>
      <c r="F136" s="255"/>
      <c r="G136" s="256"/>
      <c r="H136" s="23"/>
      <c r="I136" s="99"/>
    </row>
    <row r="137" spans="1:9" ht="20.100000000000001" customHeight="1" x14ac:dyDescent="0.25">
      <c r="A137" s="44">
        <v>131</v>
      </c>
      <c r="B137" s="20"/>
      <c r="C137" s="20"/>
      <c r="D137" s="21"/>
      <c r="E137" s="21"/>
      <c r="F137" s="255"/>
      <c r="G137" s="256"/>
      <c r="H137" s="23"/>
      <c r="I137" s="99"/>
    </row>
    <row r="138" spans="1:9" ht="20.100000000000001" customHeight="1" x14ac:dyDescent="0.25">
      <c r="A138" s="44">
        <v>132</v>
      </c>
      <c r="B138" s="20"/>
      <c r="C138" s="20"/>
      <c r="D138" s="21"/>
      <c r="E138" s="21"/>
      <c r="F138" s="255"/>
      <c r="G138" s="256"/>
      <c r="H138" s="23"/>
      <c r="I138" s="99"/>
    </row>
    <row r="139" spans="1:9" ht="20.100000000000001" customHeight="1" x14ac:dyDescent="0.25">
      <c r="A139" s="44">
        <v>133</v>
      </c>
      <c r="B139" s="20"/>
      <c r="C139" s="20"/>
      <c r="D139" s="21"/>
      <c r="E139" s="21"/>
      <c r="F139" s="255"/>
      <c r="G139" s="256"/>
      <c r="H139" s="23"/>
      <c r="I139" s="99"/>
    </row>
    <row r="140" spans="1:9" ht="20.100000000000001" customHeight="1" x14ac:dyDescent="0.25">
      <c r="A140" s="44">
        <v>134</v>
      </c>
      <c r="B140" s="20"/>
      <c r="C140" s="20"/>
      <c r="D140" s="21"/>
      <c r="E140" s="21"/>
      <c r="F140" s="255"/>
      <c r="G140" s="256"/>
      <c r="H140" s="23"/>
      <c r="I140" s="99"/>
    </row>
    <row r="141" spans="1:9" ht="20.100000000000001" customHeight="1" x14ac:dyDescent="0.25">
      <c r="A141" s="44">
        <v>135</v>
      </c>
      <c r="B141" s="20"/>
      <c r="C141" s="20"/>
      <c r="D141" s="21"/>
      <c r="E141" s="21"/>
      <c r="F141" s="255"/>
      <c r="G141" s="256"/>
      <c r="H141" s="23"/>
      <c r="I141" s="99"/>
    </row>
    <row r="142" spans="1:9" ht="20.100000000000001" customHeight="1" x14ac:dyDescent="0.25">
      <c r="A142" s="44">
        <v>136</v>
      </c>
      <c r="B142" s="20"/>
      <c r="C142" s="20"/>
      <c r="D142" s="21"/>
      <c r="E142" s="21"/>
      <c r="F142" s="255"/>
      <c r="G142" s="256"/>
      <c r="H142" s="23"/>
      <c r="I142" s="99"/>
    </row>
    <row r="143" spans="1:9" ht="20.100000000000001" customHeight="1" x14ac:dyDescent="0.25">
      <c r="A143" s="44">
        <v>137</v>
      </c>
      <c r="B143" s="20"/>
      <c r="C143" s="20"/>
      <c r="D143" s="21"/>
      <c r="E143" s="21"/>
      <c r="F143" s="255"/>
      <c r="G143" s="256"/>
      <c r="H143" s="23"/>
      <c r="I143" s="99"/>
    </row>
    <row r="144" spans="1:9" ht="20.100000000000001" customHeight="1" x14ac:dyDescent="0.25">
      <c r="A144" s="44">
        <v>138</v>
      </c>
      <c r="B144" s="20"/>
      <c r="C144" s="20"/>
      <c r="D144" s="21"/>
      <c r="E144" s="21"/>
      <c r="F144" s="255"/>
      <c r="G144" s="256"/>
      <c r="H144" s="23"/>
      <c r="I144" s="99"/>
    </row>
    <row r="145" spans="1:9" ht="20.100000000000001" customHeight="1" x14ac:dyDescent="0.25">
      <c r="A145" s="44">
        <v>139</v>
      </c>
      <c r="B145" s="20"/>
      <c r="C145" s="20"/>
      <c r="D145" s="21"/>
      <c r="E145" s="21"/>
      <c r="F145" s="255"/>
      <c r="G145" s="256"/>
      <c r="H145" s="23"/>
      <c r="I145" s="99"/>
    </row>
    <row r="146" spans="1:9" ht="20.100000000000001" customHeight="1" x14ac:dyDescent="0.25">
      <c r="A146" s="44">
        <v>140</v>
      </c>
      <c r="B146" s="20"/>
      <c r="C146" s="20"/>
      <c r="D146" s="21"/>
      <c r="E146" s="21"/>
      <c r="F146" s="255"/>
      <c r="G146" s="256"/>
      <c r="H146" s="23"/>
      <c r="I146" s="99"/>
    </row>
    <row r="147" spans="1:9" ht="20.100000000000001" customHeight="1" x14ac:dyDescent="0.25">
      <c r="A147" s="44">
        <v>141</v>
      </c>
      <c r="B147" s="20"/>
      <c r="C147" s="20"/>
      <c r="D147" s="21"/>
      <c r="E147" s="21"/>
      <c r="F147" s="255"/>
      <c r="G147" s="256"/>
      <c r="H147" s="23"/>
      <c r="I147" s="99"/>
    </row>
    <row r="148" spans="1:9" ht="20.100000000000001" customHeight="1" x14ac:dyDescent="0.25">
      <c r="A148" s="44">
        <v>142</v>
      </c>
      <c r="B148" s="20"/>
      <c r="C148" s="20"/>
      <c r="D148" s="21"/>
      <c r="E148" s="21"/>
      <c r="F148" s="255"/>
      <c r="G148" s="256"/>
      <c r="H148" s="23"/>
      <c r="I148" s="99"/>
    </row>
    <row r="149" spans="1:9" ht="20.100000000000001" customHeight="1" x14ac:dyDescent="0.25">
      <c r="A149" s="44">
        <v>143</v>
      </c>
      <c r="B149" s="20"/>
      <c r="C149" s="20"/>
      <c r="D149" s="21"/>
      <c r="E149" s="21"/>
      <c r="F149" s="255"/>
      <c r="G149" s="256"/>
      <c r="H149" s="23"/>
      <c r="I149" s="99"/>
    </row>
    <row r="150" spans="1:9" ht="20.100000000000001" customHeight="1" x14ac:dyDescent="0.25">
      <c r="A150" s="44">
        <v>144</v>
      </c>
      <c r="B150" s="20"/>
      <c r="C150" s="20"/>
      <c r="D150" s="21"/>
      <c r="E150" s="21"/>
      <c r="F150" s="255"/>
      <c r="G150" s="256"/>
      <c r="H150" s="23"/>
      <c r="I150" s="99"/>
    </row>
    <row r="151" spans="1:9" ht="20.100000000000001" customHeight="1" x14ac:dyDescent="0.25">
      <c r="A151" s="44">
        <v>145</v>
      </c>
      <c r="B151" s="20"/>
      <c r="C151" s="20"/>
      <c r="D151" s="21"/>
      <c r="E151" s="21"/>
      <c r="F151" s="255"/>
      <c r="G151" s="256"/>
      <c r="H151" s="23"/>
      <c r="I151" s="99"/>
    </row>
    <row r="152" spans="1:9" ht="20.100000000000001" customHeight="1" x14ac:dyDescent="0.25">
      <c r="A152" s="44">
        <v>146</v>
      </c>
      <c r="B152" s="20"/>
      <c r="C152" s="20"/>
      <c r="D152" s="21"/>
      <c r="E152" s="21"/>
      <c r="F152" s="255"/>
      <c r="G152" s="256"/>
      <c r="H152" s="23"/>
      <c r="I152" s="99"/>
    </row>
    <row r="153" spans="1:9" ht="20.100000000000001" customHeight="1" x14ac:dyDescent="0.25">
      <c r="A153" s="44">
        <v>147</v>
      </c>
      <c r="B153" s="20"/>
      <c r="C153" s="20"/>
      <c r="D153" s="21"/>
      <c r="E153" s="21"/>
      <c r="F153" s="255"/>
      <c r="G153" s="256"/>
      <c r="H153" s="23"/>
      <c r="I153" s="99"/>
    </row>
    <row r="154" spans="1:9" ht="20.100000000000001" customHeight="1" x14ac:dyDescent="0.25">
      <c r="A154" s="44">
        <v>148</v>
      </c>
      <c r="B154" s="20"/>
      <c r="C154" s="20"/>
      <c r="D154" s="21"/>
      <c r="E154" s="21"/>
      <c r="F154" s="255"/>
      <c r="G154" s="256"/>
      <c r="H154" s="23"/>
      <c r="I154" s="99"/>
    </row>
    <row r="155" spans="1:9" ht="20.100000000000001" customHeight="1" x14ac:dyDescent="0.25">
      <c r="A155" s="44">
        <v>149</v>
      </c>
      <c r="B155" s="20"/>
      <c r="C155" s="20"/>
      <c r="D155" s="21"/>
      <c r="E155" s="21"/>
      <c r="F155" s="255"/>
      <c r="G155" s="256"/>
      <c r="H155" s="23"/>
      <c r="I155" s="99"/>
    </row>
    <row r="156" spans="1:9" ht="20.100000000000001" customHeight="1" x14ac:dyDescent="0.25">
      <c r="A156" s="44">
        <v>150</v>
      </c>
      <c r="B156" s="20"/>
      <c r="C156" s="20"/>
      <c r="D156" s="21"/>
      <c r="E156" s="21"/>
      <c r="F156" s="255"/>
      <c r="G156" s="256"/>
      <c r="H156" s="23"/>
      <c r="I156" s="99"/>
    </row>
    <row r="157" spans="1:9" ht="20.100000000000001" customHeight="1" x14ac:dyDescent="0.25">
      <c r="A157" s="44">
        <v>151</v>
      </c>
      <c r="B157" s="20"/>
      <c r="C157" s="20"/>
      <c r="D157" s="21"/>
      <c r="E157" s="21"/>
      <c r="F157" s="255"/>
      <c r="G157" s="256"/>
      <c r="H157" s="23"/>
      <c r="I157" s="99"/>
    </row>
    <row r="158" spans="1:9" ht="20.100000000000001" customHeight="1" x14ac:dyDescent="0.25">
      <c r="A158" s="44">
        <v>152</v>
      </c>
      <c r="B158" s="20"/>
      <c r="C158" s="20"/>
      <c r="D158" s="21"/>
      <c r="E158" s="21"/>
      <c r="F158" s="255"/>
      <c r="G158" s="256"/>
      <c r="H158" s="23"/>
      <c r="I158" s="99"/>
    </row>
    <row r="159" spans="1:9" ht="20.100000000000001" customHeight="1" x14ac:dyDescent="0.25">
      <c r="A159" s="44">
        <v>153</v>
      </c>
      <c r="B159" s="20"/>
      <c r="C159" s="20"/>
      <c r="D159" s="21"/>
      <c r="E159" s="21"/>
      <c r="F159" s="255"/>
      <c r="G159" s="256"/>
      <c r="H159" s="23"/>
      <c r="I159" s="99"/>
    </row>
    <row r="160" spans="1:9" ht="20.100000000000001" customHeight="1" x14ac:dyDescent="0.25">
      <c r="A160" s="44">
        <v>154</v>
      </c>
      <c r="B160" s="20"/>
      <c r="C160" s="20"/>
      <c r="D160" s="21"/>
      <c r="E160" s="21"/>
      <c r="F160" s="255"/>
      <c r="G160" s="256"/>
      <c r="H160" s="23"/>
      <c r="I160" s="99"/>
    </row>
    <row r="161" spans="1:9" ht="20.100000000000001" customHeight="1" x14ac:dyDescent="0.25">
      <c r="A161" s="44">
        <v>155</v>
      </c>
      <c r="B161" s="20"/>
      <c r="C161" s="20"/>
      <c r="D161" s="21"/>
      <c r="E161" s="21"/>
      <c r="F161" s="255"/>
      <c r="G161" s="256"/>
      <c r="H161" s="23"/>
      <c r="I161" s="99"/>
    </row>
    <row r="162" spans="1:9" ht="20.100000000000001" customHeight="1" x14ac:dyDescent="0.25">
      <c r="A162" s="44">
        <v>156</v>
      </c>
      <c r="B162" s="20"/>
      <c r="C162" s="20"/>
      <c r="D162" s="21"/>
      <c r="E162" s="21"/>
      <c r="F162" s="255"/>
      <c r="G162" s="256"/>
      <c r="H162" s="23"/>
      <c r="I162" s="99"/>
    </row>
    <row r="163" spans="1:9" ht="20.100000000000001" customHeight="1" x14ac:dyDescent="0.25">
      <c r="A163" s="44">
        <v>157</v>
      </c>
      <c r="B163" s="20"/>
      <c r="C163" s="20"/>
      <c r="D163" s="21"/>
      <c r="E163" s="21"/>
      <c r="F163" s="255"/>
      <c r="G163" s="256"/>
      <c r="H163" s="23"/>
      <c r="I163" s="99"/>
    </row>
    <row r="164" spans="1:9" ht="20.100000000000001" customHeight="1" x14ac:dyDescent="0.25">
      <c r="A164" s="44">
        <v>158</v>
      </c>
      <c r="B164" s="20"/>
      <c r="C164" s="20"/>
      <c r="D164" s="21"/>
      <c r="E164" s="21"/>
      <c r="F164" s="255"/>
      <c r="G164" s="256"/>
      <c r="H164" s="23"/>
      <c r="I164" s="99"/>
    </row>
    <row r="165" spans="1:9" ht="20.100000000000001" customHeight="1" x14ac:dyDescent="0.25">
      <c r="A165" s="44">
        <v>159</v>
      </c>
      <c r="B165" s="20"/>
      <c r="C165" s="20"/>
      <c r="D165" s="21"/>
      <c r="E165" s="21"/>
      <c r="F165" s="255"/>
      <c r="G165" s="256"/>
      <c r="H165" s="23"/>
      <c r="I165" s="99"/>
    </row>
    <row r="166" spans="1:9" ht="20.100000000000001" customHeight="1" x14ac:dyDescent="0.25">
      <c r="A166" s="44">
        <v>160</v>
      </c>
      <c r="B166" s="20"/>
      <c r="C166" s="20"/>
      <c r="D166" s="21"/>
      <c r="E166" s="21"/>
      <c r="F166" s="255"/>
      <c r="G166" s="256"/>
      <c r="H166" s="23"/>
      <c r="I166" s="99"/>
    </row>
    <row r="167" spans="1:9" ht="20.100000000000001" customHeight="1" x14ac:dyDescent="0.25">
      <c r="A167" s="44">
        <v>161</v>
      </c>
      <c r="B167" s="20"/>
      <c r="C167" s="20"/>
      <c r="D167" s="21"/>
      <c r="E167" s="21"/>
      <c r="F167" s="255"/>
      <c r="G167" s="256"/>
      <c r="H167" s="23"/>
      <c r="I167" s="99"/>
    </row>
    <row r="168" spans="1:9" ht="20.100000000000001" customHeight="1" x14ac:dyDescent="0.25">
      <c r="A168" s="44">
        <v>162</v>
      </c>
      <c r="B168" s="20"/>
      <c r="C168" s="20"/>
      <c r="D168" s="21"/>
      <c r="E168" s="21"/>
      <c r="F168" s="255"/>
      <c r="G168" s="256"/>
      <c r="H168" s="23"/>
      <c r="I168" s="99"/>
    </row>
    <row r="169" spans="1:9" ht="20.100000000000001" customHeight="1" x14ac:dyDescent="0.25">
      <c r="A169" s="44">
        <v>163</v>
      </c>
      <c r="B169" s="20"/>
      <c r="C169" s="20"/>
      <c r="D169" s="21"/>
      <c r="E169" s="21"/>
      <c r="F169" s="255"/>
      <c r="G169" s="256"/>
      <c r="H169" s="23"/>
      <c r="I169" s="99"/>
    </row>
    <row r="170" spans="1:9" ht="20.100000000000001" customHeight="1" x14ac:dyDescent="0.25">
      <c r="A170" s="44">
        <v>164</v>
      </c>
      <c r="B170" s="20"/>
      <c r="C170" s="20"/>
      <c r="D170" s="21"/>
      <c r="E170" s="21"/>
      <c r="F170" s="255"/>
      <c r="G170" s="256"/>
      <c r="H170" s="23"/>
      <c r="I170" s="99"/>
    </row>
    <row r="171" spans="1:9" ht="20.100000000000001" customHeight="1" x14ac:dyDescent="0.25">
      <c r="A171" s="44">
        <v>165</v>
      </c>
      <c r="B171" s="20"/>
      <c r="C171" s="20"/>
      <c r="D171" s="21"/>
      <c r="E171" s="21"/>
      <c r="F171" s="255"/>
      <c r="G171" s="256"/>
      <c r="H171" s="23"/>
      <c r="I171" s="99"/>
    </row>
    <row r="172" spans="1:9" ht="20.100000000000001" customHeight="1" x14ac:dyDescent="0.25">
      <c r="A172" s="44">
        <v>166</v>
      </c>
      <c r="B172" s="20"/>
      <c r="C172" s="20"/>
      <c r="D172" s="21"/>
      <c r="E172" s="21"/>
      <c r="F172" s="255"/>
      <c r="G172" s="256"/>
      <c r="H172" s="23"/>
      <c r="I172" s="99"/>
    </row>
    <row r="173" spans="1:9" ht="20.100000000000001" customHeight="1" x14ac:dyDescent="0.25">
      <c r="A173" s="44">
        <v>167</v>
      </c>
      <c r="B173" s="20"/>
      <c r="C173" s="20"/>
      <c r="D173" s="21"/>
      <c r="E173" s="21"/>
      <c r="F173" s="255"/>
      <c r="G173" s="256"/>
      <c r="H173" s="23"/>
      <c r="I173" s="99"/>
    </row>
    <row r="174" spans="1:9" ht="20.100000000000001" customHeight="1" x14ac:dyDescent="0.25">
      <c r="A174" s="44">
        <v>168</v>
      </c>
      <c r="B174" s="20"/>
      <c r="C174" s="20"/>
      <c r="D174" s="21"/>
      <c r="E174" s="21"/>
      <c r="F174" s="255"/>
      <c r="G174" s="256"/>
      <c r="H174" s="23"/>
      <c r="I174" s="99"/>
    </row>
    <row r="175" spans="1:9" ht="20.100000000000001" customHeight="1" x14ac:dyDescent="0.25">
      <c r="A175" s="44">
        <v>169</v>
      </c>
      <c r="B175" s="20"/>
      <c r="C175" s="20"/>
      <c r="D175" s="21"/>
      <c r="E175" s="21"/>
      <c r="F175" s="255"/>
      <c r="G175" s="256"/>
      <c r="H175" s="23"/>
      <c r="I175" s="99"/>
    </row>
    <row r="176" spans="1:9" ht="20.100000000000001" customHeight="1" x14ac:dyDescent="0.25">
      <c r="A176" s="44">
        <v>170</v>
      </c>
      <c r="B176" s="20"/>
      <c r="C176" s="20"/>
      <c r="D176" s="21"/>
      <c r="E176" s="21"/>
      <c r="F176" s="255"/>
      <c r="G176" s="256"/>
      <c r="H176" s="23"/>
      <c r="I176" s="99"/>
    </row>
    <row r="177" spans="1:9" ht="20.100000000000001" customHeight="1" x14ac:dyDescent="0.25">
      <c r="A177" s="44">
        <v>171</v>
      </c>
      <c r="B177" s="20"/>
      <c r="C177" s="20"/>
      <c r="D177" s="21"/>
      <c r="E177" s="21"/>
      <c r="F177" s="255"/>
      <c r="G177" s="256"/>
      <c r="H177" s="23"/>
      <c r="I177" s="99"/>
    </row>
    <row r="178" spans="1:9" ht="20.100000000000001" customHeight="1" x14ac:dyDescent="0.25">
      <c r="A178" s="44">
        <v>172</v>
      </c>
      <c r="B178" s="20"/>
      <c r="C178" s="20"/>
      <c r="D178" s="21"/>
      <c r="E178" s="21"/>
      <c r="F178" s="255"/>
      <c r="G178" s="256"/>
      <c r="H178" s="23"/>
      <c r="I178" s="99"/>
    </row>
    <row r="179" spans="1:9" ht="20.100000000000001" customHeight="1" x14ac:dyDescent="0.25">
      <c r="A179" s="44">
        <v>173</v>
      </c>
      <c r="B179" s="20"/>
      <c r="C179" s="20"/>
      <c r="D179" s="21"/>
      <c r="E179" s="21"/>
      <c r="F179" s="255"/>
      <c r="G179" s="256"/>
      <c r="H179" s="23"/>
      <c r="I179" s="99"/>
    </row>
    <row r="180" spans="1:9" ht="20.100000000000001" customHeight="1" x14ac:dyDescent="0.25">
      <c r="A180" s="44">
        <v>174</v>
      </c>
      <c r="B180" s="20"/>
      <c r="C180" s="20"/>
      <c r="D180" s="21"/>
      <c r="E180" s="21"/>
      <c r="F180" s="255"/>
      <c r="G180" s="256"/>
      <c r="H180" s="23"/>
      <c r="I180" s="99"/>
    </row>
    <row r="181" spans="1:9" ht="20.100000000000001" customHeight="1" x14ac:dyDescent="0.25">
      <c r="A181" s="44">
        <v>175</v>
      </c>
      <c r="B181" s="20"/>
      <c r="C181" s="20"/>
      <c r="D181" s="21"/>
      <c r="E181" s="21"/>
      <c r="F181" s="255"/>
      <c r="G181" s="256"/>
      <c r="H181" s="23"/>
      <c r="I181" s="99"/>
    </row>
    <row r="182" spans="1:9" ht="20.100000000000001" customHeight="1" x14ac:dyDescent="0.25">
      <c r="A182" s="44">
        <v>176</v>
      </c>
      <c r="B182" s="20"/>
      <c r="C182" s="20"/>
      <c r="D182" s="21"/>
      <c r="E182" s="21"/>
      <c r="F182" s="255"/>
      <c r="G182" s="256"/>
      <c r="H182" s="23"/>
      <c r="I182" s="99"/>
    </row>
    <row r="183" spans="1:9" ht="20.100000000000001" customHeight="1" x14ac:dyDescent="0.25">
      <c r="A183" s="44">
        <v>177</v>
      </c>
      <c r="B183" s="20"/>
      <c r="C183" s="20"/>
      <c r="D183" s="21"/>
      <c r="E183" s="21"/>
      <c r="F183" s="255"/>
      <c r="G183" s="256"/>
      <c r="H183" s="23"/>
      <c r="I183" s="99"/>
    </row>
    <row r="184" spans="1:9" ht="20.100000000000001" customHeight="1" x14ac:dyDescent="0.25">
      <c r="A184" s="44">
        <v>178</v>
      </c>
      <c r="B184" s="20"/>
      <c r="C184" s="20"/>
      <c r="D184" s="21"/>
      <c r="E184" s="21"/>
      <c r="F184" s="255"/>
      <c r="G184" s="256"/>
      <c r="H184" s="23"/>
      <c r="I184" s="99"/>
    </row>
    <row r="185" spans="1:9" ht="20.100000000000001" customHeight="1" x14ac:dyDescent="0.25">
      <c r="A185" s="44">
        <v>179</v>
      </c>
      <c r="B185" s="20"/>
      <c r="C185" s="20"/>
      <c r="D185" s="21"/>
      <c r="E185" s="21"/>
      <c r="F185" s="255"/>
      <c r="G185" s="256"/>
      <c r="H185" s="23"/>
      <c r="I185" s="99"/>
    </row>
    <row r="186" spans="1:9" ht="20.100000000000001" customHeight="1" x14ac:dyDescent="0.25">
      <c r="A186" s="44">
        <v>180</v>
      </c>
      <c r="B186" s="20"/>
      <c r="C186" s="20"/>
      <c r="D186" s="21"/>
      <c r="E186" s="21"/>
      <c r="F186" s="255"/>
      <c r="G186" s="256"/>
      <c r="H186" s="23"/>
      <c r="I186" s="99"/>
    </row>
    <row r="187" spans="1:9" ht="20.100000000000001" customHeight="1" x14ac:dyDescent="0.25">
      <c r="A187" s="44">
        <v>181</v>
      </c>
      <c r="B187" s="20"/>
      <c r="C187" s="20"/>
      <c r="D187" s="21"/>
      <c r="E187" s="21"/>
      <c r="F187" s="255"/>
      <c r="G187" s="256"/>
      <c r="H187" s="23"/>
      <c r="I187" s="99"/>
    </row>
    <row r="188" spans="1:9" ht="20.100000000000001" customHeight="1" x14ac:dyDescent="0.25">
      <c r="A188" s="44">
        <v>182</v>
      </c>
      <c r="B188" s="20"/>
      <c r="C188" s="20"/>
      <c r="D188" s="21"/>
      <c r="E188" s="21"/>
      <c r="F188" s="255"/>
      <c r="G188" s="256"/>
      <c r="H188" s="23"/>
      <c r="I188" s="99"/>
    </row>
    <row r="189" spans="1:9" ht="20.100000000000001" customHeight="1" x14ac:dyDescent="0.25">
      <c r="A189" s="44">
        <v>183</v>
      </c>
      <c r="B189" s="20"/>
      <c r="C189" s="20"/>
      <c r="D189" s="21"/>
      <c r="E189" s="21"/>
      <c r="F189" s="255"/>
      <c r="G189" s="256"/>
      <c r="H189" s="23"/>
      <c r="I189" s="99"/>
    </row>
    <row r="190" spans="1:9" ht="20.100000000000001" customHeight="1" x14ac:dyDescent="0.25">
      <c r="A190" s="44">
        <v>184</v>
      </c>
      <c r="B190" s="20"/>
      <c r="C190" s="20"/>
      <c r="D190" s="21"/>
      <c r="E190" s="21"/>
      <c r="F190" s="255"/>
      <c r="G190" s="256"/>
      <c r="H190" s="23"/>
      <c r="I190" s="99"/>
    </row>
    <row r="191" spans="1:9" ht="20.100000000000001" customHeight="1" x14ac:dyDescent="0.25">
      <c r="A191" s="44">
        <v>185</v>
      </c>
      <c r="B191" s="20"/>
      <c r="C191" s="20"/>
      <c r="D191" s="21"/>
      <c r="E191" s="21"/>
      <c r="F191" s="255"/>
      <c r="G191" s="256"/>
      <c r="H191" s="23"/>
      <c r="I191" s="99"/>
    </row>
    <row r="192" spans="1:9" ht="20.100000000000001" customHeight="1" x14ac:dyDescent="0.25">
      <c r="A192" s="44">
        <v>186</v>
      </c>
      <c r="B192" s="20"/>
      <c r="C192" s="20"/>
      <c r="D192" s="21"/>
      <c r="E192" s="21"/>
      <c r="F192" s="255"/>
      <c r="G192" s="256"/>
      <c r="H192" s="23"/>
      <c r="I192" s="99"/>
    </row>
    <row r="193" spans="1:9" ht="20.100000000000001" customHeight="1" x14ac:dyDescent="0.25">
      <c r="A193" s="44">
        <v>187</v>
      </c>
      <c r="B193" s="20"/>
      <c r="C193" s="20"/>
      <c r="D193" s="21"/>
      <c r="E193" s="21"/>
      <c r="F193" s="255"/>
      <c r="G193" s="256"/>
      <c r="H193" s="23"/>
      <c r="I193" s="99"/>
    </row>
    <row r="194" spans="1:9" ht="20.100000000000001" customHeight="1" x14ac:dyDescent="0.25">
      <c r="A194" s="44">
        <v>188</v>
      </c>
      <c r="B194" s="20"/>
      <c r="C194" s="20"/>
      <c r="D194" s="21"/>
      <c r="E194" s="21"/>
      <c r="F194" s="255"/>
      <c r="G194" s="256"/>
      <c r="H194" s="23"/>
      <c r="I194" s="99"/>
    </row>
    <row r="195" spans="1:9" ht="20.100000000000001" customHeight="1" x14ac:dyDescent="0.25">
      <c r="A195" s="44">
        <v>189</v>
      </c>
      <c r="B195" s="20"/>
      <c r="C195" s="20"/>
      <c r="D195" s="21"/>
      <c r="E195" s="21"/>
      <c r="F195" s="255"/>
      <c r="G195" s="256"/>
      <c r="H195" s="23"/>
      <c r="I195" s="99"/>
    </row>
    <row r="196" spans="1:9" ht="20.100000000000001" customHeight="1" x14ac:dyDescent="0.25">
      <c r="A196" s="44">
        <v>190</v>
      </c>
      <c r="B196" s="20"/>
      <c r="C196" s="20"/>
      <c r="D196" s="21"/>
      <c r="E196" s="21"/>
      <c r="F196" s="255"/>
      <c r="G196" s="256"/>
      <c r="H196" s="23"/>
      <c r="I196" s="99"/>
    </row>
    <row r="197" spans="1:9" ht="20.100000000000001" customHeight="1" x14ac:dyDescent="0.25">
      <c r="A197" s="44">
        <v>191</v>
      </c>
      <c r="B197" s="20"/>
      <c r="C197" s="20"/>
      <c r="D197" s="21"/>
      <c r="E197" s="21"/>
      <c r="F197" s="255"/>
      <c r="G197" s="256"/>
      <c r="H197" s="23"/>
      <c r="I197" s="99"/>
    </row>
    <row r="198" spans="1:9" ht="20.100000000000001" customHeight="1" x14ac:dyDescent="0.25">
      <c r="A198" s="44">
        <v>192</v>
      </c>
      <c r="B198" s="20"/>
      <c r="C198" s="20"/>
      <c r="D198" s="21"/>
      <c r="E198" s="21"/>
      <c r="F198" s="255"/>
      <c r="G198" s="256"/>
      <c r="H198" s="23"/>
      <c r="I198" s="99"/>
    </row>
    <row r="199" spans="1:9" ht="20.100000000000001" customHeight="1" x14ac:dyDescent="0.25">
      <c r="A199" s="44">
        <v>193</v>
      </c>
      <c r="B199" s="20"/>
      <c r="C199" s="20"/>
      <c r="D199" s="21"/>
      <c r="E199" s="21"/>
      <c r="F199" s="255"/>
      <c r="G199" s="256"/>
      <c r="H199" s="23"/>
      <c r="I199" s="99"/>
    </row>
    <row r="200" spans="1:9" ht="20.100000000000001" customHeight="1" x14ac:dyDescent="0.25">
      <c r="A200" s="44">
        <v>194</v>
      </c>
      <c r="B200" s="20"/>
      <c r="C200" s="20"/>
      <c r="D200" s="21"/>
      <c r="E200" s="21"/>
      <c r="F200" s="255"/>
      <c r="G200" s="256"/>
      <c r="H200" s="23"/>
      <c r="I200" s="99"/>
    </row>
    <row r="201" spans="1:9" ht="20.100000000000001" customHeight="1" x14ac:dyDescent="0.25">
      <c r="A201" s="44">
        <v>195</v>
      </c>
      <c r="B201" s="20"/>
      <c r="C201" s="20"/>
      <c r="D201" s="21"/>
      <c r="E201" s="21"/>
      <c r="F201" s="255"/>
      <c r="G201" s="256"/>
      <c r="H201" s="23"/>
      <c r="I201" s="99"/>
    </row>
    <row r="202" spans="1:9" ht="20.100000000000001" customHeight="1" x14ac:dyDescent="0.25">
      <c r="A202" s="44">
        <v>196</v>
      </c>
      <c r="B202" s="20"/>
      <c r="C202" s="20"/>
      <c r="D202" s="21"/>
      <c r="E202" s="21"/>
      <c r="F202" s="255"/>
      <c r="G202" s="256"/>
      <c r="H202" s="23"/>
      <c r="I202" s="99"/>
    </row>
    <row r="203" spans="1:9" ht="20.100000000000001" customHeight="1" x14ac:dyDescent="0.25">
      <c r="A203" s="44">
        <v>197</v>
      </c>
      <c r="B203" s="20"/>
      <c r="C203" s="20"/>
      <c r="D203" s="21"/>
      <c r="E203" s="21"/>
      <c r="F203" s="255"/>
      <c r="G203" s="256"/>
      <c r="H203" s="23"/>
      <c r="I203" s="99"/>
    </row>
    <row r="204" spans="1:9" ht="20.100000000000001" customHeight="1" x14ac:dyDescent="0.25">
      <c r="A204" s="44">
        <v>198</v>
      </c>
      <c r="B204" s="20"/>
      <c r="C204" s="20"/>
      <c r="D204" s="21"/>
      <c r="E204" s="21"/>
      <c r="F204" s="255"/>
      <c r="G204" s="256"/>
      <c r="H204" s="23"/>
      <c r="I204" s="99"/>
    </row>
    <row r="205" spans="1:9" ht="20.100000000000001" customHeight="1" x14ac:dyDescent="0.25">
      <c r="A205" s="44">
        <v>199</v>
      </c>
      <c r="B205" s="20"/>
      <c r="C205" s="20"/>
      <c r="D205" s="21"/>
      <c r="E205" s="21"/>
      <c r="F205" s="255"/>
      <c r="G205" s="256"/>
      <c r="H205" s="23"/>
      <c r="I205" s="99"/>
    </row>
    <row r="206" spans="1:9" ht="20.100000000000001" customHeight="1" x14ac:dyDescent="0.25">
      <c r="A206" s="44">
        <v>200</v>
      </c>
      <c r="B206" s="20"/>
      <c r="C206" s="20"/>
      <c r="D206" s="21"/>
      <c r="E206" s="21"/>
      <c r="F206" s="255"/>
      <c r="G206" s="256"/>
      <c r="H206" s="23"/>
      <c r="I206" s="99"/>
    </row>
    <row r="207" spans="1:9" ht="20.100000000000001" customHeight="1" x14ac:dyDescent="0.25">
      <c r="A207" s="44">
        <v>201</v>
      </c>
      <c r="B207" s="20"/>
      <c r="C207" s="20"/>
      <c r="D207" s="21"/>
      <c r="E207" s="21"/>
      <c r="F207" s="255"/>
      <c r="G207" s="256"/>
      <c r="H207" s="23"/>
      <c r="I207" s="99"/>
    </row>
    <row r="208" spans="1:9" ht="20.100000000000001" customHeight="1" x14ac:dyDescent="0.25">
      <c r="A208" s="44">
        <v>202</v>
      </c>
      <c r="B208" s="20"/>
      <c r="C208" s="20"/>
      <c r="D208" s="21"/>
      <c r="E208" s="21"/>
      <c r="F208" s="255"/>
      <c r="G208" s="256"/>
      <c r="H208" s="23"/>
      <c r="I208" s="99"/>
    </row>
    <row r="209" spans="1:9" ht="20.100000000000001" customHeight="1" x14ac:dyDescent="0.25">
      <c r="A209" s="44">
        <v>203</v>
      </c>
      <c r="B209" s="20"/>
      <c r="C209" s="20"/>
      <c r="D209" s="21"/>
      <c r="E209" s="21"/>
      <c r="F209" s="255"/>
      <c r="G209" s="256"/>
      <c r="H209" s="23"/>
      <c r="I209" s="99"/>
    </row>
    <row r="210" spans="1:9" ht="20.100000000000001" customHeight="1" x14ac:dyDescent="0.25">
      <c r="A210" s="44">
        <v>204</v>
      </c>
      <c r="B210" s="20"/>
      <c r="C210" s="20"/>
      <c r="D210" s="21"/>
      <c r="E210" s="21"/>
      <c r="F210" s="255"/>
      <c r="G210" s="256"/>
      <c r="H210" s="23"/>
      <c r="I210" s="99"/>
    </row>
    <row r="211" spans="1:9" ht="20.100000000000001" customHeight="1" x14ac:dyDescent="0.25">
      <c r="A211" s="44">
        <v>205</v>
      </c>
      <c r="B211" s="20"/>
      <c r="C211" s="20"/>
      <c r="D211" s="21"/>
      <c r="E211" s="21"/>
      <c r="F211" s="255"/>
      <c r="G211" s="256"/>
      <c r="H211" s="23"/>
      <c r="I211" s="99"/>
    </row>
    <row r="212" spans="1:9" ht="20.100000000000001" customHeight="1" x14ac:dyDescent="0.25">
      <c r="A212" s="44">
        <v>206</v>
      </c>
      <c r="B212" s="20"/>
      <c r="C212" s="20"/>
      <c r="D212" s="21"/>
      <c r="E212" s="21"/>
      <c r="F212" s="255"/>
      <c r="G212" s="256"/>
      <c r="H212" s="23"/>
      <c r="I212" s="99"/>
    </row>
    <row r="213" spans="1:9" ht="20.100000000000001" customHeight="1" x14ac:dyDescent="0.25">
      <c r="A213" s="44">
        <v>207</v>
      </c>
      <c r="B213" s="20"/>
      <c r="C213" s="20"/>
      <c r="D213" s="21"/>
      <c r="E213" s="21"/>
      <c r="F213" s="255"/>
      <c r="G213" s="256"/>
      <c r="H213" s="23"/>
      <c r="I213" s="99"/>
    </row>
    <row r="214" spans="1:9" ht="20.100000000000001" customHeight="1" x14ac:dyDescent="0.25">
      <c r="A214" s="44">
        <v>208</v>
      </c>
      <c r="B214" s="20"/>
      <c r="C214" s="20"/>
      <c r="D214" s="21"/>
      <c r="E214" s="21"/>
      <c r="F214" s="255"/>
      <c r="G214" s="256"/>
      <c r="H214" s="23"/>
      <c r="I214" s="99"/>
    </row>
    <row r="215" spans="1:9" ht="20.100000000000001" customHeight="1" x14ac:dyDescent="0.25">
      <c r="A215" s="44">
        <v>209</v>
      </c>
      <c r="B215" s="20"/>
      <c r="C215" s="20"/>
      <c r="D215" s="21"/>
      <c r="E215" s="21"/>
      <c r="F215" s="255"/>
      <c r="G215" s="256"/>
      <c r="H215" s="23"/>
      <c r="I215" s="99"/>
    </row>
    <row r="216" spans="1:9" ht="20.100000000000001" customHeight="1" x14ac:dyDescent="0.25">
      <c r="A216" s="44">
        <v>210</v>
      </c>
      <c r="B216" s="20"/>
      <c r="C216" s="20"/>
      <c r="D216" s="21"/>
      <c r="E216" s="21"/>
      <c r="F216" s="255"/>
      <c r="G216" s="256"/>
      <c r="H216" s="23"/>
      <c r="I216" s="99"/>
    </row>
    <row r="217" spans="1:9" ht="20.100000000000001" customHeight="1" x14ac:dyDescent="0.25">
      <c r="A217" s="44">
        <v>211</v>
      </c>
      <c r="B217" s="20"/>
      <c r="C217" s="20"/>
      <c r="D217" s="21"/>
      <c r="E217" s="21"/>
      <c r="F217" s="255"/>
      <c r="G217" s="256"/>
      <c r="H217" s="23"/>
      <c r="I217" s="99"/>
    </row>
    <row r="218" spans="1:9" ht="20.100000000000001" customHeight="1" x14ac:dyDescent="0.25">
      <c r="A218" s="44">
        <v>212</v>
      </c>
      <c r="B218" s="20"/>
      <c r="C218" s="20"/>
      <c r="D218" s="21"/>
      <c r="E218" s="21"/>
      <c r="F218" s="255"/>
      <c r="G218" s="256"/>
      <c r="H218" s="23"/>
      <c r="I218" s="99"/>
    </row>
    <row r="219" spans="1:9" ht="20.100000000000001" customHeight="1" x14ac:dyDescent="0.25">
      <c r="A219" s="44">
        <v>213</v>
      </c>
      <c r="B219" s="20"/>
      <c r="C219" s="20"/>
      <c r="D219" s="21"/>
      <c r="E219" s="21"/>
      <c r="F219" s="255"/>
      <c r="G219" s="256"/>
      <c r="H219" s="23"/>
      <c r="I219" s="99"/>
    </row>
    <row r="220" spans="1:9" ht="20.100000000000001" customHeight="1" x14ac:dyDescent="0.25">
      <c r="A220" s="44">
        <v>214</v>
      </c>
      <c r="B220" s="20"/>
      <c r="C220" s="20"/>
      <c r="D220" s="21"/>
      <c r="E220" s="21"/>
      <c r="F220" s="255"/>
      <c r="G220" s="256"/>
      <c r="H220" s="23"/>
      <c r="I220" s="99"/>
    </row>
    <row r="221" spans="1:9" ht="20.100000000000001" customHeight="1" x14ac:dyDescent="0.25">
      <c r="A221" s="44">
        <v>215</v>
      </c>
      <c r="B221" s="20"/>
      <c r="C221" s="20"/>
      <c r="D221" s="21"/>
      <c r="E221" s="21"/>
      <c r="F221" s="255"/>
      <c r="G221" s="256"/>
      <c r="H221" s="23"/>
      <c r="I221" s="99"/>
    </row>
    <row r="222" spans="1:9" ht="20.100000000000001" customHeight="1" x14ac:dyDescent="0.25">
      <c r="A222" s="44">
        <v>216</v>
      </c>
      <c r="B222" s="20"/>
      <c r="C222" s="20"/>
      <c r="D222" s="21"/>
      <c r="E222" s="21"/>
      <c r="F222" s="255"/>
      <c r="G222" s="256"/>
      <c r="H222" s="23"/>
      <c r="I222" s="99"/>
    </row>
    <row r="223" spans="1:9" ht="20.100000000000001" customHeight="1" x14ac:dyDescent="0.25">
      <c r="A223" s="44">
        <v>217</v>
      </c>
      <c r="B223" s="20"/>
      <c r="C223" s="20"/>
      <c r="D223" s="21"/>
      <c r="E223" s="21"/>
      <c r="F223" s="255"/>
      <c r="G223" s="256"/>
      <c r="H223" s="23"/>
      <c r="I223" s="99"/>
    </row>
    <row r="224" spans="1:9" ht="20.100000000000001" customHeight="1" x14ac:dyDescent="0.25">
      <c r="A224" s="44">
        <v>218</v>
      </c>
      <c r="B224" s="20"/>
      <c r="C224" s="20"/>
      <c r="D224" s="21"/>
      <c r="E224" s="21"/>
      <c r="F224" s="255"/>
      <c r="G224" s="256"/>
      <c r="H224" s="23"/>
      <c r="I224" s="99"/>
    </row>
    <row r="225" spans="1:9" ht="20.100000000000001" customHeight="1" x14ac:dyDescent="0.25">
      <c r="A225" s="44">
        <v>219</v>
      </c>
      <c r="B225" s="20"/>
      <c r="C225" s="20"/>
      <c r="D225" s="21"/>
      <c r="E225" s="21"/>
      <c r="F225" s="255"/>
      <c r="G225" s="256"/>
      <c r="H225" s="23"/>
      <c r="I225" s="99"/>
    </row>
    <row r="226" spans="1:9" ht="20.100000000000001" customHeight="1" x14ac:dyDescent="0.25">
      <c r="A226" s="44">
        <v>220</v>
      </c>
      <c r="B226" s="20"/>
      <c r="C226" s="20"/>
      <c r="D226" s="21"/>
      <c r="E226" s="21"/>
      <c r="F226" s="255"/>
      <c r="G226" s="256"/>
      <c r="H226" s="23"/>
      <c r="I226" s="99"/>
    </row>
    <row r="227" spans="1:9" ht="20.100000000000001" customHeight="1" x14ac:dyDescent="0.25">
      <c r="A227" s="44">
        <v>221</v>
      </c>
      <c r="B227" s="20"/>
      <c r="C227" s="20"/>
      <c r="D227" s="21"/>
      <c r="E227" s="21"/>
      <c r="F227" s="255"/>
      <c r="G227" s="256"/>
      <c r="H227" s="23"/>
      <c r="I227" s="99"/>
    </row>
    <row r="228" spans="1:9" ht="20.100000000000001" customHeight="1" x14ac:dyDescent="0.25">
      <c r="A228" s="44">
        <v>222</v>
      </c>
      <c r="B228" s="20"/>
      <c r="C228" s="20"/>
      <c r="D228" s="21"/>
      <c r="E228" s="21"/>
      <c r="F228" s="255"/>
      <c r="G228" s="256"/>
      <c r="H228" s="23"/>
      <c r="I228" s="99"/>
    </row>
    <row r="229" spans="1:9" ht="20.100000000000001" customHeight="1" x14ac:dyDescent="0.25">
      <c r="A229" s="44">
        <v>223</v>
      </c>
      <c r="B229" s="20"/>
      <c r="C229" s="20"/>
      <c r="D229" s="21"/>
      <c r="E229" s="21"/>
      <c r="F229" s="255"/>
      <c r="G229" s="256"/>
      <c r="H229" s="23"/>
      <c r="I229" s="99"/>
    </row>
    <row r="230" spans="1:9" ht="20.100000000000001" customHeight="1" x14ac:dyDescent="0.25">
      <c r="A230" s="44">
        <v>224</v>
      </c>
      <c r="B230" s="20"/>
      <c r="C230" s="20"/>
      <c r="D230" s="21"/>
      <c r="E230" s="21"/>
      <c r="F230" s="255"/>
      <c r="G230" s="256"/>
      <c r="H230" s="23"/>
      <c r="I230" s="99"/>
    </row>
    <row r="231" spans="1:9" ht="20.100000000000001" customHeight="1" x14ac:dyDescent="0.25">
      <c r="A231" s="44">
        <v>225</v>
      </c>
      <c r="B231" s="20"/>
      <c r="C231" s="20"/>
      <c r="D231" s="21"/>
      <c r="E231" s="21"/>
      <c r="F231" s="255"/>
      <c r="G231" s="256"/>
      <c r="H231" s="23"/>
      <c r="I231" s="99"/>
    </row>
    <row r="232" spans="1:9" ht="20.100000000000001" customHeight="1" x14ac:dyDescent="0.25">
      <c r="A232" s="44">
        <v>226</v>
      </c>
      <c r="B232" s="20"/>
      <c r="C232" s="20"/>
      <c r="D232" s="21"/>
      <c r="E232" s="21"/>
      <c r="F232" s="255"/>
      <c r="G232" s="256"/>
      <c r="H232" s="23"/>
      <c r="I232" s="99"/>
    </row>
    <row r="233" spans="1:9" ht="20.100000000000001" customHeight="1" x14ac:dyDescent="0.25">
      <c r="A233" s="44">
        <v>227</v>
      </c>
      <c r="B233" s="20"/>
      <c r="C233" s="20"/>
      <c r="D233" s="21"/>
      <c r="E233" s="21"/>
      <c r="F233" s="255"/>
      <c r="G233" s="256"/>
      <c r="H233" s="23"/>
      <c r="I233" s="99"/>
    </row>
    <row r="234" spans="1:9" ht="20.100000000000001" customHeight="1" x14ac:dyDescent="0.25">
      <c r="A234" s="44">
        <v>228</v>
      </c>
      <c r="B234" s="20"/>
      <c r="C234" s="20"/>
      <c r="D234" s="21"/>
      <c r="E234" s="21"/>
      <c r="F234" s="255"/>
      <c r="G234" s="256"/>
      <c r="H234" s="23"/>
      <c r="I234" s="99"/>
    </row>
    <row r="235" spans="1:9" ht="20.100000000000001" customHeight="1" x14ac:dyDescent="0.25">
      <c r="A235" s="44">
        <v>229</v>
      </c>
      <c r="B235" s="20"/>
      <c r="C235" s="20"/>
      <c r="D235" s="21"/>
      <c r="E235" s="21"/>
      <c r="F235" s="255"/>
      <c r="G235" s="256"/>
      <c r="H235" s="23"/>
      <c r="I235" s="99"/>
    </row>
    <row r="236" spans="1:9" ht="20.100000000000001" customHeight="1" x14ac:dyDescent="0.25">
      <c r="A236" s="44">
        <v>230</v>
      </c>
      <c r="B236" s="20"/>
      <c r="C236" s="20"/>
      <c r="D236" s="21"/>
      <c r="E236" s="21"/>
      <c r="F236" s="255"/>
      <c r="G236" s="256"/>
      <c r="H236" s="23"/>
      <c r="I236" s="99"/>
    </row>
    <row r="237" spans="1:9" ht="20.100000000000001" customHeight="1" x14ac:dyDescent="0.25">
      <c r="A237" s="44">
        <v>231</v>
      </c>
      <c r="B237" s="20"/>
      <c r="C237" s="20"/>
      <c r="D237" s="21"/>
      <c r="E237" s="21"/>
      <c r="F237" s="255"/>
      <c r="G237" s="256"/>
      <c r="H237" s="23"/>
      <c r="I237" s="99"/>
    </row>
    <row r="238" spans="1:9" ht="20.100000000000001" customHeight="1" x14ac:dyDescent="0.25">
      <c r="A238" s="44">
        <v>232</v>
      </c>
      <c r="B238" s="20"/>
      <c r="C238" s="20"/>
      <c r="D238" s="21"/>
      <c r="E238" s="21"/>
      <c r="F238" s="255"/>
      <c r="G238" s="256"/>
      <c r="H238" s="23"/>
      <c r="I238" s="99"/>
    </row>
    <row r="239" spans="1:9" ht="20.100000000000001" customHeight="1" x14ac:dyDescent="0.25">
      <c r="A239" s="44">
        <v>233</v>
      </c>
      <c r="B239" s="20"/>
      <c r="C239" s="20"/>
      <c r="D239" s="21"/>
      <c r="E239" s="21"/>
      <c r="F239" s="255"/>
      <c r="G239" s="256"/>
      <c r="H239" s="23"/>
      <c r="I239" s="99"/>
    </row>
    <row r="240" spans="1:9" ht="20.100000000000001" customHeight="1" x14ac:dyDescent="0.25">
      <c r="A240" s="44">
        <v>234</v>
      </c>
      <c r="B240" s="20"/>
      <c r="C240" s="20"/>
      <c r="D240" s="21"/>
      <c r="E240" s="21"/>
      <c r="F240" s="255"/>
      <c r="G240" s="256"/>
      <c r="H240" s="23"/>
      <c r="I240" s="99"/>
    </row>
    <row r="241" spans="1:9" ht="20.100000000000001" customHeight="1" x14ac:dyDescent="0.25">
      <c r="A241" s="44">
        <v>235</v>
      </c>
      <c r="B241" s="20"/>
      <c r="C241" s="20"/>
      <c r="D241" s="21"/>
      <c r="E241" s="21"/>
      <c r="F241" s="255"/>
      <c r="G241" s="256"/>
      <c r="H241" s="23"/>
      <c r="I241" s="99"/>
    </row>
    <row r="242" spans="1:9" ht="20.100000000000001" customHeight="1" x14ac:dyDescent="0.25">
      <c r="A242" s="44">
        <v>236</v>
      </c>
      <c r="B242" s="20"/>
      <c r="C242" s="20"/>
      <c r="D242" s="21"/>
      <c r="E242" s="21"/>
      <c r="F242" s="255"/>
      <c r="G242" s="256"/>
      <c r="H242" s="23"/>
      <c r="I242" s="99"/>
    </row>
    <row r="243" spans="1:9" ht="20.100000000000001" customHeight="1" x14ac:dyDescent="0.25">
      <c r="A243" s="44">
        <v>237</v>
      </c>
      <c r="B243" s="20"/>
      <c r="C243" s="20"/>
      <c r="D243" s="21"/>
      <c r="E243" s="21"/>
      <c r="F243" s="255"/>
      <c r="G243" s="256"/>
      <c r="H243" s="23"/>
      <c r="I243" s="99"/>
    </row>
    <row r="244" spans="1:9" ht="20.100000000000001" customHeight="1" x14ac:dyDescent="0.25">
      <c r="A244" s="44">
        <v>238</v>
      </c>
      <c r="B244" s="20"/>
      <c r="C244" s="20"/>
      <c r="D244" s="21"/>
      <c r="E244" s="21"/>
      <c r="F244" s="255"/>
      <c r="G244" s="256"/>
      <c r="H244" s="23"/>
      <c r="I244" s="99"/>
    </row>
    <row r="245" spans="1:9" ht="20.100000000000001" customHeight="1" x14ac:dyDescent="0.25">
      <c r="A245" s="44">
        <v>239</v>
      </c>
      <c r="B245" s="20"/>
      <c r="C245" s="20"/>
      <c r="D245" s="21"/>
      <c r="E245" s="21"/>
      <c r="F245" s="255"/>
      <c r="G245" s="256"/>
      <c r="H245" s="23"/>
      <c r="I245" s="99"/>
    </row>
    <row r="246" spans="1:9" ht="20.100000000000001" customHeight="1" x14ac:dyDescent="0.25">
      <c r="A246" s="44">
        <v>240</v>
      </c>
      <c r="B246" s="20"/>
      <c r="C246" s="20"/>
      <c r="D246" s="21"/>
      <c r="E246" s="21"/>
      <c r="F246" s="255"/>
      <c r="G246" s="256"/>
      <c r="H246" s="23"/>
      <c r="I246" s="99"/>
    </row>
    <row r="247" spans="1:9" ht="20.100000000000001" customHeight="1" x14ac:dyDescent="0.25">
      <c r="A247" s="44">
        <v>241</v>
      </c>
      <c r="B247" s="20"/>
      <c r="C247" s="20"/>
      <c r="D247" s="21"/>
      <c r="E247" s="21"/>
      <c r="F247" s="255"/>
      <c r="G247" s="256"/>
      <c r="H247" s="23"/>
      <c r="I247" s="99"/>
    </row>
    <row r="248" spans="1:9" ht="20.100000000000001" customHeight="1" x14ac:dyDescent="0.25">
      <c r="A248" s="44">
        <v>242</v>
      </c>
      <c r="B248" s="20"/>
      <c r="C248" s="20"/>
      <c r="D248" s="21"/>
      <c r="E248" s="21"/>
      <c r="F248" s="255"/>
      <c r="G248" s="256"/>
      <c r="H248" s="23"/>
      <c r="I248" s="99"/>
    </row>
    <row r="249" spans="1:9" ht="20.100000000000001" customHeight="1" x14ac:dyDescent="0.25">
      <c r="A249" s="44">
        <v>243</v>
      </c>
      <c r="B249" s="20"/>
      <c r="C249" s="20"/>
      <c r="D249" s="21"/>
      <c r="E249" s="21"/>
      <c r="F249" s="255"/>
      <c r="G249" s="256"/>
      <c r="H249" s="23"/>
      <c r="I249" s="99"/>
    </row>
    <row r="250" spans="1:9" ht="20.100000000000001" customHeight="1" x14ac:dyDescent="0.25">
      <c r="A250" s="44">
        <v>244</v>
      </c>
      <c r="B250" s="20"/>
      <c r="C250" s="20"/>
      <c r="D250" s="21"/>
      <c r="E250" s="21"/>
      <c r="F250" s="255"/>
      <c r="G250" s="256"/>
      <c r="H250" s="23"/>
      <c r="I250" s="99"/>
    </row>
    <row r="251" spans="1:9" ht="20.100000000000001" customHeight="1" x14ac:dyDescent="0.25">
      <c r="A251" s="44">
        <v>245</v>
      </c>
      <c r="B251" s="20"/>
      <c r="C251" s="20"/>
      <c r="D251" s="21"/>
      <c r="E251" s="21"/>
      <c r="F251" s="255"/>
      <c r="G251" s="256"/>
      <c r="H251" s="23"/>
      <c r="I251" s="99"/>
    </row>
    <row r="252" spans="1:9" ht="20.100000000000001" customHeight="1" x14ac:dyDescent="0.25">
      <c r="A252" s="44">
        <v>246</v>
      </c>
      <c r="B252" s="20"/>
      <c r="C252" s="20"/>
      <c r="D252" s="21"/>
      <c r="E252" s="21"/>
      <c r="F252" s="255"/>
      <c r="G252" s="256"/>
      <c r="H252" s="23"/>
      <c r="I252" s="99"/>
    </row>
    <row r="253" spans="1:9" ht="20.100000000000001" customHeight="1" x14ac:dyDescent="0.25">
      <c r="A253" s="44">
        <v>247</v>
      </c>
      <c r="B253" s="20"/>
      <c r="C253" s="20"/>
      <c r="D253" s="21"/>
      <c r="E253" s="21"/>
      <c r="F253" s="255"/>
      <c r="G253" s="256"/>
      <c r="H253" s="23"/>
      <c r="I253" s="99"/>
    </row>
    <row r="254" spans="1:9" ht="20.100000000000001" customHeight="1" x14ac:dyDescent="0.25">
      <c r="A254" s="44">
        <v>248</v>
      </c>
      <c r="B254" s="20"/>
      <c r="C254" s="20"/>
      <c r="D254" s="21"/>
      <c r="E254" s="21"/>
      <c r="F254" s="255"/>
      <c r="G254" s="256"/>
      <c r="H254" s="23"/>
      <c r="I254" s="99"/>
    </row>
    <row r="255" spans="1:9" ht="20.100000000000001" customHeight="1" x14ac:dyDescent="0.25">
      <c r="A255" s="44">
        <v>249</v>
      </c>
      <c r="B255" s="20"/>
      <c r="C255" s="20"/>
      <c r="D255" s="21"/>
      <c r="E255" s="21"/>
      <c r="F255" s="255"/>
      <c r="G255" s="256"/>
      <c r="H255" s="23"/>
      <c r="I255" s="99"/>
    </row>
    <row r="256" spans="1:9" ht="20.100000000000001" customHeight="1" x14ac:dyDescent="0.25">
      <c r="A256" s="44">
        <v>250</v>
      </c>
      <c r="B256" s="20"/>
      <c r="C256" s="20"/>
      <c r="D256" s="21"/>
      <c r="E256" s="21"/>
      <c r="F256" s="255"/>
      <c r="G256" s="256"/>
      <c r="H256" s="23"/>
      <c r="I256" s="99"/>
    </row>
    <row r="257" spans="1:9" ht="20.100000000000001" customHeight="1" x14ac:dyDescent="0.25">
      <c r="A257" s="44">
        <v>251</v>
      </c>
      <c r="B257" s="20"/>
      <c r="C257" s="20"/>
      <c r="D257" s="21"/>
      <c r="E257" s="21"/>
      <c r="F257" s="255"/>
      <c r="G257" s="256"/>
      <c r="H257" s="23"/>
      <c r="I257" s="99"/>
    </row>
    <row r="258" spans="1:9" ht="20.100000000000001" customHeight="1" x14ac:dyDescent="0.25">
      <c r="A258" s="44">
        <v>252</v>
      </c>
      <c r="B258" s="20"/>
      <c r="C258" s="20"/>
      <c r="D258" s="21"/>
      <c r="E258" s="21"/>
      <c r="F258" s="255"/>
      <c r="G258" s="256"/>
      <c r="H258" s="23"/>
      <c r="I258" s="99"/>
    </row>
    <row r="259" spans="1:9" ht="20.100000000000001" customHeight="1" x14ac:dyDescent="0.25">
      <c r="A259" s="44">
        <v>253</v>
      </c>
      <c r="B259" s="20"/>
      <c r="C259" s="20"/>
      <c r="D259" s="21"/>
      <c r="E259" s="21"/>
      <c r="F259" s="255"/>
      <c r="G259" s="256"/>
      <c r="H259" s="23"/>
      <c r="I259" s="99"/>
    </row>
    <row r="260" spans="1:9" ht="20.100000000000001" customHeight="1" x14ac:dyDescent="0.25">
      <c r="A260" s="44">
        <v>254</v>
      </c>
      <c r="B260" s="20"/>
      <c r="C260" s="20"/>
      <c r="D260" s="21"/>
      <c r="E260" s="21"/>
      <c r="F260" s="255"/>
      <c r="G260" s="256"/>
      <c r="H260" s="23"/>
      <c r="I260" s="99"/>
    </row>
    <row r="261" spans="1:9" ht="20.100000000000001" customHeight="1" x14ac:dyDescent="0.25">
      <c r="A261" s="44">
        <v>255</v>
      </c>
      <c r="B261" s="20"/>
      <c r="C261" s="20"/>
      <c r="D261" s="21"/>
      <c r="E261" s="21"/>
      <c r="F261" s="255"/>
      <c r="G261" s="256"/>
      <c r="H261" s="23"/>
      <c r="I261" s="99"/>
    </row>
    <row r="262" spans="1:9" ht="20.100000000000001" customHeight="1" x14ac:dyDescent="0.25">
      <c r="A262" s="44">
        <v>256</v>
      </c>
      <c r="B262" s="20"/>
      <c r="C262" s="20"/>
      <c r="D262" s="21"/>
      <c r="E262" s="21"/>
      <c r="F262" s="255"/>
      <c r="G262" s="256"/>
      <c r="H262" s="23"/>
      <c r="I262" s="99"/>
    </row>
    <row r="263" spans="1:9" ht="20.100000000000001" customHeight="1" x14ac:dyDescent="0.25">
      <c r="A263" s="44">
        <v>257</v>
      </c>
      <c r="B263" s="20"/>
      <c r="C263" s="20"/>
      <c r="D263" s="21"/>
      <c r="E263" s="21"/>
      <c r="F263" s="255"/>
      <c r="G263" s="256"/>
      <c r="H263" s="23"/>
      <c r="I263" s="99"/>
    </row>
    <row r="264" spans="1:9" ht="20.100000000000001" customHeight="1" x14ac:dyDescent="0.25">
      <c r="A264" s="44">
        <v>258</v>
      </c>
      <c r="B264" s="20"/>
      <c r="C264" s="20"/>
      <c r="D264" s="21"/>
      <c r="E264" s="21"/>
      <c r="F264" s="255"/>
      <c r="G264" s="256"/>
      <c r="H264" s="23"/>
      <c r="I264" s="99"/>
    </row>
    <row r="265" spans="1:9" ht="20.100000000000001" customHeight="1" x14ac:dyDescent="0.25">
      <c r="A265" s="44">
        <v>259</v>
      </c>
      <c r="B265" s="20"/>
      <c r="C265" s="20"/>
      <c r="D265" s="21"/>
      <c r="E265" s="21"/>
      <c r="F265" s="255"/>
      <c r="G265" s="256"/>
      <c r="H265" s="23"/>
      <c r="I265" s="99"/>
    </row>
    <row r="266" spans="1:9" ht="20.100000000000001" customHeight="1" x14ac:dyDescent="0.25">
      <c r="A266" s="44">
        <v>260</v>
      </c>
      <c r="B266" s="20"/>
      <c r="C266" s="20"/>
      <c r="D266" s="21"/>
      <c r="E266" s="21"/>
      <c r="F266" s="255"/>
      <c r="G266" s="256"/>
      <c r="H266" s="23"/>
      <c r="I266" s="99"/>
    </row>
    <row r="267" spans="1:9" ht="20.100000000000001" customHeight="1" x14ac:dyDescent="0.25">
      <c r="A267" s="44">
        <v>261</v>
      </c>
      <c r="B267" s="20"/>
      <c r="C267" s="20"/>
      <c r="D267" s="21"/>
      <c r="E267" s="21"/>
      <c r="F267" s="255"/>
      <c r="G267" s="256"/>
      <c r="H267" s="23"/>
      <c r="I267" s="99"/>
    </row>
    <row r="268" spans="1:9" ht="20.100000000000001" customHeight="1" x14ac:dyDescent="0.25">
      <c r="A268" s="44">
        <v>262</v>
      </c>
      <c r="B268" s="20"/>
      <c r="C268" s="20"/>
      <c r="D268" s="21"/>
      <c r="E268" s="21"/>
      <c r="F268" s="255"/>
      <c r="G268" s="256"/>
      <c r="H268" s="23"/>
      <c r="I268" s="99"/>
    </row>
    <row r="269" spans="1:9" ht="20.100000000000001" customHeight="1" x14ac:dyDescent="0.25">
      <c r="A269" s="44">
        <v>263</v>
      </c>
      <c r="B269" s="20"/>
      <c r="C269" s="20"/>
      <c r="D269" s="21"/>
      <c r="E269" s="21"/>
      <c r="F269" s="255"/>
      <c r="G269" s="256"/>
      <c r="H269" s="23"/>
      <c r="I269" s="99"/>
    </row>
    <row r="270" spans="1:9" ht="20.100000000000001" customHeight="1" x14ac:dyDescent="0.25">
      <c r="A270" s="44">
        <v>264</v>
      </c>
      <c r="B270" s="20"/>
      <c r="C270" s="20"/>
      <c r="D270" s="21"/>
      <c r="E270" s="21"/>
      <c r="F270" s="255"/>
      <c r="G270" s="256"/>
      <c r="H270" s="23"/>
      <c r="I270" s="99"/>
    </row>
    <row r="271" spans="1:9" ht="20.100000000000001" customHeight="1" x14ac:dyDescent="0.25">
      <c r="A271" s="44">
        <v>265</v>
      </c>
      <c r="B271" s="20"/>
      <c r="C271" s="20"/>
      <c r="D271" s="21"/>
      <c r="E271" s="21"/>
      <c r="F271" s="255"/>
      <c r="G271" s="256"/>
      <c r="H271" s="23"/>
      <c r="I271" s="99"/>
    </row>
    <row r="272" spans="1:9" ht="20.100000000000001" customHeight="1" x14ac:dyDescent="0.25">
      <c r="A272" s="44">
        <v>266</v>
      </c>
      <c r="B272" s="20"/>
      <c r="C272" s="20"/>
      <c r="D272" s="21"/>
      <c r="E272" s="21"/>
      <c r="F272" s="255"/>
      <c r="G272" s="256"/>
      <c r="H272" s="23"/>
      <c r="I272" s="99"/>
    </row>
    <row r="273" spans="1:9" ht="20.100000000000001" customHeight="1" x14ac:dyDescent="0.25">
      <c r="A273" s="44">
        <v>267</v>
      </c>
      <c r="B273" s="20"/>
      <c r="C273" s="20"/>
      <c r="D273" s="21"/>
      <c r="E273" s="21"/>
      <c r="F273" s="255"/>
      <c r="G273" s="256"/>
      <c r="H273" s="23"/>
      <c r="I273" s="99"/>
    </row>
    <row r="274" spans="1:9" ht="20.100000000000001" customHeight="1" x14ac:dyDescent="0.25">
      <c r="A274" s="44">
        <v>268</v>
      </c>
      <c r="B274" s="20"/>
      <c r="C274" s="20"/>
      <c r="D274" s="21"/>
      <c r="E274" s="21"/>
      <c r="F274" s="255"/>
      <c r="G274" s="256"/>
      <c r="H274" s="23"/>
      <c r="I274" s="99"/>
    </row>
    <row r="275" spans="1:9" ht="20.100000000000001" customHeight="1" x14ac:dyDescent="0.25">
      <c r="A275" s="44">
        <v>269</v>
      </c>
      <c r="B275" s="20"/>
      <c r="C275" s="20"/>
      <c r="D275" s="21"/>
      <c r="E275" s="21"/>
      <c r="F275" s="255"/>
      <c r="G275" s="256"/>
      <c r="H275" s="23"/>
      <c r="I275" s="99"/>
    </row>
    <row r="276" spans="1:9" ht="20.100000000000001" customHeight="1" x14ac:dyDescent="0.25">
      <c r="A276" s="44">
        <v>270</v>
      </c>
      <c r="B276" s="20"/>
      <c r="C276" s="20"/>
      <c r="D276" s="21"/>
      <c r="E276" s="21"/>
      <c r="F276" s="255"/>
      <c r="G276" s="256"/>
      <c r="H276" s="23"/>
      <c r="I276" s="99"/>
    </row>
    <row r="277" spans="1:9" ht="20.100000000000001" customHeight="1" x14ac:dyDescent="0.25">
      <c r="A277" s="44">
        <v>271</v>
      </c>
      <c r="B277" s="20"/>
      <c r="C277" s="20"/>
      <c r="D277" s="21"/>
      <c r="E277" s="21"/>
      <c r="F277" s="255"/>
      <c r="G277" s="256"/>
      <c r="H277" s="23"/>
      <c r="I277" s="99"/>
    </row>
    <row r="278" spans="1:9" ht="20.100000000000001" customHeight="1" x14ac:dyDescent="0.25">
      <c r="A278" s="44">
        <v>272</v>
      </c>
      <c r="B278" s="20"/>
      <c r="C278" s="20"/>
      <c r="D278" s="21"/>
      <c r="E278" s="21"/>
      <c r="F278" s="255"/>
      <c r="G278" s="256"/>
      <c r="H278" s="23"/>
      <c r="I278" s="99"/>
    </row>
    <row r="279" spans="1:9" ht="20.100000000000001" customHeight="1" x14ac:dyDescent="0.25">
      <c r="A279" s="44">
        <v>273</v>
      </c>
      <c r="B279" s="20"/>
      <c r="C279" s="20"/>
      <c r="D279" s="21"/>
      <c r="E279" s="21"/>
      <c r="F279" s="255"/>
      <c r="G279" s="256"/>
      <c r="H279" s="23"/>
      <c r="I279" s="99"/>
    </row>
    <row r="280" spans="1:9" ht="20.100000000000001" customHeight="1" x14ac:dyDescent="0.25">
      <c r="A280" s="44">
        <v>274</v>
      </c>
      <c r="B280" s="20"/>
      <c r="C280" s="20"/>
      <c r="D280" s="21"/>
      <c r="E280" s="21"/>
      <c r="F280" s="255"/>
      <c r="G280" s="256"/>
      <c r="H280" s="23"/>
      <c r="I280" s="99"/>
    </row>
    <row r="281" spans="1:9" ht="20.100000000000001" customHeight="1" x14ac:dyDescent="0.25">
      <c r="A281" s="44">
        <v>275</v>
      </c>
      <c r="B281" s="20"/>
      <c r="C281" s="20"/>
      <c r="D281" s="21"/>
      <c r="E281" s="21"/>
      <c r="F281" s="255"/>
      <c r="G281" s="256"/>
      <c r="H281" s="23"/>
      <c r="I281" s="99"/>
    </row>
    <row r="282" spans="1:9" ht="20.100000000000001" customHeight="1" x14ac:dyDescent="0.25">
      <c r="A282" s="44">
        <v>276</v>
      </c>
      <c r="B282" s="20"/>
      <c r="C282" s="20"/>
      <c r="D282" s="21"/>
      <c r="E282" s="21"/>
      <c r="F282" s="255"/>
      <c r="G282" s="256"/>
      <c r="H282" s="23"/>
      <c r="I282" s="99"/>
    </row>
    <row r="283" spans="1:9" ht="20.100000000000001" customHeight="1" x14ac:dyDescent="0.25">
      <c r="A283" s="44">
        <v>277</v>
      </c>
      <c r="B283" s="20"/>
      <c r="C283" s="20"/>
      <c r="D283" s="21"/>
      <c r="E283" s="21"/>
      <c r="F283" s="255"/>
      <c r="G283" s="256"/>
      <c r="H283" s="23"/>
      <c r="I283" s="99"/>
    </row>
    <row r="284" spans="1:9" ht="20.100000000000001" customHeight="1" x14ac:dyDescent="0.25">
      <c r="A284" s="44">
        <v>278</v>
      </c>
      <c r="B284" s="20"/>
      <c r="C284" s="20"/>
      <c r="D284" s="21"/>
      <c r="E284" s="21"/>
      <c r="F284" s="255"/>
      <c r="G284" s="256"/>
      <c r="H284" s="23"/>
      <c r="I284" s="99"/>
    </row>
    <row r="285" spans="1:9" ht="20.100000000000001" customHeight="1" x14ac:dyDescent="0.25">
      <c r="A285" s="44">
        <v>279</v>
      </c>
      <c r="B285" s="20"/>
      <c r="C285" s="20"/>
      <c r="D285" s="21"/>
      <c r="E285" s="21"/>
      <c r="F285" s="255"/>
      <c r="G285" s="256"/>
      <c r="H285" s="23"/>
      <c r="I285" s="99"/>
    </row>
    <row r="286" spans="1:9" ht="20.100000000000001" customHeight="1" x14ac:dyDescent="0.25">
      <c r="A286" s="44">
        <v>280</v>
      </c>
      <c r="B286" s="20"/>
      <c r="C286" s="20"/>
      <c r="D286" s="21"/>
      <c r="E286" s="21"/>
      <c r="F286" s="255"/>
      <c r="G286" s="256"/>
      <c r="H286" s="23"/>
      <c r="I286" s="99"/>
    </row>
    <row r="287" spans="1:9" ht="20.100000000000001" customHeight="1" x14ac:dyDescent="0.25">
      <c r="A287" s="44">
        <v>281</v>
      </c>
      <c r="B287" s="20"/>
      <c r="C287" s="20"/>
      <c r="D287" s="21"/>
      <c r="E287" s="21"/>
      <c r="F287" s="255"/>
      <c r="G287" s="256"/>
      <c r="H287" s="23"/>
      <c r="I287" s="99"/>
    </row>
    <row r="288" spans="1:9" ht="20.100000000000001" customHeight="1" x14ac:dyDescent="0.25">
      <c r="A288" s="44">
        <v>282</v>
      </c>
      <c r="B288" s="20"/>
      <c r="C288" s="20"/>
      <c r="D288" s="21"/>
      <c r="E288" s="21"/>
      <c r="F288" s="255"/>
      <c r="G288" s="256"/>
      <c r="H288" s="23"/>
      <c r="I288" s="99"/>
    </row>
    <row r="289" spans="1:9" ht="20.100000000000001" customHeight="1" x14ac:dyDescent="0.25">
      <c r="A289" s="44">
        <v>283</v>
      </c>
      <c r="B289" s="20"/>
      <c r="C289" s="20"/>
      <c r="D289" s="21"/>
      <c r="E289" s="21"/>
      <c r="F289" s="255"/>
      <c r="G289" s="256"/>
      <c r="H289" s="23"/>
      <c r="I289" s="99"/>
    </row>
    <row r="290" spans="1:9" ht="20.100000000000001" customHeight="1" x14ac:dyDescent="0.25">
      <c r="A290" s="44">
        <v>284</v>
      </c>
      <c r="B290" s="20"/>
      <c r="C290" s="20"/>
      <c r="D290" s="21"/>
      <c r="E290" s="21"/>
      <c r="F290" s="255"/>
      <c r="G290" s="256"/>
      <c r="H290" s="23"/>
      <c r="I290" s="99"/>
    </row>
    <row r="291" spans="1:9" ht="20.100000000000001" customHeight="1" x14ac:dyDescent="0.25">
      <c r="A291" s="44">
        <v>285</v>
      </c>
      <c r="B291" s="20"/>
      <c r="C291" s="20"/>
      <c r="D291" s="21"/>
      <c r="E291" s="21"/>
      <c r="F291" s="255"/>
      <c r="G291" s="256"/>
      <c r="H291" s="23"/>
      <c r="I291" s="99"/>
    </row>
    <row r="292" spans="1:9" ht="20.100000000000001" customHeight="1" x14ac:dyDescent="0.25">
      <c r="A292" s="44">
        <v>286</v>
      </c>
      <c r="B292" s="20"/>
      <c r="C292" s="20"/>
      <c r="D292" s="21"/>
      <c r="E292" s="21"/>
      <c r="F292" s="255"/>
      <c r="G292" s="256"/>
      <c r="H292" s="23"/>
      <c r="I292" s="99"/>
    </row>
    <row r="293" spans="1:9" ht="20.100000000000001" customHeight="1" x14ac:dyDescent="0.25">
      <c r="A293" s="44">
        <v>287</v>
      </c>
      <c r="B293" s="20"/>
      <c r="C293" s="20"/>
      <c r="D293" s="21"/>
      <c r="E293" s="21"/>
      <c r="F293" s="255"/>
      <c r="G293" s="256"/>
      <c r="H293" s="23"/>
      <c r="I293" s="99"/>
    </row>
    <row r="294" spans="1:9" ht="20.100000000000001" customHeight="1" x14ac:dyDescent="0.25">
      <c r="A294" s="44">
        <v>288</v>
      </c>
      <c r="B294" s="20"/>
      <c r="C294" s="20"/>
      <c r="D294" s="21"/>
      <c r="E294" s="21"/>
      <c r="F294" s="255"/>
      <c r="G294" s="256"/>
      <c r="H294" s="23"/>
      <c r="I294" s="99"/>
    </row>
    <row r="295" spans="1:9" ht="20.100000000000001" customHeight="1" x14ac:dyDescent="0.25">
      <c r="A295" s="44">
        <v>289</v>
      </c>
      <c r="B295" s="20"/>
      <c r="C295" s="20"/>
      <c r="D295" s="21"/>
      <c r="E295" s="21"/>
      <c r="F295" s="255"/>
      <c r="G295" s="256"/>
      <c r="H295" s="23"/>
      <c r="I295" s="99"/>
    </row>
    <row r="296" spans="1:9" ht="20.100000000000001" customHeight="1" x14ac:dyDescent="0.25">
      <c r="A296" s="44">
        <v>290</v>
      </c>
      <c r="B296" s="20"/>
      <c r="C296" s="20"/>
      <c r="D296" s="21"/>
      <c r="E296" s="21"/>
      <c r="F296" s="255"/>
      <c r="G296" s="256"/>
      <c r="H296" s="23"/>
      <c r="I296" s="99"/>
    </row>
    <row r="297" spans="1:9" ht="20.100000000000001" customHeight="1" x14ac:dyDescent="0.25">
      <c r="A297" s="44">
        <v>291</v>
      </c>
      <c r="B297" s="20"/>
      <c r="C297" s="20"/>
      <c r="D297" s="21"/>
      <c r="E297" s="21"/>
      <c r="F297" s="255"/>
      <c r="G297" s="256"/>
      <c r="H297" s="23"/>
      <c r="I297" s="99"/>
    </row>
    <row r="298" spans="1:9" ht="20.100000000000001" customHeight="1" x14ac:dyDescent="0.25">
      <c r="A298" s="44">
        <v>292</v>
      </c>
      <c r="B298" s="20"/>
      <c r="C298" s="20"/>
      <c r="D298" s="21"/>
      <c r="E298" s="21"/>
      <c r="F298" s="255"/>
      <c r="G298" s="256"/>
      <c r="H298" s="23"/>
      <c r="I298" s="99"/>
    </row>
    <row r="299" spans="1:9" ht="20.100000000000001" customHeight="1" x14ac:dyDescent="0.25">
      <c r="A299" s="44">
        <v>293</v>
      </c>
      <c r="B299" s="20"/>
      <c r="C299" s="20"/>
      <c r="D299" s="21"/>
      <c r="E299" s="21"/>
      <c r="F299" s="255"/>
      <c r="G299" s="256"/>
      <c r="H299" s="23"/>
      <c r="I299" s="99"/>
    </row>
    <row r="300" spans="1:9" ht="20.100000000000001" customHeight="1" x14ac:dyDescent="0.25">
      <c r="A300" s="44">
        <v>294</v>
      </c>
      <c r="B300" s="20"/>
      <c r="C300" s="20"/>
      <c r="D300" s="21"/>
      <c r="E300" s="21"/>
      <c r="F300" s="255"/>
      <c r="G300" s="256"/>
      <c r="H300" s="23"/>
      <c r="I300" s="99"/>
    </row>
    <row r="301" spans="1:9" ht="20.100000000000001" customHeight="1" x14ac:dyDescent="0.25">
      <c r="A301" s="44">
        <v>295</v>
      </c>
      <c r="B301" s="20"/>
      <c r="C301" s="20"/>
      <c r="D301" s="21"/>
      <c r="E301" s="21"/>
      <c r="F301" s="255"/>
      <c r="G301" s="256"/>
      <c r="H301" s="23"/>
      <c r="I301" s="99"/>
    </row>
    <row r="302" spans="1:9" ht="20.100000000000001" customHeight="1" x14ac:dyDescent="0.25">
      <c r="A302" s="44">
        <v>296</v>
      </c>
      <c r="B302" s="20"/>
      <c r="C302" s="20"/>
      <c r="D302" s="21"/>
      <c r="E302" s="21"/>
      <c r="F302" s="255"/>
      <c r="G302" s="256"/>
      <c r="H302" s="23"/>
      <c r="I302" s="99"/>
    </row>
    <row r="303" spans="1:9" ht="20.100000000000001" customHeight="1" x14ac:dyDescent="0.25">
      <c r="A303" s="44">
        <v>297</v>
      </c>
      <c r="B303" s="20"/>
      <c r="C303" s="20"/>
      <c r="D303" s="21"/>
      <c r="E303" s="21"/>
      <c r="F303" s="255"/>
      <c r="G303" s="256"/>
      <c r="H303" s="23"/>
      <c r="I303" s="99"/>
    </row>
    <row r="304" spans="1:9" ht="20.100000000000001" customHeight="1" x14ac:dyDescent="0.25">
      <c r="A304" s="44">
        <v>298</v>
      </c>
      <c r="B304" s="20"/>
      <c r="C304" s="20"/>
      <c r="D304" s="21"/>
      <c r="E304" s="21"/>
      <c r="F304" s="255"/>
      <c r="G304" s="256"/>
      <c r="H304" s="23"/>
      <c r="I304" s="99"/>
    </row>
    <row r="305" spans="1:9" ht="20.100000000000001" customHeight="1" x14ac:dyDescent="0.25">
      <c r="A305" s="44">
        <v>299</v>
      </c>
      <c r="B305" s="20"/>
      <c r="C305" s="20"/>
      <c r="D305" s="21"/>
      <c r="E305" s="21"/>
      <c r="F305" s="255"/>
      <c r="G305" s="256"/>
      <c r="H305" s="23"/>
      <c r="I305" s="99"/>
    </row>
    <row r="306" spans="1:9" ht="20.100000000000001" customHeight="1" x14ac:dyDescent="0.25">
      <c r="A306" s="44">
        <v>300</v>
      </c>
      <c r="B306" s="20"/>
      <c r="C306" s="20"/>
      <c r="D306" s="21"/>
      <c r="E306" s="21"/>
      <c r="F306" s="255"/>
      <c r="G306" s="256"/>
      <c r="H306" s="23"/>
      <c r="I306" s="99"/>
    </row>
    <row r="307" spans="1:9" ht="20.100000000000001" customHeight="1" x14ac:dyDescent="0.25">
      <c r="A307" s="44">
        <v>301</v>
      </c>
      <c r="B307" s="20"/>
      <c r="C307" s="20"/>
      <c r="D307" s="21"/>
      <c r="E307" s="21"/>
      <c r="F307" s="255"/>
      <c r="G307" s="256"/>
      <c r="H307" s="23"/>
      <c r="I307" s="99"/>
    </row>
    <row r="308" spans="1:9" ht="20.100000000000001" customHeight="1" x14ac:dyDescent="0.25">
      <c r="A308" s="44">
        <v>302</v>
      </c>
      <c r="B308" s="20"/>
      <c r="C308" s="20"/>
      <c r="D308" s="21"/>
      <c r="E308" s="21"/>
      <c r="F308" s="255"/>
      <c r="G308" s="256"/>
      <c r="H308" s="23"/>
      <c r="I308" s="99"/>
    </row>
    <row r="309" spans="1:9" ht="20.100000000000001" customHeight="1" x14ac:dyDescent="0.25">
      <c r="A309" s="44">
        <v>303</v>
      </c>
      <c r="B309" s="20"/>
      <c r="C309" s="20"/>
      <c r="D309" s="21"/>
      <c r="E309" s="21"/>
      <c r="F309" s="255"/>
      <c r="G309" s="256"/>
      <c r="H309" s="23"/>
      <c r="I309" s="99"/>
    </row>
    <row r="310" spans="1:9" ht="20.100000000000001" customHeight="1" x14ac:dyDescent="0.25">
      <c r="A310" s="44">
        <v>304</v>
      </c>
      <c r="B310" s="20"/>
      <c r="C310" s="20"/>
      <c r="D310" s="21"/>
      <c r="E310" s="21"/>
      <c r="F310" s="255"/>
      <c r="G310" s="256"/>
      <c r="H310" s="23"/>
      <c r="I310" s="99"/>
    </row>
    <row r="311" spans="1:9" ht="20.100000000000001" customHeight="1" x14ac:dyDescent="0.25">
      <c r="A311" s="44">
        <v>305</v>
      </c>
      <c r="B311" s="20"/>
      <c r="C311" s="20"/>
      <c r="D311" s="21"/>
      <c r="E311" s="21"/>
      <c r="F311" s="255"/>
      <c r="G311" s="256"/>
      <c r="H311" s="23"/>
      <c r="I311" s="99"/>
    </row>
    <row r="312" spans="1:9" ht="20.100000000000001" customHeight="1" x14ac:dyDescent="0.25">
      <c r="A312" s="44">
        <v>306</v>
      </c>
      <c r="B312" s="20"/>
      <c r="C312" s="20"/>
      <c r="D312" s="21"/>
      <c r="E312" s="21"/>
      <c r="F312" s="255"/>
      <c r="G312" s="256"/>
      <c r="H312" s="23"/>
      <c r="I312" s="99"/>
    </row>
    <row r="313" spans="1:9" ht="20.100000000000001" customHeight="1" x14ac:dyDescent="0.25">
      <c r="A313" s="44">
        <v>307</v>
      </c>
      <c r="B313" s="20"/>
      <c r="C313" s="20"/>
      <c r="D313" s="21"/>
      <c r="E313" s="21"/>
      <c r="F313" s="255"/>
      <c r="G313" s="256"/>
      <c r="H313" s="23"/>
      <c r="I313" s="99"/>
    </row>
    <row r="314" spans="1:9" ht="20.100000000000001" customHeight="1" x14ac:dyDescent="0.25">
      <c r="A314" s="44">
        <v>308</v>
      </c>
      <c r="B314" s="20"/>
      <c r="C314" s="20"/>
      <c r="D314" s="21"/>
      <c r="E314" s="21"/>
      <c r="F314" s="255"/>
      <c r="G314" s="256"/>
      <c r="H314" s="23"/>
      <c r="I314" s="99"/>
    </row>
    <row r="315" spans="1:9" ht="20.100000000000001" customHeight="1" x14ac:dyDescent="0.25">
      <c r="A315" s="44">
        <v>309</v>
      </c>
      <c r="B315" s="20"/>
      <c r="C315" s="20"/>
      <c r="D315" s="21"/>
      <c r="E315" s="21"/>
      <c r="F315" s="255"/>
      <c r="G315" s="256"/>
      <c r="H315" s="23"/>
      <c r="I315" s="99"/>
    </row>
    <row r="316" spans="1:9" ht="20.100000000000001" customHeight="1" x14ac:dyDescent="0.25">
      <c r="A316" s="44">
        <v>310</v>
      </c>
      <c r="B316" s="20"/>
      <c r="C316" s="20"/>
      <c r="D316" s="21"/>
      <c r="E316" s="21"/>
      <c r="F316" s="255"/>
      <c r="G316" s="256"/>
      <c r="H316" s="23"/>
      <c r="I316" s="99"/>
    </row>
    <row r="317" spans="1:9" ht="20.100000000000001" customHeight="1" x14ac:dyDescent="0.25">
      <c r="A317" s="44">
        <v>311</v>
      </c>
      <c r="B317" s="20"/>
      <c r="C317" s="20"/>
      <c r="D317" s="21"/>
      <c r="E317" s="21"/>
      <c r="F317" s="255"/>
      <c r="G317" s="256"/>
      <c r="H317" s="23"/>
      <c r="I317" s="99"/>
    </row>
    <row r="318" spans="1:9" ht="20.100000000000001" customHeight="1" x14ac:dyDescent="0.25">
      <c r="A318" s="44">
        <v>312</v>
      </c>
      <c r="B318" s="20"/>
      <c r="C318" s="20"/>
      <c r="D318" s="21"/>
      <c r="E318" s="21"/>
      <c r="F318" s="255"/>
      <c r="G318" s="256"/>
      <c r="H318" s="23"/>
      <c r="I318" s="99"/>
    </row>
    <row r="319" spans="1:9" ht="20.100000000000001" customHeight="1" x14ac:dyDescent="0.25">
      <c r="A319" s="44">
        <v>313</v>
      </c>
      <c r="B319" s="20"/>
      <c r="C319" s="20"/>
      <c r="D319" s="21"/>
      <c r="E319" s="21"/>
      <c r="F319" s="255"/>
      <c r="G319" s="256"/>
      <c r="H319" s="23"/>
      <c r="I319" s="99"/>
    </row>
    <row r="320" spans="1:9" ht="20.100000000000001" customHeight="1" x14ac:dyDescent="0.25">
      <c r="A320" s="44">
        <v>314</v>
      </c>
      <c r="B320" s="20"/>
      <c r="C320" s="20"/>
      <c r="D320" s="21"/>
      <c r="E320" s="21"/>
      <c r="F320" s="255"/>
      <c r="G320" s="256"/>
      <c r="H320" s="23"/>
      <c r="I320" s="99"/>
    </row>
    <row r="321" spans="1:9" ht="20.100000000000001" customHeight="1" x14ac:dyDescent="0.25">
      <c r="A321" s="44">
        <v>315</v>
      </c>
      <c r="B321" s="20"/>
      <c r="C321" s="20"/>
      <c r="D321" s="21"/>
      <c r="E321" s="21"/>
      <c r="F321" s="255"/>
      <c r="G321" s="256"/>
      <c r="H321" s="23"/>
      <c r="I321" s="99"/>
    </row>
    <row r="322" spans="1:9" ht="20.100000000000001" customHeight="1" x14ac:dyDescent="0.25">
      <c r="A322" s="44">
        <v>316</v>
      </c>
      <c r="B322" s="20"/>
      <c r="C322" s="20"/>
      <c r="D322" s="21"/>
      <c r="E322" s="21"/>
      <c r="F322" s="255"/>
      <c r="G322" s="256"/>
      <c r="H322" s="23"/>
      <c r="I322" s="99"/>
    </row>
    <row r="323" spans="1:9" ht="20.100000000000001" customHeight="1" x14ac:dyDescent="0.25">
      <c r="A323" s="44">
        <v>317</v>
      </c>
      <c r="B323" s="20"/>
      <c r="C323" s="20"/>
      <c r="D323" s="21"/>
      <c r="E323" s="21"/>
      <c r="F323" s="255"/>
      <c r="G323" s="256"/>
      <c r="H323" s="23"/>
      <c r="I323" s="99"/>
    </row>
    <row r="324" spans="1:9" ht="20.100000000000001" customHeight="1" x14ac:dyDescent="0.25">
      <c r="A324" s="44">
        <v>318</v>
      </c>
      <c r="B324" s="20"/>
      <c r="C324" s="20"/>
      <c r="D324" s="21"/>
      <c r="E324" s="21"/>
      <c r="F324" s="255"/>
      <c r="G324" s="256"/>
      <c r="H324" s="23"/>
      <c r="I324" s="99"/>
    </row>
    <row r="325" spans="1:9" ht="20.100000000000001" customHeight="1" x14ac:dyDescent="0.25">
      <c r="A325" s="44">
        <v>319</v>
      </c>
      <c r="B325" s="20"/>
      <c r="C325" s="20"/>
      <c r="D325" s="21"/>
      <c r="E325" s="21"/>
      <c r="F325" s="255"/>
      <c r="G325" s="256"/>
      <c r="H325" s="23"/>
      <c r="I325" s="99"/>
    </row>
    <row r="326" spans="1:9" ht="20.100000000000001" customHeight="1" x14ac:dyDescent="0.25">
      <c r="A326" s="44">
        <v>320</v>
      </c>
      <c r="B326" s="20"/>
      <c r="C326" s="20"/>
      <c r="D326" s="21"/>
      <c r="E326" s="21"/>
      <c r="F326" s="255"/>
      <c r="G326" s="256"/>
      <c r="H326" s="23"/>
      <c r="I326" s="99"/>
    </row>
    <row r="327" spans="1:9" ht="20.100000000000001" customHeight="1" x14ac:dyDescent="0.25">
      <c r="A327" s="44">
        <v>321</v>
      </c>
      <c r="B327" s="20"/>
      <c r="C327" s="20"/>
      <c r="D327" s="21"/>
      <c r="E327" s="21"/>
      <c r="F327" s="255"/>
      <c r="G327" s="256"/>
      <c r="H327" s="23"/>
      <c r="I327" s="99"/>
    </row>
    <row r="328" spans="1:9" ht="20.100000000000001" customHeight="1" x14ac:dyDescent="0.25">
      <c r="A328" s="44">
        <v>322</v>
      </c>
      <c r="B328" s="20"/>
      <c r="C328" s="20"/>
      <c r="D328" s="21"/>
      <c r="E328" s="21"/>
      <c r="F328" s="255"/>
      <c r="G328" s="256"/>
      <c r="H328" s="23"/>
      <c r="I328" s="99"/>
    </row>
    <row r="329" spans="1:9" ht="20.100000000000001" customHeight="1" x14ac:dyDescent="0.25">
      <c r="A329" s="44">
        <v>323</v>
      </c>
      <c r="B329" s="20"/>
      <c r="C329" s="20"/>
      <c r="D329" s="21"/>
      <c r="E329" s="21"/>
      <c r="F329" s="255"/>
      <c r="G329" s="256"/>
      <c r="H329" s="23"/>
      <c r="I329" s="99"/>
    </row>
    <row r="330" spans="1:9" ht="20.100000000000001" customHeight="1" x14ac:dyDescent="0.25">
      <c r="A330" s="44">
        <v>324</v>
      </c>
      <c r="B330" s="20"/>
      <c r="C330" s="20"/>
      <c r="D330" s="21"/>
      <c r="E330" s="21"/>
      <c r="F330" s="255"/>
      <c r="G330" s="256"/>
      <c r="H330" s="23"/>
      <c r="I330" s="99"/>
    </row>
    <row r="331" spans="1:9" ht="20.100000000000001" customHeight="1" x14ac:dyDescent="0.25">
      <c r="A331" s="44">
        <v>325</v>
      </c>
      <c r="B331" s="20"/>
      <c r="C331" s="20"/>
      <c r="D331" s="21"/>
      <c r="E331" s="21"/>
      <c r="F331" s="255"/>
      <c r="G331" s="256"/>
      <c r="H331" s="23"/>
      <c r="I331" s="99"/>
    </row>
    <row r="332" spans="1:9" ht="20.100000000000001" customHeight="1" x14ac:dyDescent="0.25">
      <c r="A332" s="44">
        <v>326</v>
      </c>
      <c r="B332" s="20"/>
      <c r="C332" s="20"/>
      <c r="D332" s="21"/>
      <c r="E332" s="21"/>
      <c r="F332" s="255"/>
      <c r="G332" s="256"/>
      <c r="H332" s="23"/>
      <c r="I332" s="99"/>
    </row>
    <row r="333" spans="1:9" ht="20.100000000000001" customHeight="1" x14ac:dyDescent="0.25">
      <c r="A333" s="44">
        <v>327</v>
      </c>
      <c r="B333" s="20"/>
      <c r="C333" s="20"/>
      <c r="D333" s="21"/>
      <c r="E333" s="21"/>
      <c r="F333" s="255"/>
      <c r="G333" s="256"/>
      <c r="H333" s="23"/>
      <c r="I333" s="99"/>
    </row>
    <row r="334" spans="1:9" ht="20.100000000000001" customHeight="1" x14ac:dyDescent="0.25">
      <c r="A334" s="44">
        <v>328</v>
      </c>
      <c r="B334" s="20"/>
      <c r="C334" s="20"/>
      <c r="D334" s="21"/>
      <c r="E334" s="21"/>
      <c r="F334" s="255"/>
      <c r="G334" s="256"/>
      <c r="H334" s="23"/>
      <c r="I334" s="99"/>
    </row>
    <row r="335" spans="1:9" ht="20.100000000000001" customHeight="1" x14ac:dyDescent="0.25">
      <c r="A335" s="44">
        <v>329</v>
      </c>
      <c r="B335" s="20"/>
      <c r="C335" s="20"/>
      <c r="D335" s="21"/>
      <c r="E335" s="21"/>
      <c r="F335" s="255"/>
      <c r="G335" s="256"/>
      <c r="H335" s="23"/>
      <c r="I335" s="99"/>
    </row>
    <row r="336" spans="1:9" ht="20.100000000000001" customHeight="1" x14ac:dyDescent="0.25">
      <c r="A336" s="44">
        <v>330</v>
      </c>
      <c r="B336" s="20"/>
      <c r="C336" s="20"/>
      <c r="D336" s="21"/>
      <c r="E336" s="21"/>
      <c r="F336" s="255"/>
      <c r="G336" s="256"/>
      <c r="H336" s="23"/>
      <c r="I336" s="99"/>
    </row>
    <row r="337" spans="1:9" ht="20.100000000000001" customHeight="1" x14ac:dyDescent="0.25">
      <c r="A337" s="44">
        <v>331</v>
      </c>
      <c r="B337" s="20"/>
      <c r="C337" s="20"/>
      <c r="D337" s="21"/>
      <c r="E337" s="21"/>
      <c r="F337" s="255"/>
      <c r="G337" s="256"/>
      <c r="H337" s="23"/>
      <c r="I337" s="99"/>
    </row>
    <row r="338" spans="1:9" ht="20.100000000000001" customHeight="1" x14ac:dyDescent="0.25">
      <c r="A338" s="44">
        <v>332</v>
      </c>
      <c r="B338" s="20"/>
      <c r="C338" s="20"/>
      <c r="D338" s="21"/>
      <c r="E338" s="21"/>
      <c r="F338" s="255"/>
      <c r="G338" s="256"/>
      <c r="H338" s="23"/>
      <c r="I338" s="99"/>
    </row>
    <row r="339" spans="1:9" ht="20.100000000000001" customHeight="1" x14ac:dyDescent="0.25">
      <c r="A339" s="44">
        <v>333</v>
      </c>
      <c r="B339" s="20"/>
      <c r="C339" s="20"/>
      <c r="D339" s="21"/>
      <c r="E339" s="21"/>
      <c r="F339" s="255"/>
      <c r="G339" s="256"/>
      <c r="H339" s="23"/>
      <c r="I339" s="99"/>
    </row>
    <row r="340" spans="1:9" ht="20.100000000000001" customHeight="1" x14ac:dyDescent="0.25">
      <c r="A340" s="44">
        <v>334</v>
      </c>
      <c r="B340" s="20"/>
      <c r="C340" s="20"/>
      <c r="D340" s="21"/>
      <c r="E340" s="21"/>
      <c r="F340" s="255"/>
      <c r="G340" s="256"/>
      <c r="H340" s="23"/>
      <c r="I340" s="99"/>
    </row>
    <row r="341" spans="1:9" ht="20.100000000000001" customHeight="1" x14ac:dyDescent="0.25">
      <c r="A341" s="44">
        <v>335</v>
      </c>
      <c r="B341" s="20"/>
      <c r="C341" s="20"/>
      <c r="D341" s="21"/>
      <c r="E341" s="21"/>
      <c r="F341" s="255"/>
      <c r="G341" s="256"/>
      <c r="H341" s="23"/>
      <c r="I341" s="99"/>
    </row>
    <row r="342" spans="1:9" ht="20.100000000000001" customHeight="1" x14ac:dyDescent="0.25">
      <c r="A342" s="44">
        <v>336</v>
      </c>
      <c r="B342" s="20"/>
      <c r="C342" s="20"/>
      <c r="D342" s="21"/>
      <c r="E342" s="21"/>
      <c r="F342" s="255"/>
      <c r="G342" s="256"/>
      <c r="H342" s="23"/>
      <c r="I342" s="99"/>
    </row>
    <row r="343" spans="1:9" ht="20.100000000000001" customHeight="1" x14ac:dyDescent="0.25">
      <c r="A343" s="44">
        <v>337</v>
      </c>
      <c r="B343" s="20"/>
      <c r="C343" s="20"/>
      <c r="D343" s="21"/>
      <c r="E343" s="21"/>
      <c r="F343" s="255"/>
      <c r="G343" s="256"/>
      <c r="H343" s="23"/>
      <c r="I343" s="99"/>
    </row>
    <row r="344" spans="1:9" ht="20.100000000000001" customHeight="1" x14ac:dyDescent="0.25">
      <c r="A344" s="44">
        <v>338</v>
      </c>
      <c r="B344" s="20"/>
      <c r="C344" s="20"/>
      <c r="D344" s="21"/>
      <c r="E344" s="21"/>
      <c r="F344" s="255"/>
      <c r="G344" s="256"/>
      <c r="H344" s="23"/>
      <c r="I344" s="99"/>
    </row>
    <row r="345" spans="1:9" ht="20.100000000000001" customHeight="1" x14ac:dyDescent="0.25">
      <c r="A345" s="44">
        <v>339</v>
      </c>
      <c r="B345" s="20"/>
      <c r="C345" s="20"/>
      <c r="D345" s="21"/>
      <c r="E345" s="21"/>
      <c r="F345" s="255"/>
      <c r="G345" s="256"/>
      <c r="H345" s="23"/>
      <c r="I345" s="99"/>
    </row>
    <row r="346" spans="1:9" ht="20.100000000000001" customHeight="1" x14ac:dyDescent="0.25">
      <c r="A346" s="44">
        <v>340</v>
      </c>
      <c r="B346" s="20"/>
      <c r="C346" s="20"/>
      <c r="D346" s="21"/>
      <c r="E346" s="21"/>
      <c r="F346" s="255"/>
      <c r="G346" s="256"/>
      <c r="H346" s="23"/>
      <c r="I346" s="99"/>
    </row>
    <row r="347" spans="1:9" ht="20.100000000000001" customHeight="1" x14ac:dyDescent="0.25">
      <c r="A347" s="44">
        <v>341</v>
      </c>
      <c r="B347" s="20"/>
      <c r="C347" s="20"/>
      <c r="D347" s="21"/>
      <c r="E347" s="21"/>
      <c r="F347" s="255"/>
      <c r="G347" s="256"/>
      <c r="H347" s="23"/>
      <c r="I347" s="99"/>
    </row>
    <row r="348" spans="1:9" ht="20.100000000000001" customHeight="1" x14ac:dyDescent="0.25">
      <c r="A348" s="44">
        <v>342</v>
      </c>
      <c r="B348" s="20"/>
      <c r="C348" s="20"/>
      <c r="D348" s="21"/>
      <c r="E348" s="21"/>
      <c r="F348" s="255"/>
      <c r="G348" s="256"/>
      <c r="H348" s="23"/>
      <c r="I348" s="99"/>
    </row>
    <row r="349" spans="1:9" ht="20.100000000000001" customHeight="1" x14ac:dyDescent="0.25">
      <c r="A349" s="44">
        <v>343</v>
      </c>
      <c r="B349" s="20"/>
      <c r="C349" s="20"/>
      <c r="D349" s="21"/>
      <c r="E349" s="21"/>
      <c r="F349" s="255"/>
      <c r="G349" s="256"/>
      <c r="H349" s="23"/>
      <c r="I349" s="99"/>
    </row>
    <row r="350" spans="1:9" ht="20.100000000000001" customHeight="1" x14ac:dyDescent="0.25">
      <c r="A350" s="44">
        <v>344</v>
      </c>
      <c r="B350" s="20"/>
      <c r="C350" s="20"/>
      <c r="D350" s="21"/>
      <c r="E350" s="21"/>
      <c r="F350" s="255"/>
      <c r="G350" s="256"/>
      <c r="H350" s="23"/>
      <c r="I350" s="99"/>
    </row>
    <row r="351" spans="1:9" ht="20.100000000000001" customHeight="1" x14ac:dyDescent="0.25">
      <c r="A351" s="44">
        <v>345</v>
      </c>
      <c r="B351" s="20"/>
      <c r="C351" s="20"/>
      <c r="D351" s="21"/>
      <c r="E351" s="21"/>
      <c r="F351" s="255"/>
      <c r="G351" s="256"/>
      <c r="H351" s="23"/>
      <c r="I351" s="99"/>
    </row>
    <row r="352" spans="1:9" ht="20.100000000000001" customHeight="1" x14ac:dyDescent="0.25">
      <c r="A352" s="44">
        <v>346</v>
      </c>
      <c r="B352" s="20"/>
      <c r="C352" s="20"/>
      <c r="D352" s="21"/>
      <c r="E352" s="21"/>
      <c r="F352" s="255"/>
      <c r="G352" s="256"/>
      <c r="H352" s="23"/>
      <c r="I352" s="99"/>
    </row>
    <row r="353" spans="1:9" ht="20.100000000000001" customHeight="1" x14ac:dyDescent="0.25">
      <c r="A353" s="44">
        <v>347</v>
      </c>
      <c r="B353" s="20"/>
      <c r="C353" s="20"/>
      <c r="D353" s="21"/>
      <c r="E353" s="21"/>
      <c r="F353" s="255"/>
      <c r="G353" s="256"/>
      <c r="H353" s="23"/>
      <c r="I353" s="99"/>
    </row>
    <row r="354" spans="1:9" ht="20.100000000000001" customHeight="1" x14ac:dyDescent="0.25">
      <c r="A354" s="44">
        <v>348</v>
      </c>
      <c r="B354" s="20"/>
      <c r="C354" s="20"/>
      <c r="D354" s="21"/>
      <c r="E354" s="21"/>
      <c r="F354" s="255"/>
      <c r="G354" s="256"/>
      <c r="H354" s="23"/>
      <c r="I354" s="99"/>
    </row>
    <row r="355" spans="1:9" ht="20.100000000000001" customHeight="1" x14ac:dyDescent="0.25">
      <c r="A355" s="44">
        <v>349</v>
      </c>
      <c r="B355" s="20"/>
      <c r="C355" s="20"/>
      <c r="D355" s="21"/>
      <c r="E355" s="21"/>
      <c r="F355" s="255"/>
      <c r="G355" s="256"/>
      <c r="H355" s="23"/>
      <c r="I355" s="99"/>
    </row>
    <row r="356" spans="1:9" ht="20.100000000000001" customHeight="1" x14ac:dyDescent="0.25">
      <c r="A356" s="44">
        <v>350</v>
      </c>
      <c r="B356" s="20"/>
      <c r="C356" s="20"/>
      <c r="D356" s="21"/>
      <c r="E356" s="21"/>
      <c r="F356" s="255"/>
      <c r="G356" s="256"/>
      <c r="H356" s="23"/>
      <c r="I356" s="99"/>
    </row>
    <row r="357" spans="1:9" ht="20.100000000000001" customHeight="1" x14ac:dyDescent="0.25">
      <c r="A357" s="44">
        <v>351</v>
      </c>
      <c r="B357" s="20"/>
      <c r="C357" s="20"/>
      <c r="D357" s="21"/>
      <c r="E357" s="21"/>
      <c r="F357" s="255"/>
      <c r="G357" s="256"/>
      <c r="H357" s="23"/>
      <c r="I357" s="99"/>
    </row>
    <row r="358" spans="1:9" ht="20.100000000000001" customHeight="1" x14ac:dyDescent="0.25">
      <c r="A358" s="44">
        <v>352</v>
      </c>
      <c r="B358" s="20"/>
      <c r="C358" s="20"/>
      <c r="D358" s="21"/>
      <c r="E358" s="21"/>
      <c r="F358" s="255"/>
      <c r="G358" s="256"/>
      <c r="H358" s="23"/>
      <c r="I358" s="99"/>
    </row>
    <row r="359" spans="1:9" ht="20.100000000000001" customHeight="1" x14ac:dyDescent="0.25">
      <c r="A359" s="44">
        <v>353</v>
      </c>
      <c r="B359" s="20"/>
      <c r="C359" s="20"/>
      <c r="D359" s="21"/>
      <c r="E359" s="21"/>
      <c r="F359" s="255"/>
      <c r="G359" s="256"/>
      <c r="H359" s="23"/>
      <c r="I359" s="99"/>
    </row>
    <row r="360" spans="1:9" ht="20.100000000000001" customHeight="1" x14ac:dyDescent="0.25">
      <c r="A360" s="44">
        <v>354</v>
      </c>
      <c r="B360" s="20"/>
      <c r="C360" s="20"/>
      <c r="D360" s="21"/>
      <c r="E360" s="21"/>
      <c r="F360" s="255"/>
      <c r="G360" s="256"/>
      <c r="H360" s="23"/>
      <c r="I360" s="99"/>
    </row>
    <row r="361" spans="1:9" ht="20.100000000000001" customHeight="1" x14ac:dyDescent="0.25">
      <c r="A361" s="44">
        <v>355</v>
      </c>
      <c r="B361" s="20"/>
      <c r="C361" s="20"/>
      <c r="D361" s="21"/>
      <c r="E361" s="21"/>
      <c r="F361" s="255"/>
      <c r="G361" s="256"/>
      <c r="H361" s="23"/>
      <c r="I361" s="99"/>
    </row>
    <row r="362" spans="1:9" ht="20.100000000000001" customHeight="1" x14ac:dyDescent="0.25">
      <c r="A362" s="44">
        <v>356</v>
      </c>
      <c r="B362" s="20"/>
      <c r="C362" s="20"/>
      <c r="D362" s="21"/>
      <c r="E362" s="21"/>
      <c r="F362" s="255"/>
      <c r="G362" s="256"/>
      <c r="H362" s="23"/>
      <c r="I362" s="99"/>
    </row>
    <row r="363" spans="1:9" ht="20.100000000000001" customHeight="1" x14ac:dyDescent="0.25">
      <c r="A363" s="44">
        <v>357</v>
      </c>
      <c r="B363" s="20"/>
      <c r="C363" s="20"/>
      <c r="D363" s="21"/>
      <c r="E363" s="21"/>
      <c r="F363" s="255"/>
      <c r="G363" s="256"/>
      <c r="H363" s="23"/>
      <c r="I363" s="99"/>
    </row>
    <row r="364" spans="1:9" ht="20.100000000000001" customHeight="1" x14ac:dyDescent="0.25">
      <c r="A364" s="44">
        <v>358</v>
      </c>
      <c r="B364" s="20"/>
      <c r="C364" s="20"/>
      <c r="D364" s="21"/>
      <c r="E364" s="21"/>
      <c r="F364" s="255"/>
      <c r="G364" s="256"/>
      <c r="H364" s="23"/>
      <c r="I364" s="99"/>
    </row>
    <row r="365" spans="1:9" ht="20.100000000000001" customHeight="1" x14ac:dyDescent="0.25">
      <c r="A365" s="44">
        <v>359</v>
      </c>
      <c r="B365" s="20"/>
      <c r="C365" s="20"/>
      <c r="D365" s="21"/>
      <c r="E365" s="21"/>
      <c r="F365" s="255"/>
      <c r="G365" s="256"/>
      <c r="H365" s="23"/>
      <c r="I365" s="99"/>
    </row>
    <row r="366" spans="1:9" ht="20.100000000000001" customHeight="1" x14ac:dyDescent="0.25">
      <c r="A366" s="44">
        <v>360</v>
      </c>
      <c r="B366" s="20"/>
      <c r="C366" s="20"/>
      <c r="D366" s="21"/>
      <c r="E366" s="21"/>
      <c r="F366" s="255"/>
      <c r="G366" s="256"/>
      <c r="H366" s="23"/>
      <c r="I366" s="99"/>
    </row>
    <row r="367" spans="1:9" ht="20.100000000000001" customHeight="1" x14ac:dyDescent="0.25">
      <c r="A367" s="44">
        <v>361</v>
      </c>
      <c r="B367" s="20"/>
      <c r="C367" s="20"/>
      <c r="D367" s="21"/>
      <c r="E367" s="21"/>
      <c r="F367" s="255"/>
      <c r="G367" s="256"/>
      <c r="H367" s="23"/>
      <c r="I367" s="99"/>
    </row>
    <row r="368" spans="1:9" ht="20.100000000000001" customHeight="1" x14ac:dyDescent="0.25">
      <c r="A368" s="44">
        <v>362</v>
      </c>
      <c r="B368" s="20"/>
      <c r="C368" s="20"/>
      <c r="D368" s="21"/>
      <c r="E368" s="21"/>
      <c r="F368" s="255"/>
      <c r="G368" s="256"/>
      <c r="H368" s="23"/>
      <c r="I368" s="99"/>
    </row>
    <row r="369" spans="1:9" ht="20.100000000000001" customHeight="1" x14ac:dyDescent="0.25">
      <c r="A369" s="44">
        <v>363</v>
      </c>
      <c r="B369" s="20"/>
      <c r="C369" s="20"/>
      <c r="D369" s="21"/>
      <c r="E369" s="21"/>
      <c r="F369" s="255"/>
      <c r="G369" s="256"/>
      <c r="H369" s="23"/>
      <c r="I369" s="99"/>
    </row>
    <row r="370" spans="1:9" ht="20.100000000000001" customHeight="1" x14ac:dyDescent="0.25">
      <c r="A370" s="44">
        <v>364</v>
      </c>
      <c r="B370" s="20"/>
      <c r="C370" s="20"/>
      <c r="D370" s="21"/>
      <c r="E370" s="21"/>
      <c r="F370" s="255"/>
      <c r="G370" s="256"/>
      <c r="H370" s="23"/>
      <c r="I370" s="99"/>
    </row>
    <row r="371" spans="1:9" ht="20.100000000000001" customHeight="1" x14ac:dyDescent="0.25">
      <c r="A371" s="44">
        <v>365</v>
      </c>
      <c r="B371" s="20"/>
      <c r="C371" s="20"/>
      <c r="D371" s="21"/>
      <c r="E371" s="21"/>
      <c r="F371" s="255"/>
      <c r="G371" s="256"/>
      <c r="H371" s="23"/>
      <c r="I371" s="99"/>
    </row>
    <row r="372" spans="1:9" ht="20.100000000000001" customHeight="1" x14ac:dyDescent="0.25">
      <c r="A372" s="44">
        <v>366</v>
      </c>
      <c r="B372" s="20"/>
      <c r="C372" s="20"/>
      <c r="D372" s="21"/>
      <c r="E372" s="21"/>
      <c r="F372" s="255"/>
      <c r="G372" s="256"/>
      <c r="H372" s="23"/>
      <c r="I372" s="99"/>
    </row>
    <row r="373" spans="1:9" ht="20.100000000000001" customHeight="1" x14ac:dyDescent="0.25">
      <c r="A373" s="44">
        <v>367</v>
      </c>
      <c r="B373" s="20"/>
      <c r="C373" s="20"/>
      <c r="D373" s="21"/>
      <c r="E373" s="21"/>
      <c r="F373" s="255"/>
      <c r="G373" s="256"/>
      <c r="H373" s="23"/>
      <c r="I373" s="99"/>
    </row>
    <row r="374" spans="1:9" ht="20.100000000000001" customHeight="1" x14ac:dyDescent="0.25">
      <c r="A374" s="44">
        <v>368</v>
      </c>
      <c r="B374" s="20"/>
      <c r="C374" s="20"/>
      <c r="D374" s="21"/>
      <c r="E374" s="21"/>
      <c r="F374" s="255"/>
      <c r="G374" s="256"/>
      <c r="H374" s="23"/>
      <c r="I374" s="99"/>
    </row>
    <row r="375" spans="1:9" ht="20.100000000000001" customHeight="1" x14ac:dyDescent="0.25">
      <c r="A375" s="44">
        <v>369</v>
      </c>
      <c r="B375" s="20"/>
      <c r="C375" s="20"/>
      <c r="D375" s="21"/>
      <c r="E375" s="21"/>
      <c r="F375" s="255"/>
      <c r="G375" s="256"/>
      <c r="H375" s="23"/>
      <c r="I375" s="99"/>
    </row>
    <row r="376" spans="1:9" ht="20.100000000000001" customHeight="1" x14ac:dyDescent="0.25">
      <c r="A376" s="44">
        <v>370</v>
      </c>
      <c r="B376" s="20"/>
      <c r="C376" s="20"/>
      <c r="D376" s="21"/>
      <c r="E376" s="21"/>
      <c r="F376" s="255"/>
      <c r="G376" s="256"/>
      <c r="H376" s="23"/>
      <c r="I376" s="99"/>
    </row>
    <row r="377" spans="1:9" ht="20.100000000000001" customHeight="1" x14ac:dyDescent="0.25">
      <c r="A377" s="44">
        <v>371</v>
      </c>
      <c r="B377" s="20"/>
      <c r="C377" s="20"/>
      <c r="D377" s="21"/>
      <c r="E377" s="21"/>
      <c r="F377" s="255"/>
      <c r="G377" s="256"/>
      <c r="H377" s="23"/>
      <c r="I377" s="99"/>
    </row>
    <row r="378" spans="1:9" ht="20.100000000000001" customHeight="1" x14ac:dyDescent="0.25">
      <c r="A378" s="44">
        <v>372</v>
      </c>
      <c r="B378" s="20"/>
      <c r="C378" s="20"/>
      <c r="D378" s="21"/>
      <c r="E378" s="21"/>
      <c r="F378" s="255"/>
      <c r="G378" s="256"/>
      <c r="H378" s="23"/>
      <c r="I378" s="99"/>
    </row>
    <row r="379" spans="1:9" ht="20.100000000000001" customHeight="1" x14ac:dyDescent="0.25">
      <c r="A379" s="44">
        <v>373</v>
      </c>
      <c r="B379" s="20"/>
      <c r="C379" s="20"/>
      <c r="D379" s="21"/>
      <c r="E379" s="21"/>
      <c r="F379" s="255"/>
      <c r="G379" s="256"/>
      <c r="H379" s="23"/>
      <c r="I379" s="99"/>
    </row>
    <row r="380" spans="1:9" ht="20.100000000000001" customHeight="1" x14ac:dyDescent="0.25">
      <c r="A380" s="44">
        <v>374</v>
      </c>
      <c r="B380" s="20"/>
      <c r="C380" s="20"/>
      <c r="D380" s="21"/>
      <c r="E380" s="21"/>
      <c r="F380" s="255"/>
      <c r="G380" s="256"/>
      <c r="H380" s="23"/>
      <c r="I380" s="99"/>
    </row>
    <row r="381" spans="1:9" ht="20.100000000000001" customHeight="1" x14ac:dyDescent="0.25">
      <c r="A381" s="44">
        <v>375</v>
      </c>
      <c r="B381" s="20"/>
      <c r="C381" s="20"/>
      <c r="D381" s="21"/>
      <c r="E381" s="21"/>
      <c r="F381" s="255"/>
      <c r="G381" s="256"/>
      <c r="H381" s="23"/>
      <c r="I381" s="99"/>
    </row>
    <row r="382" spans="1:9" ht="20.100000000000001" customHeight="1" x14ac:dyDescent="0.25">
      <c r="A382" s="44">
        <v>376</v>
      </c>
      <c r="B382" s="20"/>
      <c r="C382" s="20"/>
      <c r="D382" s="21"/>
      <c r="E382" s="21"/>
      <c r="F382" s="255"/>
      <c r="G382" s="256"/>
      <c r="H382" s="23"/>
      <c r="I382" s="99"/>
    </row>
    <row r="383" spans="1:9" ht="20.100000000000001" customHeight="1" x14ac:dyDescent="0.25">
      <c r="A383" s="44">
        <v>377</v>
      </c>
      <c r="B383" s="20"/>
      <c r="C383" s="20"/>
      <c r="D383" s="21"/>
      <c r="E383" s="21"/>
      <c r="F383" s="255"/>
      <c r="G383" s="256"/>
      <c r="H383" s="23"/>
      <c r="I383" s="99"/>
    </row>
    <row r="384" spans="1:9" ht="20.100000000000001" customHeight="1" x14ac:dyDescent="0.25">
      <c r="A384" s="44">
        <v>378</v>
      </c>
      <c r="B384" s="20"/>
      <c r="C384" s="20"/>
      <c r="D384" s="21"/>
      <c r="E384" s="21"/>
      <c r="F384" s="255"/>
      <c r="G384" s="256"/>
      <c r="H384" s="23"/>
      <c r="I384" s="99"/>
    </row>
    <row r="385" spans="1:9" ht="20.100000000000001" customHeight="1" x14ac:dyDescent="0.25">
      <c r="A385" s="44">
        <v>379</v>
      </c>
      <c r="B385" s="20"/>
      <c r="C385" s="20"/>
      <c r="D385" s="21"/>
      <c r="E385" s="21"/>
      <c r="F385" s="255"/>
      <c r="G385" s="256"/>
      <c r="H385" s="23"/>
      <c r="I385" s="99"/>
    </row>
    <row r="386" spans="1:9" ht="20.100000000000001" customHeight="1" x14ac:dyDescent="0.25">
      <c r="A386" s="44">
        <v>380</v>
      </c>
      <c r="B386" s="20"/>
      <c r="C386" s="20"/>
      <c r="D386" s="21"/>
      <c r="E386" s="21"/>
      <c r="F386" s="255"/>
      <c r="G386" s="256"/>
      <c r="H386" s="23"/>
      <c r="I386" s="99"/>
    </row>
    <row r="387" spans="1:9" ht="20.100000000000001" customHeight="1" x14ac:dyDescent="0.25">
      <c r="A387" s="44">
        <v>381</v>
      </c>
      <c r="B387" s="20"/>
      <c r="C387" s="20"/>
      <c r="D387" s="21"/>
      <c r="E387" s="21"/>
      <c r="F387" s="255"/>
      <c r="G387" s="256"/>
      <c r="H387" s="23"/>
      <c r="I387" s="99"/>
    </row>
    <row r="388" spans="1:9" ht="20.100000000000001" customHeight="1" x14ac:dyDescent="0.25">
      <c r="A388" s="44">
        <v>382</v>
      </c>
      <c r="B388" s="20"/>
      <c r="C388" s="20"/>
      <c r="D388" s="21"/>
      <c r="E388" s="21"/>
      <c r="F388" s="255"/>
      <c r="G388" s="256"/>
      <c r="H388" s="23"/>
      <c r="I388" s="99"/>
    </row>
    <row r="389" spans="1:9" ht="20.100000000000001" customHeight="1" x14ac:dyDescent="0.25">
      <c r="A389" s="44">
        <v>383</v>
      </c>
      <c r="B389" s="20"/>
      <c r="C389" s="20"/>
      <c r="D389" s="21"/>
      <c r="E389" s="21"/>
      <c r="F389" s="255"/>
      <c r="G389" s="256"/>
      <c r="H389" s="23"/>
      <c r="I389" s="99"/>
    </row>
    <row r="390" spans="1:9" ht="20.100000000000001" customHeight="1" x14ac:dyDescent="0.25">
      <c r="A390" s="44">
        <v>384</v>
      </c>
      <c r="B390" s="20"/>
      <c r="C390" s="20"/>
      <c r="D390" s="21"/>
      <c r="E390" s="21"/>
      <c r="F390" s="255"/>
      <c r="G390" s="256"/>
      <c r="H390" s="23"/>
      <c r="I390" s="99"/>
    </row>
    <row r="391" spans="1:9" ht="20.100000000000001" customHeight="1" x14ac:dyDescent="0.25">
      <c r="A391" s="44">
        <v>385</v>
      </c>
      <c r="B391" s="20"/>
      <c r="C391" s="20"/>
      <c r="D391" s="21"/>
      <c r="E391" s="21"/>
      <c r="F391" s="255"/>
      <c r="G391" s="256"/>
      <c r="H391" s="23"/>
      <c r="I391" s="99"/>
    </row>
    <row r="392" spans="1:9" ht="20.100000000000001" customHeight="1" x14ac:dyDescent="0.25">
      <c r="A392" s="44">
        <v>386</v>
      </c>
      <c r="B392" s="20"/>
      <c r="C392" s="20"/>
      <c r="D392" s="21"/>
      <c r="E392" s="21"/>
      <c r="F392" s="255"/>
      <c r="G392" s="256"/>
      <c r="H392" s="23"/>
      <c r="I392" s="99"/>
    </row>
    <row r="393" spans="1:9" ht="20.100000000000001" customHeight="1" x14ac:dyDescent="0.25">
      <c r="A393" s="44">
        <v>387</v>
      </c>
      <c r="B393" s="20"/>
      <c r="C393" s="20"/>
      <c r="D393" s="21"/>
      <c r="E393" s="21"/>
      <c r="F393" s="255"/>
      <c r="G393" s="256"/>
      <c r="H393" s="23"/>
      <c r="I393" s="99"/>
    </row>
    <row r="394" spans="1:9" ht="20.100000000000001" customHeight="1" x14ac:dyDescent="0.25">
      <c r="A394" s="44">
        <v>388</v>
      </c>
      <c r="B394" s="20"/>
      <c r="C394" s="20"/>
      <c r="D394" s="21"/>
      <c r="E394" s="21"/>
      <c r="F394" s="255"/>
      <c r="G394" s="256"/>
      <c r="H394" s="23"/>
      <c r="I394" s="99"/>
    </row>
    <row r="395" spans="1:9" ht="20.100000000000001" customHeight="1" x14ac:dyDescent="0.25">
      <c r="A395" s="44">
        <v>389</v>
      </c>
      <c r="B395" s="20"/>
      <c r="C395" s="20"/>
      <c r="D395" s="21"/>
      <c r="E395" s="21"/>
      <c r="F395" s="255"/>
      <c r="G395" s="256"/>
      <c r="H395" s="23"/>
      <c r="I395" s="99"/>
    </row>
    <row r="396" spans="1:9" ht="20.100000000000001" customHeight="1" x14ac:dyDescent="0.25">
      <c r="A396" s="44">
        <v>390</v>
      </c>
      <c r="B396" s="20"/>
      <c r="C396" s="20"/>
      <c r="D396" s="21"/>
      <c r="E396" s="21"/>
      <c r="F396" s="255"/>
      <c r="G396" s="256"/>
      <c r="H396" s="23"/>
      <c r="I396" s="99"/>
    </row>
    <row r="397" spans="1:9" ht="20.100000000000001" customHeight="1" x14ac:dyDescent="0.25">
      <c r="A397" s="44">
        <v>391</v>
      </c>
      <c r="B397" s="20"/>
      <c r="C397" s="20"/>
      <c r="D397" s="21"/>
      <c r="E397" s="21"/>
      <c r="F397" s="255"/>
      <c r="G397" s="256"/>
      <c r="H397" s="23"/>
      <c r="I397" s="99"/>
    </row>
    <row r="398" spans="1:9" ht="20.100000000000001" customHeight="1" x14ac:dyDescent="0.25">
      <c r="A398" s="44">
        <v>392</v>
      </c>
      <c r="B398" s="20"/>
      <c r="C398" s="20"/>
      <c r="D398" s="21"/>
      <c r="E398" s="21"/>
      <c r="F398" s="255"/>
      <c r="G398" s="256"/>
      <c r="H398" s="23"/>
      <c r="I398" s="99"/>
    </row>
    <row r="399" spans="1:9" ht="20.100000000000001" customHeight="1" x14ac:dyDescent="0.25">
      <c r="A399" s="44">
        <v>393</v>
      </c>
      <c r="B399" s="20"/>
      <c r="C399" s="20"/>
      <c r="D399" s="21"/>
      <c r="E399" s="21"/>
      <c r="F399" s="255"/>
      <c r="G399" s="256"/>
      <c r="H399" s="23"/>
      <c r="I399" s="99"/>
    </row>
    <row r="400" spans="1:9" ht="20.100000000000001" customHeight="1" x14ac:dyDescent="0.25">
      <c r="A400" s="44">
        <v>394</v>
      </c>
      <c r="B400" s="20"/>
      <c r="C400" s="20"/>
      <c r="D400" s="21"/>
      <c r="E400" s="21"/>
      <c r="F400" s="255"/>
      <c r="G400" s="256"/>
      <c r="H400" s="23"/>
      <c r="I400" s="99"/>
    </row>
    <row r="401" spans="1:9" ht="20.100000000000001" customHeight="1" x14ac:dyDescent="0.25">
      <c r="A401" s="44">
        <v>395</v>
      </c>
      <c r="B401" s="20"/>
      <c r="C401" s="20"/>
      <c r="D401" s="21"/>
      <c r="E401" s="21"/>
      <c r="F401" s="255"/>
      <c r="G401" s="256"/>
      <c r="H401" s="23"/>
      <c r="I401" s="99"/>
    </row>
    <row r="402" spans="1:9" ht="20.100000000000001" customHeight="1" x14ac:dyDescent="0.25">
      <c r="A402" s="44">
        <v>396</v>
      </c>
      <c r="B402" s="20"/>
      <c r="C402" s="20"/>
      <c r="D402" s="21"/>
      <c r="E402" s="21"/>
      <c r="F402" s="255"/>
      <c r="G402" s="256"/>
      <c r="H402" s="23"/>
      <c r="I402" s="99"/>
    </row>
    <row r="403" spans="1:9" ht="20.100000000000001" customHeight="1" x14ac:dyDescent="0.25">
      <c r="A403" s="44">
        <v>397</v>
      </c>
      <c r="B403" s="20"/>
      <c r="C403" s="20"/>
      <c r="D403" s="21"/>
      <c r="E403" s="21"/>
      <c r="F403" s="255"/>
      <c r="G403" s="256"/>
      <c r="H403" s="23"/>
      <c r="I403" s="99"/>
    </row>
    <row r="404" spans="1:9" ht="20.100000000000001" customHeight="1" x14ac:dyDescent="0.25">
      <c r="A404" s="44">
        <v>398</v>
      </c>
      <c r="B404" s="20"/>
      <c r="C404" s="20"/>
      <c r="D404" s="21"/>
      <c r="E404" s="21"/>
      <c r="F404" s="255"/>
      <c r="G404" s="256"/>
      <c r="H404" s="23"/>
      <c r="I404" s="99"/>
    </row>
    <row r="405" spans="1:9" ht="20.100000000000001" customHeight="1" x14ac:dyDescent="0.25">
      <c r="A405" s="44">
        <v>399</v>
      </c>
      <c r="B405" s="20"/>
      <c r="C405" s="20"/>
      <c r="D405" s="21"/>
      <c r="E405" s="21"/>
      <c r="F405" s="255"/>
      <c r="G405" s="256"/>
      <c r="H405" s="23"/>
      <c r="I405" s="99"/>
    </row>
    <row r="406" spans="1:9" ht="20.100000000000001" customHeight="1" x14ac:dyDescent="0.25">
      <c r="A406" s="44">
        <v>400</v>
      </c>
      <c r="B406" s="20"/>
      <c r="C406" s="20"/>
      <c r="D406" s="21"/>
      <c r="E406" s="21"/>
      <c r="F406" s="255"/>
      <c r="G406" s="256"/>
      <c r="H406" s="23"/>
      <c r="I406" s="99"/>
    </row>
    <row r="407" spans="1:9" ht="20.100000000000001" customHeight="1" x14ac:dyDescent="0.25">
      <c r="A407" s="44">
        <v>401</v>
      </c>
      <c r="B407" s="20"/>
      <c r="C407" s="20"/>
      <c r="D407" s="21"/>
      <c r="E407" s="21"/>
      <c r="F407" s="255"/>
      <c r="G407" s="256"/>
      <c r="H407" s="23"/>
      <c r="I407" s="99"/>
    </row>
    <row r="408" spans="1:9" ht="20.100000000000001" customHeight="1" x14ac:dyDescent="0.25">
      <c r="A408" s="44">
        <v>402</v>
      </c>
      <c r="B408" s="20"/>
      <c r="C408" s="20"/>
      <c r="D408" s="21"/>
      <c r="E408" s="21"/>
      <c r="F408" s="255"/>
      <c r="G408" s="256"/>
      <c r="H408" s="23"/>
      <c r="I408" s="99"/>
    </row>
    <row r="409" spans="1:9" ht="20.100000000000001" customHeight="1" x14ac:dyDescent="0.25">
      <c r="A409" s="44">
        <v>403</v>
      </c>
      <c r="B409" s="20"/>
      <c r="C409" s="20"/>
      <c r="D409" s="21"/>
      <c r="E409" s="21"/>
      <c r="F409" s="255"/>
      <c r="G409" s="256"/>
      <c r="H409" s="23"/>
      <c r="I409" s="99"/>
    </row>
    <row r="410" spans="1:9" ht="20.100000000000001" customHeight="1" x14ac:dyDescent="0.25">
      <c r="A410" s="44">
        <v>404</v>
      </c>
      <c r="B410" s="20"/>
      <c r="C410" s="20"/>
      <c r="D410" s="21"/>
      <c r="E410" s="21"/>
      <c r="F410" s="255"/>
      <c r="G410" s="256"/>
      <c r="H410" s="23"/>
      <c r="I410" s="99"/>
    </row>
    <row r="411" spans="1:9" ht="20.100000000000001" customHeight="1" x14ac:dyDescent="0.25">
      <c r="A411" s="44">
        <v>405</v>
      </c>
      <c r="B411" s="20"/>
      <c r="C411" s="20"/>
      <c r="D411" s="21"/>
      <c r="E411" s="21"/>
      <c r="F411" s="255"/>
      <c r="G411" s="256"/>
      <c r="H411" s="23"/>
      <c r="I411" s="99"/>
    </row>
    <row r="412" spans="1:9" ht="20.100000000000001" customHeight="1" x14ac:dyDescent="0.25">
      <c r="A412" s="44">
        <v>406</v>
      </c>
      <c r="B412" s="20"/>
      <c r="C412" s="20"/>
      <c r="D412" s="21"/>
      <c r="E412" s="21"/>
      <c r="F412" s="255"/>
      <c r="G412" s="256"/>
      <c r="H412" s="23"/>
      <c r="I412" s="99"/>
    </row>
    <row r="413" spans="1:9" ht="20.100000000000001" customHeight="1" x14ac:dyDescent="0.25">
      <c r="A413" s="44">
        <v>407</v>
      </c>
      <c r="B413" s="20"/>
      <c r="C413" s="20"/>
      <c r="D413" s="21"/>
      <c r="E413" s="21"/>
      <c r="F413" s="255"/>
      <c r="G413" s="256"/>
      <c r="H413" s="23"/>
      <c r="I413" s="99"/>
    </row>
    <row r="414" spans="1:9" ht="20.100000000000001" customHeight="1" x14ac:dyDescent="0.25">
      <c r="A414" s="44">
        <v>408</v>
      </c>
      <c r="B414" s="20"/>
      <c r="C414" s="20"/>
      <c r="D414" s="21"/>
      <c r="E414" s="21"/>
      <c r="F414" s="255"/>
      <c r="G414" s="256"/>
      <c r="H414" s="23"/>
      <c r="I414" s="99"/>
    </row>
    <row r="415" spans="1:9" ht="20.100000000000001" customHeight="1" x14ac:dyDescent="0.25">
      <c r="A415" s="44">
        <v>409</v>
      </c>
      <c r="B415" s="20"/>
      <c r="C415" s="20"/>
      <c r="D415" s="21"/>
      <c r="E415" s="21"/>
      <c r="F415" s="255"/>
      <c r="G415" s="256"/>
      <c r="H415" s="23"/>
      <c r="I415" s="99"/>
    </row>
    <row r="416" spans="1:9" ht="20.100000000000001" customHeight="1" x14ac:dyDescent="0.25">
      <c r="A416" s="44">
        <v>410</v>
      </c>
      <c r="B416" s="20"/>
      <c r="C416" s="20"/>
      <c r="D416" s="21"/>
      <c r="E416" s="21"/>
      <c r="F416" s="255"/>
      <c r="G416" s="256"/>
      <c r="H416" s="23"/>
      <c r="I416" s="99"/>
    </row>
    <row r="417" spans="1:9" ht="20.100000000000001" customHeight="1" x14ac:dyDescent="0.25">
      <c r="A417" s="44">
        <v>411</v>
      </c>
      <c r="B417" s="20"/>
      <c r="C417" s="20"/>
      <c r="D417" s="21"/>
      <c r="E417" s="21"/>
      <c r="F417" s="255"/>
      <c r="G417" s="256"/>
      <c r="H417" s="23"/>
      <c r="I417" s="99"/>
    </row>
    <row r="418" spans="1:9" ht="20.100000000000001" customHeight="1" x14ac:dyDescent="0.25">
      <c r="A418" s="44">
        <v>412</v>
      </c>
      <c r="B418" s="20"/>
      <c r="C418" s="20"/>
      <c r="D418" s="21"/>
      <c r="E418" s="21"/>
      <c r="F418" s="255"/>
      <c r="G418" s="256"/>
      <c r="H418" s="23"/>
      <c r="I418" s="99"/>
    </row>
    <row r="419" spans="1:9" ht="20.100000000000001" customHeight="1" x14ac:dyDescent="0.25">
      <c r="A419" s="44">
        <v>413</v>
      </c>
      <c r="B419" s="20"/>
      <c r="C419" s="20"/>
      <c r="D419" s="21"/>
      <c r="E419" s="21"/>
      <c r="F419" s="255"/>
      <c r="G419" s="256"/>
      <c r="H419" s="23"/>
      <c r="I419" s="99"/>
    </row>
    <row r="420" spans="1:9" ht="20.100000000000001" customHeight="1" x14ac:dyDescent="0.25">
      <c r="A420" s="44">
        <v>414</v>
      </c>
      <c r="B420" s="20"/>
      <c r="C420" s="20"/>
      <c r="D420" s="21"/>
      <c r="E420" s="21"/>
      <c r="F420" s="255"/>
      <c r="G420" s="256"/>
      <c r="H420" s="23"/>
      <c r="I420" s="99"/>
    </row>
    <row r="421" spans="1:9" ht="20.100000000000001" customHeight="1" x14ac:dyDescent="0.25">
      <c r="A421" s="44">
        <v>415</v>
      </c>
      <c r="B421" s="20"/>
      <c r="C421" s="20"/>
      <c r="D421" s="21"/>
      <c r="E421" s="21"/>
      <c r="F421" s="255"/>
      <c r="G421" s="256"/>
      <c r="H421" s="23"/>
      <c r="I421" s="99"/>
    </row>
    <row r="422" spans="1:9" ht="20.100000000000001" customHeight="1" x14ac:dyDescent="0.25">
      <c r="A422" s="44">
        <v>416</v>
      </c>
      <c r="B422" s="20"/>
      <c r="C422" s="20"/>
      <c r="D422" s="21"/>
      <c r="E422" s="21"/>
      <c r="F422" s="255"/>
      <c r="G422" s="256"/>
      <c r="H422" s="23"/>
      <c r="I422" s="99"/>
    </row>
    <row r="423" spans="1:9" ht="20.100000000000001" customHeight="1" x14ac:dyDescent="0.25">
      <c r="A423" s="44">
        <v>417</v>
      </c>
      <c r="B423" s="20"/>
      <c r="C423" s="20"/>
      <c r="D423" s="21"/>
      <c r="E423" s="21"/>
      <c r="F423" s="255"/>
      <c r="G423" s="256"/>
      <c r="H423" s="23"/>
      <c r="I423" s="99"/>
    </row>
    <row r="424" spans="1:9" ht="20.100000000000001" customHeight="1" x14ac:dyDescent="0.25">
      <c r="A424" s="44">
        <v>418</v>
      </c>
      <c r="B424" s="20"/>
      <c r="C424" s="20"/>
      <c r="D424" s="21"/>
      <c r="E424" s="21"/>
      <c r="F424" s="255"/>
      <c r="G424" s="256"/>
      <c r="H424" s="23"/>
      <c r="I424" s="99"/>
    </row>
    <row r="425" spans="1:9" ht="20.100000000000001" customHeight="1" x14ac:dyDescent="0.25">
      <c r="A425" s="44">
        <v>419</v>
      </c>
      <c r="B425" s="20"/>
      <c r="C425" s="20"/>
      <c r="D425" s="21"/>
      <c r="E425" s="21"/>
      <c r="F425" s="255"/>
      <c r="G425" s="256"/>
      <c r="H425" s="23"/>
      <c r="I425" s="99"/>
    </row>
    <row r="426" spans="1:9" ht="20.100000000000001" customHeight="1" x14ac:dyDescent="0.25">
      <c r="A426" s="44">
        <v>420</v>
      </c>
      <c r="B426" s="20"/>
      <c r="C426" s="20"/>
      <c r="D426" s="21"/>
      <c r="E426" s="21"/>
      <c r="F426" s="255"/>
      <c r="G426" s="256"/>
      <c r="H426" s="23"/>
      <c r="I426" s="99"/>
    </row>
    <row r="427" spans="1:9" ht="20.100000000000001" customHeight="1" x14ac:dyDescent="0.25">
      <c r="A427" s="44">
        <v>421</v>
      </c>
      <c r="B427" s="20"/>
      <c r="C427" s="20"/>
      <c r="D427" s="21"/>
      <c r="E427" s="21"/>
      <c r="F427" s="255"/>
      <c r="G427" s="256"/>
      <c r="H427" s="23"/>
      <c r="I427" s="99"/>
    </row>
    <row r="428" spans="1:9" ht="20.100000000000001" customHeight="1" x14ac:dyDescent="0.25">
      <c r="A428" s="44">
        <v>422</v>
      </c>
      <c r="B428" s="20"/>
      <c r="C428" s="20"/>
      <c r="D428" s="21"/>
      <c r="E428" s="21"/>
      <c r="F428" s="255"/>
      <c r="G428" s="256"/>
      <c r="H428" s="23"/>
      <c r="I428" s="99"/>
    </row>
    <row r="429" spans="1:9" ht="20.100000000000001" customHeight="1" x14ac:dyDescent="0.25">
      <c r="A429" s="44">
        <v>423</v>
      </c>
      <c r="B429" s="20"/>
      <c r="C429" s="20"/>
      <c r="D429" s="21"/>
      <c r="E429" s="21"/>
      <c r="F429" s="255"/>
      <c r="G429" s="256"/>
      <c r="H429" s="23"/>
      <c r="I429" s="99"/>
    </row>
    <row r="430" spans="1:9" ht="20.100000000000001" customHeight="1" x14ac:dyDescent="0.25">
      <c r="A430" s="44">
        <v>424</v>
      </c>
      <c r="B430" s="20"/>
      <c r="C430" s="20"/>
      <c r="D430" s="21"/>
      <c r="E430" s="21"/>
      <c r="F430" s="255"/>
      <c r="G430" s="256"/>
      <c r="H430" s="23"/>
      <c r="I430" s="99"/>
    </row>
    <row r="431" spans="1:9" ht="20.100000000000001" customHeight="1" x14ac:dyDescent="0.25">
      <c r="A431" s="44">
        <v>425</v>
      </c>
      <c r="B431" s="20"/>
      <c r="C431" s="20"/>
      <c r="D431" s="21"/>
      <c r="E431" s="21"/>
      <c r="F431" s="255"/>
      <c r="G431" s="256"/>
      <c r="H431" s="23"/>
      <c r="I431" s="99"/>
    </row>
    <row r="432" spans="1:9" ht="20.100000000000001" customHeight="1" x14ac:dyDescent="0.25">
      <c r="A432" s="44">
        <v>426</v>
      </c>
      <c r="B432" s="20"/>
      <c r="C432" s="20"/>
      <c r="D432" s="21"/>
      <c r="E432" s="21"/>
      <c r="F432" s="255"/>
      <c r="G432" s="256"/>
      <c r="H432" s="23"/>
      <c r="I432" s="99"/>
    </row>
    <row r="433" spans="1:9" ht="20.100000000000001" customHeight="1" x14ac:dyDescent="0.25">
      <c r="A433" s="44">
        <v>427</v>
      </c>
      <c r="B433" s="20"/>
      <c r="C433" s="20"/>
      <c r="D433" s="21"/>
      <c r="E433" s="21"/>
      <c r="F433" s="255"/>
      <c r="G433" s="256"/>
      <c r="H433" s="23"/>
      <c r="I433" s="99"/>
    </row>
    <row r="434" spans="1:9" ht="20.100000000000001" customHeight="1" x14ac:dyDescent="0.25">
      <c r="A434" s="44">
        <v>428</v>
      </c>
      <c r="B434" s="20"/>
      <c r="C434" s="20"/>
      <c r="D434" s="21"/>
      <c r="E434" s="21"/>
      <c r="F434" s="255"/>
      <c r="G434" s="256"/>
      <c r="H434" s="23"/>
      <c r="I434" s="99"/>
    </row>
    <row r="435" spans="1:9" ht="20.100000000000001" customHeight="1" x14ac:dyDescent="0.25">
      <c r="A435" s="44">
        <v>429</v>
      </c>
      <c r="B435" s="20"/>
      <c r="C435" s="20"/>
      <c r="D435" s="21"/>
      <c r="E435" s="21"/>
      <c r="F435" s="255"/>
      <c r="G435" s="256"/>
      <c r="H435" s="23"/>
      <c r="I435" s="99"/>
    </row>
    <row r="436" spans="1:9" ht="20.100000000000001" customHeight="1" x14ac:dyDescent="0.25">
      <c r="A436" s="44">
        <v>430</v>
      </c>
      <c r="B436" s="20"/>
      <c r="C436" s="20"/>
      <c r="D436" s="21"/>
      <c r="E436" s="21"/>
      <c r="F436" s="255"/>
      <c r="G436" s="256"/>
      <c r="H436" s="23"/>
      <c r="I436" s="99"/>
    </row>
    <row r="437" spans="1:9" ht="20.100000000000001" customHeight="1" x14ac:dyDescent="0.25">
      <c r="A437" s="44">
        <v>431</v>
      </c>
      <c r="B437" s="20"/>
      <c r="C437" s="20"/>
      <c r="D437" s="21"/>
      <c r="E437" s="21"/>
      <c r="F437" s="255"/>
      <c r="G437" s="256"/>
      <c r="H437" s="23"/>
      <c r="I437" s="99"/>
    </row>
    <row r="438" spans="1:9" ht="20.100000000000001" customHeight="1" x14ac:dyDescent="0.25">
      <c r="A438" s="44">
        <v>432</v>
      </c>
      <c r="B438" s="20"/>
      <c r="C438" s="20"/>
      <c r="D438" s="21"/>
      <c r="E438" s="21"/>
      <c r="F438" s="255"/>
      <c r="G438" s="256"/>
      <c r="H438" s="23"/>
      <c r="I438" s="99"/>
    </row>
    <row r="439" spans="1:9" ht="20.100000000000001" customHeight="1" x14ac:dyDescent="0.25">
      <c r="A439" s="44">
        <v>433</v>
      </c>
      <c r="B439" s="20"/>
      <c r="C439" s="20"/>
      <c r="D439" s="21"/>
      <c r="E439" s="21"/>
      <c r="F439" s="255"/>
      <c r="G439" s="256"/>
      <c r="H439" s="23"/>
      <c r="I439" s="99"/>
    </row>
    <row r="440" spans="1:9" ht="20.100000000000001" customHeight="1" x14ac:dyDescent="0.25">
      <c r="A440" s="44">
        <v>434</v>
      </c>
      <c r="B440" s="20"/>
      <c r="C440" s="20"/>
      <c r="D440" s="21"/>
      <c r="E440" s="21"/>
      <c r="F440" s="255"/>
      <c r="G440" s="256"/>
      <c r="H440" s="23"/>
      <c r="I440" s="99"/>
    </row>
    <row r="441" spans="1:9" ht="20.100000000000001" customHeight="1" x14ac:dyDescent="0.25">
      <c r="A441" s="44">
        <v>435</v>
      </c>
      <c r="B441" s="20"/>
      <c r="C441" s="20"/>
      <c r="D441" s="21"/>
      <c r="E441" s="21"/>
      <c r="F441" s="255"/>
      <c r="G441" s="256"/>
      <c r="H441" s="23"/>
      <c r="I441" s="99"/>
    </row>
    <row r="442" spans="1:9" ht="20.100000000000001" customHeight="1" x14ac:dyDescent="0.25">
      <c r="A442" s="44">
        <v>436</v>
      </c>
      <c r="B442" s="20"/>
      <c r="C442" s="20"/>
      <c r="D442" s="21"/>
      <c r="E442" s="21"/>
      <c r="F442" s="255"/>
      <c r="G442" s="256"/>
      <c r="H442" s="23"/>
      <c r="I442" s="99"/>
    </row>
    <row r="443" spans="1:9" ht="20.100000000000001" customHeight="1" x14ac:dyDescent="0.25">
      <c r="A443" s="44">
        <v>437</v>
      </c>
      <c r="B443" s="20"/>
      <c r="C443" s="20"/>
      <c r="D443" s="21"/>
      <c r="E443" s="21"/>
      <c r="F443" s="255"/>
      <c r="G443" s="256"/>
      <c r="H443" s="23"/>
      <c r="I443" s="99"/>
    </row>
    <row r="444" spans="1:9" ht="20.100000000000001" customHeight="1" x14ac:dyDescent="0.25">
      <c r="A444" s="44">
        <v>438</v>
      </c>
      <c r="B444" s="20"/>
      <c r="C444" s="20"/>
      <c r="D444" s="21"/>
      <c r="E444" s="21"/>
      <c r="F444" s="255"/>
      <c r="G444" s="256"/>
      <c r="H444" s="23"/>
      <c r="I444" s="99"/>
    </row>
    <row r="445" spans="1:9" ht="20.100000000000001" customHeight="1" x14ac:dyDescent="0.25">
      <c r="A445" s="44">
        <v>439</v>
      </c>
      <c r="B445" s="20"/>
      <c r="C445" s="20"/>
      <c r="D445" s="21"/>
      <c r="E445" s="21"/>
      <c r="F445" s="255"/>
      <c r="G445" s="256"/>
      <c r="H445" s="23"/>
      <c r="I445" s="99"/>
    </row>
    <row r="446" spans="1:9" ht="20.100000000000001" customHeight="1" x14ac:dyDescent="0.25">
      <c r="A446" s="44">
        <v>440</v>
      </c>
      <c r="B446" s="20"/>
      <c r="C446" s="20"/>
      <c r="D446" s="21"/>
      <c r="E446" s="21"/>
      <c r="F446" s="255"/>
      <c r="G446" s="256"/>
      <c r="H446" s="23"/>
      <c r="I446" s="99"/>
    </row>
    <row r="447" spans="1:9" ht="20.100000000000001" customHeight="1" x14ac:dyDescent="0.25">
      <c r="A447" s="44">
        <v>441</v>
      </c>
      <c r="B447" s="20"/>
      <c r="C447" s="20"/>
      <c r="D447" s="21"/>
      <c r="E447" s="21"/>
      <c r="F447" s="255"/>
      <c r="G447" s="256"/>
      <c r="H447" s="23"/>
      <c r="I447" s="99"/>
    </row>
    <row r="448" spans="1:9" ht="20.100000000000001" customHeight="1" x14ac:dyDescent="0.25">
      <c r="A448" s="44">
        <v>442</v>
      </c>
      <c r="B448" s="20"/>
      <c r="C448" s="20"/>
      <c r="D448" s="21"/>
      <c r="E448" s="21"/>
      <c r="F448" s="255"/>
      <c r="G448" s="256"/>
      <c r="H448" s="23"/>
      <c r="I448" s="99"/>
    </row>
    <row r="449" spans="1:9" ht="20.100000000000001" customHeight="1" x14ac:dyDescent="0.25">
      <c r="A449" s="44">
        <v>443</v>
      </c>
      <c r="B449" s="20"/>
      <c r="C449" s="20"/>
      <c r="D449" s="21"/>
      <c r="E449" s="21"/>
      <c r="F449" s="255"/>
      <c r="G449" s="256"/>
      <c r="H449" s="23"/>
      <c r="I449" s="99"/>
    </row>
    <row r="450" spans="1:9" ht="20.100000000000001" customHeight="1" x14ac:dyDescent="0.25">
      <c r="A450" s="44">
        <v>444</v>
      </c>
      <c r="B450" s="20"/>
      <c r="C450" s="20"/>
      <c r="D450" s="21"/>
      <c r="E450" s="21"/>
      <c r="F450" s="255"/>
      <c r="G450" s="256"/>
      <c r="H450" s="23"/>
      <c r="I450" s="99"/>
    </row>
    <row r="451" spans="1:9" ht="20.100000000000001" customHeight="1" x14ac:dyDescent="0.25">
      <c r="A451" s="44">
        <v>445</v>
      </c>
      <c r="B451" s="20"/>
      <c r="C451" s="20"/>
      <c r="D451" s="21"/>
      <c r="E451" s="21"/>
      <c r="F451" s="255"/>
      <c r="G451" s="256"/>
      <c r="H451" s="23"/>
      <c r="I451" s="99"/>
    </row>
    <row r="452" spans="1:9" ht="20.100000000000001" customHeight="1" x14ac:dyDescent="0.25">
      <c r="A452" s="44">
        <v>446</v>
      </c>
      <c r="B452" s="20"/>
      <c r="C452" s="20"/>
      <c r="D452" s="21"/>
      <c r="E452" s="21"/>
      <c r="F452" s="255"/>
      <c r="G452" s="256"/>
      <c r="H452" s="23"/>
      <c r="I452" s="99"/>
    </row>
    <row r="453" spans="1:9" ht="20.100000000000001" customHeight="1" x14ac:dyDescent="0.25">
      <c r="A453" s="44">
        <v>447</v>
      </c>
      <c r="B453" s="20"/>
      <c r="C453" s="20"/>
      <c r="D453" s="21"/>
      <c r="E453" s="21"/>
      <c r="F453" s="255"/>
      <c r="G453" s="256"/>
      <c r="H453" s="23"/>
      <c r="I453" s="99"/>
    </row>
    <row r="454" spans="1:9" ht="20.100000000000001" customHeight="1" x14ac:dyDescent="0.25">
      <c r="A454" s="44">
        <v>448</v>
      </c>
      <c r="B454" s="20"/>
      <c r="C454" s="20"/>
      <c r="D454" s="21"/>
      <c r="E454" s="21"/>
      <c r="F454" s="255"/>
      <c r="G454" s="256"/>
      <c r="H454" s="23"/>
      <c r="I454" s="99"/>
    </row>
    <row r="455" spans="1:9" ht="20.100000000000001" customHeight="1" x14ac:dyDescent="0.25">
      <c r="A455" s="44">
        <v>449</v>
      </c>
      <c r="B455" s="20"/>
      <c r="C455" s="20"/>
      <c r="D455" s="21"/>
      <c r="E455" s="21"/>
      <c r="F455" s="255"/>
      <c r="G455" s="256"/>
      <c r="H455" s="23"/>
      <c r="I455" s="99"/>
    </row>
    <row r="456" spans="1:9" ht="20.100000000000001" customHeight="1" x14ac:dyDescent="0.25">
      <c r="A456" s="44">
        <v>450</v>
      </c>
      <c r="B456" s="20"/>
      <c r="C456" s="20"/>
      <c r="D456" s="21"/>
      <c r="E456" s="21"/>
      <c r="F456" s="255"/>
      <c r="G456" s="256"/>
      <c r="H456" s="23"/>
      <c r="I456" s="99"/>
    </row>
    <row r="457" spans="1:9" ht="20.100000000000001" customHeight="1" x14ac:dyDescent="0.25">
      <c r="A457" s="44">
        <v>451</v>
      </c>
      <c r="B457" s="20"/>
      <c r="C457" s="20"/>
      <c r="D457" s="21"/>
      <c r="E457" s="21"/>
      <c r="F457" s="255"/>
      <c r="G457" s="256"/>
      <c r="H457" s="23"/>
      <c r="I457" s="99"/>
    </row>
    <row r="458" spans="1:9" ht="20.100000000000001" customHeight="1" x14ac:dyDescent="0.25">
      <c r="A458" s="44">
        <v>452</v>
      </c>
      <c r="B458" s="20"/>
      <c r="C458" s="20"/>
      <c r="D458" s="21"/>
      <c r="E458" s="21"/>
      <c r="F458" s="255"/>
      <c r="G458" s="256"/>
      <c r="H458" s="23"/>
      <c r="I458" s="99"/>
    </row>
    <row r="459" spans="1:9" ht="20.100000000000001" customHeight="1" x14ac:dyDescent="0.25">
      <c r="A459" s="44">
        <v>453</v>
      </c>
      <c r="B459" s="20"/>
      <c r="C459" s="20"/>
      <c r="D459" s="21"/>
      <c r="E459" s="21"/>
      <c r="F459" s="255"/>
      <c r="G459" s="256"/>
      <c r="H459" s="23"/>
      <c r="I459" s="99"/>
    </row>
    <row r="460" spans="1:9" ht="20.100000000000001" customHeight="1" x14ac:dyDescent="0.25">
      <c r="A460" s="44">
        <v>454</v>
      </c>
      <c r="B460" s="20"/>
      <c r="C460" s="20"/>
      <c r="D460" s="21"/>
      <c r="E460" s="21"/>
      <c r="F460" s="255"/>
      <c r="G460" s="256"/>
      <c r="H460" s="23"/>
      <c r="I460" s="99"/>
    </row>
    <row r="461" spans="1:9" ht="20.100000000000001" customHeight="1" x14ac:dyDescent="0.25">
      <c r="A461" s="44">
        <v>455</v>
      </c>
      <c r="B461" s="20"/>
      <c r="C461" s="20"/>
      <c r="D461" s="21"/>
      <c r="E461" s="21"/>
      <c r="F461" s="255"/>
      <c r="G461" s="256"/>
      <c r="H461" s="23"/>
      <c r="I461" s="99"/>
    </row>
    <row r="462" spans="1:9" ht="20.100000000000001" customHeight="1" x14ac:dyDescent="0.25">
      <c r="A462" s="44">
        <v>456</v>
      </c>
      <c r="B462" s="20"/>
      <c r="C462" s="20"/>
      <c r="D462" s="21"/>
      <c r="E462" s="21"/>
      <c r="F462" s="255"/>
      <c r="G462" s="256"/>
      <c r="H462" s="23"/>
      <c r="I462" s="99"/>
    </row>
    <row r="463" spans="1:9" ht="20.100000000000001" customHeight="1" x14ac:dyDescent="0.25">
      <c r="A463" s="44">
        <v>457</v>
      </c>
      <c r="B463" s="20"/>
      <c r="C463" s="20"/>
      <c r="D463" s="21"/>
      <c r="E463" s="21"/>
      <c r="F463" s="255"/>
      <c r="G463" s="256"/>
      <c r="H463" s="23"/>
      <c r="I463" s="99"/>
    </row>
    <row r="464" spans="1:9" ht="20.100000000000001" customHeight="1" x14ac:dyDescent="0.25">
      <c r="A464" s="44">
        <v>458</v>
      </c>
      <c r="B464" s="20"/>
      <c r="C464" s="20"/>
      <c r="D464" s="21"/>
      <c r="E464" s="21"/>
      <c r="F464" s="255"/>
      <c r="G464" s="256"/>
      <c r="H464" s="23"/>
      <c r="I464" s="99"/>
    </row>
    <row r="465" spans="1:9" ht="20.100000000000001" customHeight="1" x14ac:dyDescent="0.25">
      <c r="A465" s="44">
        <v>459</v>
      </c>
      <c r="B465" s="20"/>
      <c r="C465" s="20"/>
      <c r="D465" s="21"/>
      <c r="E465" s="21"/>
      <c r="F465" s="255"/>
      <c r="G465" s="256"/>
      <c r="H465" s="23"/>
      <c r="I465" s="99"/>
    </row>
    <row r="466" spans="1:9" ht="20.100000000000001" customHeight="1" x14ac:dyDescent="0.25">
      <c r="A466" s="44">
        <v>460</v>
      </c>
      <c r="B466" s="20"/>
      <c r="C466" s="20"/>
      <c r="D466" s="21"/>
      <c r="E466" s="21"/>
      <c r="F466" s="255"/>
      <c r="G466" s="256"/>
      <c r="H466" s="23"/>
      <c r="I466" s="99"/>
    </row>
    <row r="467" spans="1:9" ht="20.100000000000001" customHeight="1" x14ac:dyDescent="0.25">
      <c r="A467" s="44">
        <v>461</v>
      </c>
      <c r="B467" s="20"/>
      <c r="C467" s="20"/>
      <c r="D467" s="21"/>
      <c r="E467" s="21"/>
      <c r="F467" s="255"/>
      <c r="G467" s="256"/>
      <c r="H467" s="23"/>
      <c r="I467" s="99"/>
    </row>
    <row r="468" spans="1:9" ht="20.100000000000001" customHeight="1" x14ac:dyDescent="0.25">
      <c r="A468" s="44">
        <v>462</v>
      </c>
      <c r="B468" s="20"/>
      <c r="C468" s="20"/>
      <c r="D468" s="21"/>
      <c r="E468" s="21"/>
      <c r="F468" s="255"/>
      <c r="G468" s="256"/>
      <c r="H468" s="23"/>
      <c r="I468" s="99"/>
    </row>
    <row r="469" spans="1:9" ht="20.100000000000001" customHeight="1" x14ac:dyDescent="0.25">
      <c r="A469" s="44">
        <v>463</v>
      </c>
      <c r="B469" s="20"/>
      <c r="C469" s="20"/>
      <c r="D469" s="21"/>
      <c r="E469" s="21"/>
      <c r="F469" s="255"/>
      <c r="G469" s="256"/>
      <c r="H469" s="23"/>
      <c r="I469" s="99"/>
    </row>
    <row r="470" spans="1:9" ht="20.100000000000001" customHeight="1" x14ac:dyDescent="0.25">
      <c r="A470" s="44">
        <v>464</v>
      </c>
      <c r="B470" s="20"/>
      <c r="C470" s="20"/>
      <c r="D470" s="21"/>
      <c r="E470" s="21"/>
      <c r="F470" s="255"/>
      <c r="G470" s="256"/>
      <c r="H470" s="23"/>
      <c r="I470" s="99"/>
    </row>
    <row r="471" spans="1:9" ht="20.100000000000001" customHeight="1" x14ac:dyDescent="0.25">
      <c r="A471" s="44">
        <v>465</v>
      </c>
      <c r="B471" s="20"/>
      <c r="C471" s="20"/>
      <c r="D471" s="21"/>
      <c r="E471" s="21"/>
      <c r="F471" s="255"/>
      <c r="G471" s="256"/>
      <c r="H471" s="23"/>
      <c r="I471" s="99"/>
    </row>
    <row r="472" spans="1:9" ht="20.100000000000001" customHeight="1" x14ac:dyDescent="0.25">
      <c r="A472" s="44">
        <v>466</v>
      </c>
      <c r="B472" s="20"/>
      <c r="C472" s="20"/>
      <c r="D472" s="21"/>
      <c r="E472" s="21"/>
      <c r="F472" s="255"/>
      <c r="G472" s="256"/>
      <c r="H472" s="23"/>
      <c r="I472" s="99"/>
    </row>
    <row r="473" spans="1:9" ht="20.100000000000001" customHeight="1" x14ac:dyDescent="0.25">
      <c r="A473" s="44">
        <v>467</v>
      </c>
      <c r="B473" s="20"/>
      <c r="C473" s="20"/>
      <c r="D473" s="21"/>
      <c r="E473" s="21"/>
      <c r="F473" s="255"/>
      <c r="G473" s="256"/>
      <c r="H473" s="23"/>
      <c r="I473" s="99"/>
    </row>
    <row r="474" spans="1:9" ht="20.100000000000001" customHeight="1" x14ac:dyDescent="0.25">
      <c r="A474" s="44">
        <v>468</v>
      </c>
      <c r="B474" s="20"/>
      <c r="C474" s="20"/>
      <c r="D474" s="21"/>
      <c r="E474" s="21"/>
      <c r="F474" s="255"/>
      <c r="G474" s="256"/>
      <c r="H474" s="23"/>
      <c r="I474" s="99"/>
    </row>
    <row r="475" spans="1:9" ht="20.100000000000001" customHeight="1" x14ac:dyDescent="0.25">
      <c r="A475" s="44">
        <v>469</v>
      </c>
      <c r="B475" s="20"/>
      <c r="C475" s="20"/>
      <c r="D475" s="21"/>
      <c r="E475" s="21"/>
      <c r="F475" s="255"/>
      <c r="G475" s="256"/>
      <c r="H475" s="23"/>
      <c r="I475" s="99"/>
    </row>
    <row r="476" spans="1:9" ht="20.100000000000001" customHeight="1" x14ac:dyDescent="0.25">
      <c r="A476" s="44">
        <v>470</v>
      </c>
      <c r="B476" s="20"/>
      <c r="C476" s="20"/>
      <c r="D476" s="21"/>
      <c r="E476" s="21"/>
      <c r="F476" s="255"/>
      <c r="G476" s="256"/>
      <c r="H476" s="23"/>
      <c r="I476" s="99"/>
    </row>
    <row r="477" spans="1:9" ht="20.100000000000001" customHeight="1" x14ac:dyDescent="0.25">
      <c r="A477" s="44">
        <v>471</v>
      </c>
      <c r="B477" s="20"/>
      <c r="C477" s="20"/>
      <c r="D477" s="21"/>
      <c r="E477" s="21"/>
      <c r="F477" s="255"/>
      <c r="G477" s="256"/>
      <c r="H477" s="23"/>
      <c r="I477" s="99"/>
    </row>
    <row r="478" spans="1:9" ht="20.100000000000001" customHeight="1" x14ac:dyDescent="0.25">
      <c r="A478" s="44">
        <v>472</v>
      </c>
      <c r="B478" s="20"/>
      <c r="C478" s="20"/>
      <c r="D478" s="21"/>
      <c r="E478" s="21"/>
      <c r="F478" s="255"/>
      <c r="G478" s="256"/>
      <c r="H478" s="23"/>
      <c r="I478" s="99"/>
    </row>
    <row r="479" spans="1:9" ht="20.100000000000001" customHeight="1" x14ac:dyDescent="0.25">
      <c r="A479" s="44">
        <v>473</v>
      </c>
      <c r="B479" s="20"/>
      <c r="C479" s="20"/>
      <c r="D479" s="21"/>
      <c r="E479" s="21"/>
      <c r="F479" s="255"/>
      <c r="G479" s="256"/>
      <c r="H479" s="23"/>
      <c r="I479" s="99"/>
    </row>
    <row r="480" spans="1:9" ht="20.100000000000001" customHeight="1" x14ac:dyDescent="0.25">
      <c r="A480" s="44">
        <v>474</v>
      </c>
      <c r="B480" s="20"/>
      <c r="C480" s="20"/>
      <c r="D480" s="21"/>
      <c r="E480" s="21"/>
      <c r="F480" s="255"/>
      <c r="G480" s="256"/>
      <c r="H480" s="23"/>
      <c r="I480" s="99"/>
    </row>
    <row r="481" spans="1:9" ht="20.100000000000001" customHeight="1" x14ac:dyDescent="0.25">
      <c r="A481" s="44">
        <v>475</v>
      </c>
      <c r="B481" s="20"/>
      <c r="C481" s="20"/>
      <c r="D481" s="21"/>
      <c r="E481" s="21"/>
      <c r="F481" s="255"/>
      <c r="G481" s="256"/>
      <c r="H481" s="23"/>
      <c r="I481" s="99"/>
    </row>
    <row r="482" spans="1:9" ht="20.100000000000001" customHeight="1" x14ac:dyDescent="0.25">
      <c r="A482" s="44">
        <v>476</v>
      </c>
      <c r="B482" s="20"/>
      <c r="C482" s="20"/>
      <c r="D482" s="21"/>
      <c r="E482" s="21"/>
      <c r="F482" s="255"/>
      <c r="G482" s="256"/>
      <c r="H482" s="23"/>
      <c r="I482" s="99"/>
    </row>
    <row r="483" spans="1:9" ht="20.100000000000001" customHeight="1" x14ac:dyDescent="0.25">
      <c r="A483" s="44">
        <v>477</v>
      </c>
      <c r="B483" s="20"/>
      <c r="C483" s="20"/>
      <c r="D483" s="21"/>
      <c r="E483" s="21"/>
      <c r="F483" s="255"/>
      <c r="G483" s="256"/>
      <c r="H483" s="23"/>
      <c r="I483" s="99"/>
    </row>
    <row r="484" spans="1:9" ht="20.100000000000001" customHeight="1" x14ac:dyDescent="0.25">
      <c r="A484" s="44">
        <v>478</v>
      </c>
      <c r="B484" s="20"/>
      <c r="C484" s="20"/>
      <c r="D484" s="21"/>
      <c r="E484" s="21"/>
      <c r="F484" s="255"/>
      <c r="G484" s="256"/>
      <c r="H484" s="23"/>
      <c r="I484" s="99"/>
    </row>
    <row r="485" spans="1:9" ht="20.100000000000001" customHeight="1" x14ac:dyDescent="0.25">
      <c r="A485" s="44">
        <v>479</v>
      </c>
      <c r="B485" s="20"/>
      <c r="C485" s="20"/>
      <c r="D485" s="21"/>
      <c r="E485" s="21"/>
      <c r="F485" s="255"/>
      <c r="G485" s="256"/>
      <c r="H485" s="23"/>
      <c r="I485" s="99"/>
    </row>
    <row r="486" spans="1:9" ht="20.100000000000001" customHeight="1" x14ac:dyDescent="0.25">
      <c r="A486" s="44">
        <v>480</v>
      </c>
      <c r="B486" s="20"/>
      <c r="C486" s="20"/>
      <c r="D486" s="21"/>
      <c r="E486" s="21"/>
      <c r="F486" s="255"/>
      <c r="G486" s="256"/>
      <c r="H486" s="23"/>
      <c r="I486" s="99"/>
    </row>
    <row r="487" spans="1:9" ht="20.100000000000001" customHeight="1" x14ac:dyDescent="0.25">
      <c r="A487" s="44">
        <v>481</v>
      </c>
      <c r="B487" s="20"/>
      <c r="C487" s="20"/>
      <c r="D487" s="21"/>
      <c r="E487" s="21"/>
      <c r="F487" s="255"/>
      <c r="G487" s="256"/>
      <c r="H487" s="23"/>
      <c r="I487" s="99"/>
    </row>
    <row r="488" spans="1:9" ht="20.100000000000001" customHeight="1" x14ac:dyDescent="0.25">
      <c r="A488" s="44">
        <v>482</v>
      </c>
      <c r="B488" s="20"/>
      <c r="C488" s="20"/>
      <c r="D488" s="21"/>
      <c r="E488" s="21"/>
      <c r="F488" s="255"/>
      <c r="G488" s="256"/>
      <c r="H488" s="23"/>
      <c r="I488" s="99"/>
    </row>
    <row r="489" spans="1:9" ht="20.100000000000001" customHeight="1" x14ac:dyDescent="0.25">
      <c r="A489" s="44">
        <v>483</v>
      </c>
      <c r="B489" s="20"/>
      <c r="C489" s="20"/>
      <c r="D489" s="21"/>
      <c r="E489" s="21"/>
      <c r="F489" s="255"/>
      <c r="G489" s="256"/>
      <c r="H489" s="23"/>
      <c r="I489" s="99"/>
    </row>
    <row r="490" spans="1:9" ht="20.100000000000001" customHeight="1" x14ac:dyDescent="0.25">
      <c r="A490" s="44">
        <v>484</v>
      </c>
      <c r="B490" s="20"/>
      <c r="C490" s="20"/>
      <c r="D490" s="21"/>
      <c r="E490" s="21"/>
      <c r="F490" s="255"/>
      <c r="G490" s="256"/>
      <c r="H490" s="23"/>
      <c r="I490" s="99"/>
    </row>
    <row r="491" spans="1:9" ht="20.100000000000001" customHeight="1" x14ac:dyDescent="0.25">
      <c r="A491" s="44">
        <v>485</v>
      </c>
      <c r="B491" s="20"/>
      <c r="C491" s="20"/>
      <c r="D491" s="21"/>
      <c r="E491" s="21"/>
      <c r="F491" s="255"/>
      <c r="G491" s="256"/>
      <c r="H491" s="23"/>
      <c r="I491" s="99"/>
    </row>
    <row r="492" spans="1:9" ht="20.100000000000001" customHeight="1" x14ac:dyDescent="0.25">
      <c r="A492" s="44">
        <v>486</v>
      </c>
      <c r="B492" s="20"/>
      <c r="C492" s="20"/>
      <c r="D492" s="21"/>
      <c r="E492" s="21"/>
      <c r="F492" s="255"/>
      <c r="G492" s="256"/>
      <c r="H492" s="23"/>
      <c r="I492" s="99"/>
    </row>
    <row r="493" spans="1:9" ht="20.100000000000001" customHeight="1" x14ac:dyDescent="0.25">
      <c r="A493" s="44">
        <v>487</v>
      </c>
      <c r="B493" s="20"/>
      <c r="C493" s="20"/>
      <c r="D493" s="21"/>
      <c r="E493" s="21"/>
      <c r="F493" s="255"/>
      <c r="G493" s="256"/>
      <c r="H493" s="23"/>
      <c r="I493" s="99"/>
    </row>
    <row r="494" spans="1:9" ht="20.100000000000001" customHeight="1" x14ac:dyDescent="0.25">
      <c r="A494" s="44">
        <v>488</v>
      </c>
      <c r="B494" s="20"/>
      <c r="C494" s="20"/>
      <c r="D494" s="21"/>
      <c r="E494" s="21"/>
      <c r="F494" s="255"/>
      <c r="G494" s="256"/>
      <c r="H494" s="23"/>
      <c r="I494" s="99"/>
    </row>
    <row r="495" spans="1:9" ht="20.100000000000001" customHeight="1" x14ac:dyDescent="0.25">
      <c r="A495" s="44">
        <v>489</v>
      </c>
      <c r="B495" s="20"/>
      <c r="C495" s="20"/>
      <c r="D495" s="21"/>
      <c r="E495" s="21"/>
      <c r="F495" s="255"/>
      <c r="G495" s="256"/>
      <c r="H495" s="23"/>
      <c r="I495" s="99"/>
    </row>
    <row r="496" spans="1:9" ht="20.100000000000001" customHeight="1" x14ac:dyDescent="0.25">
      <c r="A496" s="44">
        <v>490</v>
      </c>
      <c r="B496" s="20"/>
      <c r="C496" s="20"/>
      <c r="D496" s="21"/>
      <c r="E496" s="21"/>
      <c r="F496" s="255"/>
      <c r="G496" s="256"/>
      <c r="H496" s="23"/>
      <c r="I496" s="99"/>
    </row>
    <row r="497" spans="1:9" ht="20.100000000000001" customHeight="1" x14ac:dyDescent="0.25">
      <c r="A497" s="44">
        <v>491</v>
      </c>
      <c r="B497" s="20"/>
      <c r="C497" s="20"/>
      <c r="D497" s="21"/>
      <c r="E497" s="21"/>
      <c r="F497" s="255"/>
      <c r="G497" s="256"/>
      <c r="H497" s="23"/>
      <c r="I497" s="99"/>
    </row>
    <row r="498" spans="1:9" ht="20.100000000000001" customHeight="1" x14ac:dyDescent="0.25">
      <c r="A498" s="44">
        <v>492</v>
      </c>
      <c r="B498" s="20"/>
      <c r="C498" s="20"/>
      <c r="D498" s="21"/>
      <c r="E498" s="21"/>
      <c r="F498" s="255"/>
      <c r="G498" s="256"/>
      <c r="H498" s="23"/>
      <c r="I498" s="99"/>
    </row>
    <row r="499" spans="1:9" ht="20.100000000000001" customHeight="1" x14ac:dyDescent="0.25">
      <c r="A499" s="44">
        <v>493</v>
      </c>
      <c r="B499" s="20"/>
      <c r="C499" s="20"/>
      <c r="D499" s="21"/>
      <c r="E499" s="21"/>
      <c r="F499" s="255"/>
      <c r="G499" s="256"/>
      <c r="H499" s="23"/>
      <c r="I499" s="99"/>
    </row>
    <row r="500" spans="1:9" ht="20.100000000000001" customHeight="1" x14ac:dyDescent="0.25">
      <c r="A500" s="44">
        <v>494</v>
      </c>
      <c r="B500" s="20"/>
      <c r="C500" s="20"/>
      <c r="D500" s="21"/>
      <c r="E500" s="21"/>
      <c r="F500" s="255"/>
      <c r="G500" s="256"/>
      <c r="H500" s="23"/>
      <c r="I500" s="99"/>
    </row>
    <row r="501" spans="1:9" ht="20.100000000000001" customHeight="1" x14ac:dyDescent="0.25">
      <c r="A501" s="44">
        <v>495</v>
      </c>
      <c r="B501" s="20"/>
      <c r="C501" s="20"/>
      <c r="D501" s="21"/>
      <c r="E501" s="21"/>
      <c r="F501" s="255"/>
      <c r="G501" s="256"/>
      <c r="H501" s="23"/>
      <c r="I501" s="99"/>
    </row>
    <row r="502" spans="1:9" ht="20.100000000000001" customHeight="1" x14ac:dyDescent="0.25">
      <c r="A502" s="44">
        <v>496</v>
      </c>
      <c r="B502" s="20"/>
      <c r="C502" s="20"/>
      <c r="D502" s="21"/>
      <c r="E502" s="21"/>
      <c r="F502" s="255"/>
      <c r="G502" s="256"/>
      <c r="H502" s="23"/>
      <c r="I502" s="99"/>
    </row>
    <row r="503" spans="1:9" ht="20.100000000000001" customHeight="1" x14ac:dyDescent="0.25">
      <c r="A503" s="44">
        <v>497</v>
      </c>
      <c r="B503" s="20"/>
      <c r="C503" s="20"/>
      <c r="D503" s="21"/>
      <c r="E503" s="21"/>
      <c r="F503" s="255"/>
      <c r="G503" s="256"/>
      <c r="H503" s="23"/>
      <c r="I503" s="99"/>
    </row>
    <row r="504" spans="1:9" ht="20.100000000000001" customHeight="1" x14ac:dyDescent="0.25">
      <c r="A504" s="44">
        <v>498</v>
      </c>
      <c r="B504" s="20"/>
      <c r="C504" s="20"/>
      <c r="D504" s="21"/>
      <c r="E504" s="21"/>
      <c r="F504" s="255"/>
      <c r="G504" s="256"/>
      <c r="H504" s="23"/>
      <c r="I504" s="99"/>
    </row>
    <row r="505" spans="1:9" ht="20.100000000000001" customHeight="1" x14ac:dyDescent="0.25">
      <c r="A505" s="44">
        <v>499</v>
      </c>
      <c r="B505" s="20"/>
      <c r="C505" s="20"/>
      <c r="D505" s="21"/>
      <c r="E505" s="21"/>
      <c r="F505" s="255"/>
      <c r="G505" s="256"/>
      <c r="H505" s="23"/>
      <c r="I505" s="99"/>
    </row>
    <row r="506" spans="1:9" ht="20.100000000000001" customHeight="1" thickBot="1" x14ac:dyDescent="0.3">
      <c r="A506" s="45">
        <v>500</v>
      </c>
      <c r="B506" s="24"/>
      <c r="C506" s="24"/>
      <c r="D506" s="25"/>
      <c r="E506" s="25"/>
      <c r="F506" s="257"/>
      <c r="G506" s="258"/>
      <c r="H506" s="27"/>
      <c r="I506" s="100"/>
    </row>
    <row r="507" spans="1:9" s="46" customFormat="1" ht="20.100000000000001" customHeight="1" thickBot="1" x14ac:dyDescent="0.35">
      <c r="G507" s="215" t="s">
        <v>43</v>
      </c>
      <c r="H507" s="47">
        <f>SUM(H7:H506)</f>
        <v>0</v>
      </c>
      <c r="I507" s="31"/>
    </row>
  </sheetData>
  <sheetProtection password="C903" sheet="1" objects="1" scenarios="1"/>
  <mergeCells count="3">
    <mergeCell ref="A3:A4"/>
    <mergeCell ref="A1:I1"/>
    <mergeCell ref="A2:I2"/>
  </mergeCells>
  <conditionalFormatting sqref="B7:B11 C11:D11 B12:D12">
    <cfRule type="cellIs" dxfId="52" priority="5" operator="notEqual">
      <formula>$B7</formula>
    </cfRule>
  </conditionalFormatting>
  <conditionalFormatting sqref="B13:B506">
    <cfRule type="cellIs" dxfId="51" priority="2" operator="notEqual">
      <formula>$B13</formula>
    </cfRule>
  </conditionalFormatting>
  <conditionalFormatting sqref="D7:D10">
    <cfRule type="cellIs" dxfId="50" priority="4" operator="notEqual">
      <formula>$D7</formula>
    </cfRule>
  </conditionalFormatting>
  <conditionalFormatting sqref="D13:D506">
    <cfRule type="cellIs" dxfId="49" priority="1" operator="notEqual">
      <formula>$D13</formula>
    </cfRule>
  </conditionalFormatting>
  <conditionalFormatting sqref="H7 H9:H11 H13:H506">
    <cfRule type="cellIs" dxfId="48" priority="3" operator="notEqual">
      <formula>$H7</formula>
    </cfRule>
  </conditionalFormatting>
  <dataValidations count="1">
    <dataValidation type="decimal" operator="greaterThan" allowBlank="1" showInputMessage="1" showErrorMessage="1" sqref="F7:H506">
      <formula1>0</formula1>
    </dataValidation>
  </dataValidations>
  <pageMargins left="0.7" right="0.7" top="0.75" bottom="0.75" header="0.3" footer="0.3"/>
  <pageSetup paperSize="9" scale="50"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Listes!$A$3:$A$8</xm:f>
          </x14:formula1>
          <xm:sqref>E7:E506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theme="9" tint="-0.249977111117893"/>
    <pageSetUpPr fitToPage="1"/>
  </sheetPr>
  <dimension ref="A1:M508"/>
  <sheetViews>
    <sheetView zoomScaleNormal="100" workbookViewId="0">
      <pane ySplit="4" topLeftCell="A5" activePane="bottomLeft" state="frozen"/>
      <selection activeCell="H12" sqref="H12"/>
      <selection pane="bottomLeft" activeCell="B7" sqref="B7"/>
    </sheetView>
  </sheetViews>
  <sheetFormatPr baseColWidth="10" defaultColWidth="11.42578125" defaultRowHeight="15" x14ac:dyDescent="0.25"/>
  <cols>
    <col min="1" max="1" width="10.7109375" style="31" customWidth="1"/>
    <col min="2" max="2" width="50.140625" style="31" customWidth="1"/>
    <col min="3" max="3" width="30.7109375" style="31" customWidth="1"/>
    <col min="4" max="4" width="20.7109375" style="31" customWidth="1"/>
    <col min="5" max="5" width="32.7109375" style="31" bestFit="1" customWidth="1"/>
    <col min="6" max="6" width="32.7109375" style="31" customWidth="1"/>
    <col min="7" max="7" width="25.28515625" style="31" bestFit="1" customWidth="1"/>
    <col min="8" max="8" width="22.85546875" style="31" bestFit="1" customWidth="1"/>
    <col min="9" max="12" width="17.7109375" style="31" customWidth="1"/>
    <col min="13" max="13" width="51.5703125" style="31" customWidth="1"/>
    <col min="14" max="16384" width="11.42578125" style="31"/>
  </cols>
  <sheetData>
    <row r="1" spans="1:13" ht="29.25" thickBot="1" x14ac:dyDescent="0.3">
      <c r="A1" s="446" t="s">
        <v>4</v>
      </c>
      <c r="B1" s="447"/>
      <c r="C1" s="447"/>
      <c r="D1" s="447"/>
      <c r="E1" s="447"/>
      <c r="F1" s="447"/>
      <c r="G1" s="447"/>
      <c r="H1" s="447"/>
      <c r="I1" s="447"/>
      <c r="J1" s="447"/>
      <c r="K1" s="447"/>
      <c r="L1" s="447"/>
      <c r="M1" s="448"/>
    </row>
    <row r="2" spans="1:13" ht="45" customHeight="1" thickBot="1" x14ac:dyDescent="0.3">
      <c r="A2" s="454" t="s">
        <v>156</v>
      </c>
      <c r="B2" s="455"/>
      <c r="C2" s="455"/>
      <c r="D2" s="455"/>
      <c r="E2" s="455"/>
      <c r="F2" s="455"/>
      <c r="G2" s="455"/>
      <c r="H2" s="455"/>
      <c r="I2" s="455"/>
      <c r="J2" s="455"/>
      <c r="K2" s="455"/>
      <c r="L2" s="455"/>
      <c r="M2" s="455"/>
    </row>
    <row r="3" spans="1:13" ht="30" x14ac:dyDescent="0.25">
      <c r="A3" s="444" t="s">
        <v>0</v>
      </c>
      <c r="B3" s="242" t="s">
        <v>75</v>
      </c>
      <c r="C3" s="242" t="s">
        <v>76</v>
      </c>
      <c r="D3" s="242" t="s">
        <v>77</v>
      </c>
      <c r="E3" s="242" t="s">
        <v>42</v>
      </c>
      <c r="F3" s="242" t="s">
        <v>49</v>
      </c>
      <c r="G3" s="242" t="s">
        <v>218</v>
      </c>
      <c r="H3" s="242" t="s">
        <v>219</v>
      </c>
      <c r="I3" s="242" t="s">
        <v>78</v>
      </c>
      <c r="J3" s="242" t="s">
        <v>79</v>
      </c>
      <c r="K3" s="242" t="s">
        <v>80</v>
      </c>
      <c r="L3" s="264" t="s">
        <v>81</v>
      </c>
      <c r="M3" s="245" t="s">
        <v>34</v>
      </c>
    </row>
    <row r="4" spans="1:13" ht="25.5" x14ac:dyDescent="0.25">
      <c r="A4" s="445"/>
      <c r="B4" s="244" t="s">
        <v>132</v>
      </c>
      <c r="C4" s="244" t="s">
        <v>133</v>
      </c>
      <c r="D4" s="244" t="s">
        <v>138</v>
      </c>
      <c r="E4" s="244" t="s">
        <v>82</v>
      </c>
      <c r="F4" s="244" t="s">
        <v>234</v>
      </c>
      <c r="G4" s="244" t="s">
        <v>220</v>
      </c>
      <c r="H4" s="244" t="s">
        <v>221</v>
      </c>
      <c r="I4" s="456" t="s">
        <v>131</v>
      </c>
      <c r="J4" s="457"/>
      <c r="K4" s="458"/>
      <c r="L4" s="260"/>
      <c r="M4" s="246" t="s">
        <v>37</v>
      </c>
    </row>
    <row r="5" spans="1:13" ht="20.100000000000001" customHeight="1" thickBot="1" x14ac:dyDescent="0.3">
      <c r="A5" s="37" t="s">
        <v>38</v>
      </c>
      <c r="B5" s="38" t="s">
        <v>130</v>
      </c>
      <c r="C5" s="38" t="s">
        <v>129</v>
      </c>
      <c r="D5" s="38" t="s">
        <v>86</v>
      </c>
      <c r="E5" s="38" t="s">
        <v>136</v>
      </c>
      <c r="F5" s="38" t="s">
        <v>235</v>
      </c>
      <c r="G5" s="261">
        <v>45292</v>
      </c>
      <c r="H5" s="261">
        <v>45474</v>
      </c>
      <c r="I5" s="40">
        <v>34000</v>
      </c>
      <c r="J5" s="101">
        <v>212</v>
      </c>
      <c r="K5" s="101">
        <v>204</v>
      </c>
      <c r="L5" s="56">
        <f t="shared" ref="L5:L69" si="0">IF($E5="","",IF(OR(($I5=0),($J5=0)),0,$I5/$J5*$K5))</f>
        <v>32716.981132075471</v>
      </c>
      <c r="M5" s="42"/>
    </row>
    <row r="6" spans="1:13" ht="20.100000000000001" customHeight="1" thickBot="1" x14ac:dyDescent="0.3">
      <c r="A6" s="251"/>
      <c r="B6" s="249"/>
      <c r="C6" s="249"/>
      <c r="D6" s="271"/>
      <c r="E6" s="271"/>
      <c r="F6" s="271"/>
      <c r="G6" s="272"/>
      <c r="H6" s="272"/>
      <c r="I6" s="273"/>
      <c r="J6" s="274"/>
      <c r="K6" s="268" t="s">
        <v>43</v>
      </c>
      <c r="L6" s="259">
        <f>SUM(L7:L506)</f>
        <v>0</v>
      </c>
      <c r="M6" s="267"/>
    </row>
    <row r="7" spans="1:13" ht="20.100000000000001" customHeight="1" x14ac:dyDescent="0.25">
      <c r="A7" s="43">
        <v>1</v>
      </c>
      <c r="B7" s="18"/>
      <c r="C7" s="18"/>
      <c r="D7" s="18"/>
      <c r="E7" s="269"/>
      <c r="F7" s="18"/>
      <c r="G7" s="254"/>
      <c r="H7" s="254"/>
      <c r="I7" s="269"/>
      <c r="J7" s="270"/>
      <c r="K7" s="270"/>
      <c r="L7" s="105" t="str">
        <f t="shared" si="0"/>
        <v/>
      </c>
      <c r="M7" s="98"/>
    </row>
    <row r="8" spans="1:13" ht="20.100000000000001" customHeight="1" x14ac:dyDescent="0.25">
      <c r="A8" s="44">
        <v>2</v>
      </c>
      <c r="B8" s="21"/>
      <c r="C8" s="21"/>
      <c r="D8" s="21"/>
      <c r="E8" s="22"/>
      <c r="F8" s="21"/>
      <c r="G8" s="254"/>
      <c r="H8" s="254"/>
      <c r="I8" s="269"/>
      <c r="J8" s="270"/>
      <c r="K8" s="214"/>
      <c r="L8" s="105" t="str">
        <f t="shared" si="0"/>
        <v/>
      </c>
      <c r="M8" s="99"/>
    </row>
    <row r="9" spans="1:13" ht="20.100000000000001" customHeight="1" x14ac:dyDescent="0.25">
      <c r="A9" s="44">
        <v>3</v>
      </c>
      <c r="B9" s="21"/>
      <c r="C9" s="21"/>
      <c r="D9" s="21"/>
      <c r="E9" s="22"/>
      <c r="F9" s="21"/>
      <c r="G9" s="254"/>
      <c r="H9" s="254"/>
      <c r="I9" s="269"/>
      <c r="J9" s="270"/>
      <c r="K9" s="214"/>
      <c r="L9" s="105" t="str">
        <f t="shared" si="0"/>
        <v/>
      </c>
      <c r="M9" s="99"/>
    </row>
    <row r="10" spans="1:13" ht="20.100000000000001" customHeight="1" x14ac:dyDescent="0.25">
      <c r="A10" s="44">
        <v>4</v>
      </c>
      <c r="B10" s="21"/>
      <c r="C10" s="21"/>
      <c r="D10" s="21"/>
      <c r="E10" s="22"/>
      <c r="F10" s="21"/>
      <c r="G10" s="254"/>
      <c r="H10" s="254"/>
      <c r="I10" s="269"/>
      <c r="J10" s="270"/>
      <c r="K10" s="214"/>
      <c r="L10" s="105" t="str">
        <f t="shared" si="0"/>
        <v/>
      </c>
      <c r="M10" s="99"/>
    </row>
    <row r="11" spans="1:13" ht="20.100000000000001" customHeight="1" x14ac:dyDescent="0.25">
      <c r="A11" s="44">
        <v>5</v>
      </c>
      <c r="B11" s="21"/>
      <c r="C11" s="21"/>
      <c r="D11" s="21"/>
      <c r="E11" s="22"/>
      <c r="F11" s="21"/>
      <c r="G11" s="254"/>
      <c r="H11" s="254"/>
      <c r="I11" s="269"/>
      <c r="J11" s="270"/>
      <c r="K11" s="214"/>
      <c r="L11" s="105" t="str">
        <f t="shared" si="0"/>
        <v/>
      </c>
      <c r="M11" s="99"/>
    </row>
    <row r="12" spans="1:13" ht="20.100000000000001" customHeight="1" x14ac:dyDescent="0.25">
      <c r="A12" s="44">
        <v>6</v>
      </c>
      <c r="B12" s="21"/>
      <c r="C12" s="21"/>
      <c r="D12" s="21"/>
      <c r="E12" s="22"/>
      <c r="F12" s="21"/>
      <c r="G12" s="254"/>
      <c r="H12" s="254"/>
      <c r="I12" s="22"/>
      <c r="J12" s="270"/>
      <c r="K12" s="214"/>
      <c r="L12" s="105" t="str">
        <f t="shared" si="0"/>
        <v/>
      </c>
      <c r="M12" s="99"/>
    </row>
    <row r="13" spans="1:13" ht="20.100000000000001" customHeight="1" x14ac:dyDescent="0.25">
      <c r="A13" s="44">
        <v>7</v>
      </c>
      <c r="B13" s="21"/>
      <c r="C13" s="21"/>
      <c r="D13" s="21"/>
      <c r="E13" s="22"/>
      <c r="F13" s="21"/>
      <c r="G13" s="254"/>
      <c r="H13" s="254"/>
      <c r="I13" s="22"/>
      <c r="J13" s="270"/>
      <c r="K13" s="214"/>
      <c r="L13" s="105" t="str">
        <f t="shared" si="0"/>
        <v/>
      </c>
      <c r="M13" s="99"/>
    </row>
    <row r="14" spans="1:13" ht="20.100000000000001" customHeight="1" x14ac:dyDescent="0.25">
      <c r="A14" s="44">
        <v>8</v>
      </c>
      <c r="B14" s="21"/>
      <c r="C14" s="21"/>
      <c r="D14" s="21"/>
      <c r="E14" s="22"/>
      <c r="F14" s="21"/>
      <c r="G14" s="254"/>
      <c r="H14" s="254"/>
      <c r="I14" s="22"/>
      <c r="J14" s="270"/>
      <c r="K14" s="214"/>
      <c r="L14" s="105" t="str">
        <f t="shared" si="0"/>
        <v/>
      </c>
      <c r="M14" s="99"/>
    </row>
    <row r="15" spans="1:13" ht="20.100000000000001" customHeight="1" x14ac:dyDescent="0.25">
      <c r="A15" s="44">
        <v>9</v>
      </c>
      <c r="B15" s="21"/>
      <c r="C15" s="21"/>
      <c r="D15" s="21"/>
      <c r="E15" s="21"/>
      <c r="F15" s="21"/>
      <c r="G15" s="262"/>
      <c r="H15" s="262"/>
      <c r="I15" s="22"/>
      <c r="J15" s="214"/>
      <c r="K15" s="214"/>
      <c r="L15" s="105" t="str">
        <f t="shared" si="0"/>
        <v/>
      </c>
      <c r="M15" s="99"/>
    </row>
    <row r="16" spans="1:13" ht="20.100000000000001" customHeight="1" x14ac:dyDescent="0.25">
      <c r="A16" s="44">
        <v>10</v>
      </c>
      <c r="B16" s="21"/>
      <c r="C16" s="21"/>
      <c r="D16" s="21"/>
      <c r="E16" s="21"/>
      <c r="F16" s="21"/>
      <c r="G16" s="262"/>
      <c r="H16" s="262"/>
      <c r="I16" s="22"/>
      <c r="J16" s="214"/>
      <c r="K16" s="214"/>
      <c r="L16" s="105" t="str">
        <f t="shared" si="0"/>
        <v/>
      </c>
      <c r="M16" s="99"/>
    </row>
    <row r="17" spans="1:13" ht="20.100000000000001" customHeight="1" x14ac:dyDescent="0.25">
      <c r="A17" s="44">
        <v>11</v>
      </c>
      <c r="B17" s="20"/>
      <c r="C17" s="20"/>
      <c r="D17" s="21"/>
      <c r="E17" s="21"/>
      <c r="F17" s="21"/>
      <c r="G17" s="262"/>
      <c r="H17" s="262"/>
      <c r="I17" s="22"/>
      <c r="J17" s="214"/>
      <c r="K17" s="214"/>
      <c r="L17" s="105" t="str">
        <f t="shared" si="0"/>
        <v/>
      </c>
      <c r="M17" s="99"/>
    </row>
    <row r="18" spans="1:13" ht="20.100000000000001" customHeight="1" x14ac:dyDescent="0.25">
      <c r="A18" s="44">
        <v>12</v>
      </c>
      <c r="B18" s="20"/>
      <c r="C18" s="20"/>
      <c r="D18" s="21"/>
      <c r="E18" s="21"/>
      <c r="F18" s="21"/>
      <c r="G18" s="262"/>
      <c r="H18" s="262"/>
      <c r="I18" s="22"/>
      <c r="J18" s="214"/>
      <c r="K18" s="214"/>
      <c r="L18" s="105" t="str">
        <f t="shared" si="0"/>
        <v/>
      </c>
      <c r="M18" s="99"/>
    </row>
    <row r="19" spans="1:13" ht="20.100000000000001" customHeight="1" x14ac:dyDescent="0.25">
      <c r="A19" s="44">
        <v>13</v>
      </c>
      <c r="B19" s="20"/>
      <c r="C19" s="20"/>
      <c r="D19" s="21"/>
      <c r="E19" s="21"/>
      <c r="F19" s="21"/>
      <c r="G19" s="262"/>
      <c r="H19" s="262"/>
      <c r="I19" s="22"/>
      <c r="J19" s="214"/>
      <c r="K19" s="214"/>
      <c r="L19" s="105" t="str">
        <f t="shared" si="0"/>
        <v/>
      </c>
      <c r="M19" s="99"/>
    </row>
    <row r="20" spans="1:13" ht="20.100000000000001" customHeight="1" x14ac:dyDescent="0.25">
      <c r="A20" s="44">
        <v>14</v>
      </c>
      <c r="B20" s="20"/>
      <c r="C20" s="20"/>
      <c r="D20" s="21"/>
      <c r="E20" s="21"/>
      <c r="F20" s="21"/>
      <c r="G20" s="262"/>
      <c r="H20" s="262"/>
      <c r="I20" s="22"/>
      <c r="J20" s="214"/>
      <c r="K20" s="214"/>
      <c r="L20" s="105" t="str">
        <f t="shared" si="0"/>
        <v/>
      </c>
      <c r="M20" s="99"/>
    </row>
    <row r="21" spans="1:13" ht="20.100000000000001" customHeight="1" x14ac:dyDescent="0.25">
      <c r="A21" s="44">
        <v>15</v>
      </c>
      <c r="B21" s="20"/>
      <c r="C21" s="20"/>
      <c r="D21" s="21"/>
      <c r="E21" s="21"/>
      <c r="F21" s="21"/>
      <c r="G21" s="262"/>
      <c r="H21" s="262"/>
      <c r="I21" s="22"/>
      <c r="J21" s="214"/>
      <c r="K21" s="214"/>
      <c r="L21" s="105" t="str">
        <f t="shared" si="0"/>
        <v/>
      </c>
      <c r="M21" s="99"/>
    </row>
    <row r="22" spans="1:13" ht="20.100000000000001" customHeight="1" x14ac:dyDescent="0.25">
      <c r="A22" s="44">
        <v>16</v>
      </c>
      <c r="B22" s="20"/>
      <c r="C22" s="20"/>
      <c r="D22" s="21"/>
      <c r="E22" s="21"/>
      <c r="F22" s="21"/>
      <c r="G22" s="262"/>
      <c r="H22" s="262"/>
      <c r="I22" s="22"/>
      <c r="J22" s="214"/>
      <c r="K22" s="214"/>
      <c r="L22" s="105" t="str">
        <f t="shared" si="0"/>
        <v/>
      </c>
      <c r="M22" s="99"/>
    </row>
    <row r="23" spans="1:13" ht="20.100000000000001" customHeight="1" x14ac:dyDescent="0.25">
      <c r="A23" s="44">
        <v>17</v>
      </c>
      <c r="B23" s="20"/>
      <c r="C23" s="20"/>
      <c r="D23" s="21"/>
      <c r="E23" s="21"/>
      <c r="F23" s="21"/>
      <c r="G23" s="262"/>
      <c r="H23" s="262"/>
      <c r="I23" s="22"/>
      <c r="J23" s="214"/>
      <c r="K23" s="214"/>
      <c r="L23" s="105" t="str">
        <f t="shared" si="0"/>
        <v/>
      </c>
      <c r="M23" s="99"/>
    </row>
    <row r="24" spans="1:13" ht="20.100000000000001" customHeight="1" x14ac:dyDescent="0.25">
      <c r="A24" s="44">
        <v>18</v>
      </c>
      <c r="B24" s="20"/>
      <c r="C24" s="20"/>
      <c r="D24" s="21"/>
      <c r="E24" s="21"/>
      <c r="F24" s="21"/>
      <c r="G24" s="262"/>
      <c r="H24" s="262"/>
      <c r="I24" s="22"/>
      <c r="J24" s="214"/>
      <c r="K24" s="214"/>
      <c r="L24" s="105" t="str">
        <f t="shared" si="0"/>
        <v/>
      </c>
      <c r="M24" s="99"/>
    </row>
    <row r="25" spans="1:13" ht="20.100000000000001" customHeight="1" x14ac:dyDescent="0.25">
      <c r="A25" s="44">
        <v>19</v>
      </c>
      <c r="B25" s="20"/>
      <c r="C25" s="20"/>
      <c r="D25" s="21"/>
      <c r="E25" s="21"/>
      <c r="F25" s="21"/>
      <c r="G25" s="262"/>
      <c r="H25" s="262"/>
      <c r="I25" s="22"/>
      <c r="J25" s="214"/>
      <c r="K25" s="214"/>
      <c r="L25" s="105" t="str">
        <f t="shared" si="0"/>
        <v/>
      </c>
      <c r="M25" s="99"/>
    </row>
    <row r="26" spans="1:13" ht="20.100000000000001" customHeight="1" x14ac:dyDescent="0.25">
      <c r="A26" s="44">
        <v>20</v>
      </c>
      <c r="B26" s="20"/>
      <c r="C26" s="20"/>
      <c r="D26" s="21"/>
      <c r="E26" s="21"/>
      <c r="F26" s="21"/>
      <c r="G26" s="262"/>
      <c r="H26" s="262"/>
      <c r="I26" s="22"/>
      <c r="J26" s="214"/>
      <c r="K26" s="214"/>
      <c r="L26" s="105" t="str">
        <f t="shared" si="0"/>
        <v/>
      </c>
      <c r="M26" s="99"/>
    </row>
    <row r="27" spans="1:13" ht="20.100000000000001" customHeight="1" x14ac:dyDescent="0.25">
      <c r="A27" s="44">
        <v>21</v>
      </c>
      <c r="B27" s="20"/>
      <c r="C27" s="20"/>
      <c r="D27" s="21"/>
      <c r="E27" s="21"/>
      <c r="F27" s="21"/>
      <c r="G27" s="262"/>
      <c r="H27" s="262"/>
      <c r="I27" s="22"/>
      <c r="J27" s="214"/>
      <c r="K27" s="214"/>
      <c r="L27" s="105" t="str">
        <f t="shared" si="0"/>
        <v/>
      </c>
      <c r="M27" s="99"/>
    </row>
    <row r="28" spans="1:13" ht="20.100000000000001" customHeight="1" x14ac:dyDescent="0.25">
      <c r="A28" s="44">
        <v>22</v>
      </c>
      <c r="B28" s="20"/>
      <c r="C28" s="20"/>
      <c r="D28" s="21"/>
      <c r="E28" s="21"/>
      <c r="F28" s="21"/>
      <c r="G28" s="262"/>
      <c r="H28" s="262"/>
      <c r="I28" s="22"/>
      <c r="J28" s="214"/>
      <c r="K28" s="214"/>
      <c r="L28" s="105" t="str">
        <f t="shared" si="0"/>
        <v/>
      </c>
      <c r="M28" s="99"/>
    </row>
    <row r="29" spans="1:13" ht="20.100000000000001" customHeight="1" x14ac:dyDescent="0.25">
      <c r="A29" s="44">
        <v>23</v>
      </c>
      <c r="B29" s="20"/>
      <c r="C29" s="20"/>
      <c r="D29" s="21"/>
      <c r="E29" s="21"/>
      <c r="F29" s="21"/>
      <c r="G29" s="262"/>
      <c r="H29" s="262"/>
      <c r="I29" s="22"/>
      <c r="J29" s="214"/>
      <c r="K29" s="214"/>
      <c r="L29" s="105" t="str">
        <f t="shared" si="0"/>
        <v/>
      </c>
      <c r="M29" s="99"/>
    </row>
    <row r="30" spans="1:13" ht="20.100000000000001" customHeight="1" x14ac:dyDescent="0.25">
      <c r="A30" s="44">
        <v>24</v>
      </c>
      <c r="B30" s="20"/>
      <c r="C30" s="20"/>
      <c r="D30" s="21"/>
      <c r="E30" s="21"/>
      <c r="F30" s="21"/>
      <c r="G30" s="262"/>
      <c r="H30" s="262"/>
      <c r="I30" s="22"/>
      <c r="J30" s="214"/>
      <c r="K30" s="214"/>
      <c r="L30" s="105" t="str">
        <f t="shared" si="0"/>
        <v/>
      </c>
      <c r="M30" s="99"/>
    </row>
    <row r="31" spans="1:13" ht="20.100000000000001" customHeight="1" x14ac:dyDescent="0.25">
      <c r="A31" s="44">
        <v>25</v>
      </c>
      <c r="B31" s="20"/>
      <c r="C31" s="20"/>
      <c r="D31" s="21"/>
      <c r="E31" s="21"/>
      <c r="F31" s="21"/>
      <c r="G31" s="262"/>
      <c r="H31" s="262"/>
      <c r="I31" s="22"/>
      <c r="J31" s="214"/>
      <c r="K31" s="214"/>
      <c r="L31" s="105" t="str">
        <f t="shared" si="0"/>
        <v/>
      </c>
      <c r="M31" s="99"/>
    </row>
    <row r="32" spans="1:13" ht="20.100000000000001" customHeight="1" x14ac:dyDescent="0.25">
      <c r="A32" s="44">
        <v>26</v>
      </c>
      <c r="B32" s="20"/>
      <c r="C32" s="20"/>
      <c r="D32" s="21"/>
      <c r="E32" s="21"/>
      <c r="F32" s="21"/>
      <c r="G32" s="262"/>
      <c r="H32" s="262"/>
      <c r="I32" s="22"/>
      <c r="J32" s="214"/>
      <c r="K32" s="214"/>
      <c r="L32" s="105" t="str">
        <f t="shared" si="0"/>
        <v/>
      </c>
      <c r="M32" s="99"/>
    </row>
    <row r="33" spans="1:13" ht="20.100000000000001" customHeight="1" x14ac:dyDescent="0.25">
      <c r="A33" s="44">
        <v>27</v>
      </c>
      <c r="B33" s="20"/>
      <c r="C33" s="20"/>
      <c r="D33" s="21"/>
      <c r="E33" s="21"/>
      <c r="F33" s="21"/>
      <c r="G33" s="262"/>
      <c r="H33" s="262"/>
      <c r="I33" s="22"/>
      <c r="J33" s="214"/>
      <c r="K33" s="214"/>
      <c r="L33" s="105" t="str">
        <f t="shared" si="0"/>
        <v/>
      </c>
      <c r="M33" s="99"/>
    </row>
    <row r="34" spans="1:13" ht="20.100000000000001" customHeight="1" x14ac:dyDescent="0.25">
      <c r="A34" s="44">
        <v>28</v>
      </c>
      <c r="B34" s="20"/>
      <c r="C34" s="20"/>
      <c r="D34" s="21"/>
      <c r="E34" s="21"/>
      <c r="F34" s="21"/>
      <c r="G34" s="262"/>
      <c r="H34" s="262"/>
      <c r="I34" s="22"/>
      <c r="J34" s="214"/>
      <c r="K34" s="214"/>
      <c r="L34" s="105" t="str">
        <f t="shared" si="0"/>
        <v/>
      </c>
      <c r="M34" s="99"/>
    </row>
    <row r="35" spans="1:13" ht="20.100000000000001" customHeight="1" x14ac:dyDescent="0.25">
      <c r="A35" s="44">
        <v>29</v>
      </c>
      <c r="B35" s="20"/>
      <c r="C35" s="20"/>
      <c r="D35" s="21"/>
      <c r="E35" s="21"/>
      <c r="F35" s="21"/>
      <c r="G35" s="262"/>
      <c r="H35" s="262"/>
      <c r="I35" s="22"/>
      <c r="J35" s="214"/>
      <c r="K35" s="214"/>
      <c r="L35" s="105" t="str">
        <f t="shared" si="0"/>
        <v/>
      </c>
      <c r="M35" s="99"/>
    </row>
    <row r="36" spans="1:13" ht="20.100000000000001" customHeight="1" x14ac:dyDescent="0.25">
      <c r="A36" s="44">
        <v>30</v>
      </c>
      <c r="B36" s="20"/>
      <c r="C36" s="20"/>
      <c r="D36" s="21"/>
      <c r="E36" s="21"/>
      <c r="F36" s="21"/>
      <c r="G36" s="262"/>
      <c r="H36" s="262"/>
      <c r="I36" s="22"/>
      <c r="J36" s="214"/>
      <c r="K36" s="214"/>
      <c r="L36" s="105" t="str">
        <f t="shared" si="0"/>
        <v/>
      </c>
      <c r="M36" s="99"/>
    </row>
    <row r="37" spans="1:13" ht="20.100000000000001" customHeight="1" x14ac:dyDescent="0.25">
      <c r="A37" s="44">
        <v>31</v>
      </c>
      <c r="B37" s="20"/>
      <c r="C37" s="20"/>
      <c r="D37" s="21"/>
      <c r="E37" s="21"/>
      <c r="F37" s="21"/>
      <c r="G37" s="262"/>
      <c r="H37" s="262"/>
      <c r="I37" s="22"/>
      <c r="J37" s="214"/>
      <c r="K37" s="214"/>
      <c r="L37" s="105" t="str">
        <f t="shared" si="0"/>
        <v/>
      </c>
      <c r="M37" s="99"/>
    </row>
    <row r="38" spans="1:13" ht="20.100000000000001" customHeight="1" x14ac:dyDescent="0.25">
      <c r="A38" s="44">
        <v>32</v>
      </c>
      <c r="B38" s="20"/>
      <c r="C38" s="20"/>
      <c r="D38" s="21"/>
      <c r="E38" s="21"/>
      <c r="F38" s="21"/>
      <c r="G38" s="262"/>
      <c r="H38" s="262"/>
      <c r="I38" s="22"/>
      <c r="J38" s="214"/>
      <c r="K38" s="214"/>
      <c r="L38" s="105" t="str">
        <f t="shared" si="0"/>
        <v/>
      </c>
      <c r="M38" s="99"/>
    </row>
    <row r="39" spans="1:13" ht="20.100000000000001" customHeight="1" x14ac:dyDescent="0.25">
      <c r="A39" s="44">
        <v>33</v>
      </c>
      <c r="B39" s="20"/>
      <c r="C39" s="20"/>
      <c r="D39" s="21"/>
      <c r="E39" s="21"/>
      <c r="F39" s="21"/>
      <c r="G39" s="262"/>
      <c r="H39" s="262"/>
      <c r="I39" s="22"/>
      <c r="J39" s="214"/>
      <c r="K39" s="214"/>
      <c r="L39" s="105" t="str">
        <f t="shared" si="0"/>
        <v/>
      </c>
      <c r="M39" s="99"/>
    </row>
    <row r="40" spans="1:13" ht="20.100000000000001" customHeight="1" x14ac:dyDescent="0.25">
      <c r="A40" s="44">
        <v>34</v>
      </c>
      <c r="B40" s="20"/>
      <c r="C40" s="20"/>
      <c r="D40" s="21"/>
      <c r="E40" s="21"/>
      <c r="F40" s="21"/>
      <c r="G40" s="262"/>
      <c r="H40" s="262"/>
      <c r="I40" s="22"/>
      <c r="J40" s="214"/>
      <c r="K40" s="214"/>
      <c r="L40" s="105" t="str">
        <f t="shared" si="0"/>
        <v/>
      </c>
      <c r="M40" s="99"/>
    </row>
    <row r="41" spans="1:13" ht="20.100000000000001" customHeight="1" x14ac:dyDescent="0.25">
      <c r="A41" s="44">
        <v>35</v>
      </c>
      <c r="B41" s="20"/>
      <c r="C41" s="20"/>
      <c r="D41" s="21"/>
      <c r="E41" s="21"/>
      <c r="F41" s="21"/>
      <c r="G41" s="262"/>
      <c r="H41" s="262"/>
      <c r="I41" s="22"/>
      <c r="J41" s="214"/>
      <c r="K41" s="214"/>
      <c r="L41" s="105" t="str">
        <f t="shared" si="0"/>
        <v/>
      </c>
      <c r="M41" s="99"/>
    </row>
    <row r="42" spans="1:13" ht="20.100000000000001" customHeight="1" x14ac:dyDescent="0.25">
      <c r="A42" s="44">
        <v>36</v>
      </c>
      <c r="B42" s="20"/>
      <c r="C42" s="20"/>
      <c r="D42" s="21"/>
      <c r="E42" s="21"/>
      <c r="F42" s="21"/>
      <c r="G42" s="262"/>
      <c r="H42" s="262"/>
      <c r="I42" s="22"/>
      <c r="J42" s="214"/>
      <c r="K42" s="214"/>
      <c r="L42" s="105" t="str">
        <f t="shared" si="0"/>
        <v/>
      </c>
      <c r="M42" s="99"/>
    </row>
    <row r="43" spans="1:13" ht="20.100000000000001" customHeight="1" x14ac:dyDescent="0.25">
      <c r="A43" s="44">
        <v>37</v>
      </c>
      <c r="B43" s="20"/>
      <c r="C43" s="20"/>
      <c r="D43" s="21"/>
      <c r="E43" s="21"/>
      <c r="F43" s="21"/>
      <c r="G43" s="262"/>
      <c r="H43" s="262"/>
      <c r="I43" s="22"/>
      <c r="J43" s="214"/>
      <c r="K43" s="214"/>
      <c r="L43" s="105" t="str">
        <f t="shared" si="0"/>
        <v/>
      </c>
      <c r="M43" s="99"/>
    </row>
    <row r="44" spans="1:13" ht="20.100000000000001" customHeight="1" x14ac:dyDescent="0.25">
      <c r="A44" s="44">
        <v>38</v>
      </c>
      <c r="B44" s="20"/>
      <c r="C44" s="20"/>
      <c r="D44" s="21"/>
      <c r="E44" s="21"/>
      <c r="F44" s="21"/>
      <c r="G44" s="262"/>
      <c r="H44" s="262"/>
      <c r="I44" s="22"/>
      <c r="J44" s="214"/>
      <c r="K44" s="214"/>
      <c r="L44" s="105" t="str">
        <f t="shared" si="0"/>
        <v/>
      </c>
      <c r="M44" s="99"/>
    </row>
    <row r="45" spans="1:13" ht="20.100000000000001" customHeight="1" x14ac:dyDescent="0.25">
      <c r="A45" s="44">
        <v>39</v>
      </c>
      <c r="B45" s="20"/>
      <c r="C45" s="20"/>
      <c r="D45" s="21"/>
      <c r="E45" s="21"/>
      <c r="F45" s="21"/>
      <c r="G45" s="262"/>
      <c r="H45" s="262"/>
      <c r="I45" s="22"/>
      <c r="J45" s="214"/>
      <c r="K45" s="214"/>
      <c r="L45" s="105" t="str">
        <f t="shared" si="0"/>
        <v/>
      </c>
      <c r="M45" s="99"/>
    </row>
    <row r="46" spans="1:13" ht="20.100000000000001" customHeight="1" x14ac:dyDescent="0.25">
      <c r="A46" s="44">
        <v>40</v>
      </c>
      <c r="B46" s="20"/>
      <c r="C46" s="20"/>
      <c r="D46" s="21"/>
      <c r="E46" s="21"/>
      <c r="F46" s="21"/>
      <c r="G46" s="262"/>
      <c r="H46" s="262"/>
      <c r="I46" s="22"/>
      <c r="J46" s="214"/>
      <c r="K46" s="214"/>
      <c r="L46" s="105" t="str">
        <f t="shared" si="0"/>
        <v/>
      </c>
      <c r="M46" s="99"/>
    </row>
    <row r="47" spans="1:13" ht="20.100000000000001" customHeight="1" x14ac:dyDescent="0.25">
      <c r="A47" s="44">
        <v>41</v>
      </c>
      <c r="B47" s="20"/>
      <c r="C47" s="20"/>
      <c r="D47" s="21"/>
      <c r="E47" s="21"/>
      <c r="F47" s="21"/>
      <c r="G47" s="262"/>
      <c r="H47" s="262"/>
      <c r="I47" s="22"/>
      <c r="J47" s="214"/>
      <c r="K47" s="214"/>
      <c r="L47" s="105" t="str">
        <f t="shared" si="0"/>
        <v/>
      </c>
      <c r="M47" s="99"/>
    </row>
    <row r="48" spans="1:13" ht="20.100000000000001" customHeight="1" x14ac:dyDescent="0.25">
      <c r="A48" s="44">
        <v>42</v>
      </c>
      <c r="B48" s="20"/>
      <c r="C48" s="20"/>
      <c r="D48" s="21"/>
      <c r="E48" s="21"/>
      <c r="F48" s="21"/>
      <c r="G48" s="262"/>
      <c r="H48" s="262"/>
      <c r="I48" s="22"/>
      <c r="J48" s="214"/>
      <c r="K48" s="214"/>
      <c r="L48" s="105" t="str">
        <f t="shared" si="0"/>
        <v/>
      </c>
      <c r="M48" s="99"/>
    </row>
    <row r="49" spans="1:13" ht="20.100000000000001" customHeight="1" x14ac:dyDescent="0.25">
      <c r="A49" s="44">
        <v>43</v>
      </c>
      <c r="B49" s="20"/>
      <c r="C49" s="20"/>
      <c r="D49" s="21"/>
      <c r="E49" s="21"/>
      <c r="F49" s="21"/>
      <c r="G49" s="262"/>
      <c r="H49" s="262"/>
      <c r="I49" s="22"/>
      <c r="J49" s="214"/>
      <c r="K49" s="214"/>
      <c r="L49" s="105" t="str">
        <f t="shared" si="0"/>
        <v/>
      </c>
      <c r="M49" s="99"/>
    </row>
    <row r="50" spans="1:13" ht="20.100000000000001" customHeight="1" x14ac:dyDescent="0.25">
      <c r="A50" s="44">
        <v>44</v>
      </c>
      <c r="B50" s="20"/>
      <c r="C50" s="20"/>
      <c r="D50" s="21"/>
      <c r="E50" s="21"/>
      <c r="F50" s="21"/>
      <c r="G50" s="262"/>
      <c r="H50" s="262"/>
      <c r="I50" s="22"/>
      <c r="J50" s="214"/>
      <c r="K50" s="214"/>
      <c r="L50" s="105" t="str">
        <f t="shared" si="0"/>
        <v/>
      </c>
      <c r="M50" s="99"/>
    </row>
    <row r="51" spans="1:13" ht="20.100000000000001" customHeight="1" x14ac:dyDescent="0.25">
      <c r="A51" s="44">
        <v>45</v>
      </c>
      <c r="B51" s="20"/>
      <c r="C51" s="20"/>
      <c r="D51" s="21"/>
      <c r="E51" s="21"/>
      <c r="F51" s="21"/>
      <c r="G51" s="262"/>
      <c r="H51" s="262"/>
      <c r="I51" s="22"/>
      <c r="J51" s="214"/>
      <c r="K51" s="214"/>
      <c r="L51" s="105" t="str">
        <f t="shared" si="0"/>
        <v/>
      </c>
      <c r="M51" s="99"/>
    </row>
    <row r="52" spans="1:13" ht="20.100000000000001" customHeight="1" x14ac:dyDescent="0.25">
      <c r="A52" s="44">
        <v>46</v>
      </c>
      <c r="B52" s="20"/>
      <c r="C52" s="20"/>
      <c r="D52" s="21"/>
      <c r="E52" s="21"/>
      <c r="F52" s="21"/>
      <c r="G52" s="262"/>
      <c r="H52" s="262"/>
      <c r="I52" s="22"/>
      <c r="J52" s="214"/>
      <c r="K52" s="214"/>
      <c r="L52" s="105" t="str">
        <f t="shared" si="0"/>
        <v/>
      </c>
      <c r="M52" s="99"/>
    </row>
    <row r="53" spans="1:13" ht="20.100000000000001" customHeight="1" x14ac:dyDescent="0.25">
      <c r="A53" s="44">
        <v>47</v>
      </c>
      <c r="B53" s="20"/>
      <c r="C53" s="20"/>
      <c r="D53" s="21"/>
      <c r="E53" s="21"/>
      <c r="F53" s="21"/>
      <c r="G53" s="262"/>
      <c r="H53" s="262"/>
      <c r="I53" s="22"/>
      <c r="J53" s="214"/>
      <c r="K53" s="214"/>
      <c r="L53" s="105" t="str">
        <f t="shared" si="0"/>
        <v/>
      </c>
      <c r="M53" s="99"/>
    </row>
    <row r="54" spans="1:13" ht="20.100000000000001" customHeight="1" x14ac:dyDescent="0.25">
      <c r="A54" s="44">
        <v>48</v>
      </c>
      <c r="B54" s="20"/>
      <c r="C54" s="20"/>
      <c r="D54" s="21"/>
      <c r="E54" s="21"/>
      <c r="F54" s="21"/>
      <c r="G54" s="262"/>
      <c r="H54" s="262"/>
      <c r="I54" s="22"/>
      <c r="J54" s="214"/>
      <c r="K54" s="214"/>
      <c r="L54" s="105" t="str">
        <f t="shared" si="0"/>
        <v/>
      </c>
      <c r="M54" s="99"/>
    </row>
    <row r="55" spans="1:13" ht="20.100000000000001" customHeight="1" x14ac:dyDescent="0.25">
      <c r="A55" s="44">
        <v>49</v>
      </c>
      <c r="B55" s="20"/>
      <c r="C55" s="20"/>
      <c r="D55" s="21"/>
      <c r="E55" s="21"/>
      <c r="F55" s="21"/>
      <c r="G55" s="262"/>
      <c r="H55" s="262"/>
      <c r="I55" s="22"/>
      <c r="J55" s="214"/>
      <c r="K55" s="214"/>
      <c r="L55" s="105" t="str">
        <f t="shared" si="0"/>
        <v/>
      </c>
      <c r="M55" s="99"/>
    </row>
    <row r="56" spans="1:13" ht="20.100000000000001" customHeight="1" x14ac:dyDescent="0.25">
      <c r="A56" s="44">
        <v>50</v>
      </c>
      <c r="B56" s="20"/>
      <c r="C56" s="20"/>
      <c r="D56" s="21"/>
      <c r="E56" s="21"/>
      <c r="F56" s="21"/>
      <c r="G56" s="262"/>
      <c r="H56" s="262"/>
      <c r="I56" s="22"/>
      <c r="J56" s="214"/>
      <c r="K56" s="214"/>
      <c r="L56" s="105" t="str">
        <f t="shared" si="0"/>
        <v/>
      </c>
      <c r="M56" s="99"/>
    </row>
    <row r="57" spans="1:13" ht="20.100000000000001" customHeight="1" x14ac:dyDescent="0.25">
      <c r="A57" s="44">
        <v>51</v>
      </c>
      <c r="B57" s="20"/>
      <c r="C57" s="20"/>
      <c r="D57" s="21"/>
      <c r="E57" s="21"/>
      <c r="F57" s="21"/>
      <c r="G57" s="262"/>
      <c r="H57" s="262"/>
      <c r="I57" s="22"/>
      <c r="J57" s="214"/>
      <c r="K57" s="214"/>
      <c r="L57" s="105" t="str">
        <f t="shared" si="0"/>
        <v/>
      </c>
      <c r="M57" s="99"/>
    </row>
    <row r="58" spans="1:13" ht="20.100000000000001" customHeight="1" x14ac:dyDescent="0.25">
      <c r="A58" s="44">
        <v>52</v>
      </c>
      <c r="B58" s="20"/>
      <c r="C58" s="20"/>
      <c r="D58" s="21"/>
      <c r="E58" s="21"/>
      <c r="F58" s="21"/>
      <c r="G58" s="262"/>
      <c r="H58" s="262"/>
      <c r="I58" s="22"/>
      <c r="J58" s="214"/>
      <c r="K58" s="214"/>
      <c r="L58" s="105" t="str">
        <f t="shared" si="0"/>
        <v/>
      </c>
      <c r="M58" s="99"/>
    </row>
    <row r="59" spans="1:13" ht="20.100000000000001" customHeight="1" x14ac:dyDescent="0.25">
      <c r="A59" s="44">
        <v>53</v>
      </c>
      <c r="B59" s="20"/>
      <c r="C59" s="20"/>
      <c r="D59" s="21"/>
      <c r="E59" s="21"/>
      <c r="F59" s="21"/>
      <c r="G59" s="262"/>
      <c r="H59" s="262"/>
      <c r="I59" s="22"/>
      <c r="J59" s="214"/>
      <c r="K59" s="214"/>
      <c r="L59" s="105" t="str">
        <f t="shared" si="0"/>
        <v/>
      </c>
      <c r="M59" s="99"/>
    </row>
    <row r="60" spans="1:13" ht="20.100000000000001" customHeight="1" x14ac:dyDescent="0.25">
      <c r="A60" s="44">
        <v>54</v>
      </c>
      <c r="B60" s="20"/>
      <c r="C60" s="20"/>
      <c r="D60" s="21"/>
      <c r="E60" s="21"/>
      <c r="F60" s="21"/>
      <c r="G60" s="262"/>
      <c r="H60" s="262"/>
      <c r="I60" s="22"/>
      <c r="J60" s="214"/>
      <c r="K60" s="214"/>
      <c r="L60" s="105" t="str">
        <f t="shared" si="0"/>
        <v/>
      </c>
      <c r="M60" s="99"/>
    </row>
    <row r="61" spans="1:13" ht="20.100000000000001" customHeight="1" x14ac:dyDescent="0.25">
      <c r="A61" s="44">
        <v>55</v>
      </c>
      <c r="B61" s="20"/>
      <c r="C61" s="20"/>
      <c r="D61" s="21"/>
      <c r="E61" s="21"/>
      <c r="F61" s="21"/>
      <c r="G61" s="262"/>
      <c r="H61" s="262"/>
      <c r="I61" s="22"/>
      <c r="J61" s="214"/>
      <c r="K61" s="214"/>
      <c r="L61" s="105" t="str">
        <f t="shared" si="0"/>
        <v/>
      </c>
      <c r="M61" s="99"/>
    </row>
    <row r="62" spans="1:13" ht="20.100000000000001" customHeight="1" x14ac:dyDescent="0.25">
      <c r="A62" s="44">
        <v>56</v>
      </c>
      <c r="B62" s="20"/>
      <c r="C62" s="20"/>
      <c r="D62" s="21"/>
      <c r="E62" s="21"/>
      <c r="F62" s="21"/>
      <c r="G62" s="262"/>
      <c r="H62" s="262"/>
      <c r="I62" s="22"/>
      <c r="J62" s="214"/>
      <c r="K62" s="214"/>
      <c r="L62" s="105" t="str">
        <f t="shared" si="0"/>
        <v/>
      </c>
      <c r="M62" s="99"/>
    </row>
    <row r="63" spans="1:13" ht="20.100000000000001" customHeight="1" x14ac:dyDescent="0.25">
      <c r="A63" s="44">
        <v>57</v>
      </c>
      <c r="B63" s="20"/>
      <c r="C63" s="20"/>
      <c r="D63" s="21"/>
      <c r="E63" s="21"/>
      <c r="F63" s="21"/>
      <c r="G63" s="262"/>
      <c r="H63" s="262"/>
      <c r="I63" s="22"/>
      <c r="J63" s="214"/>
      <c r="K63" s="214"/>
      <c r="L63" s="105" t="str">
        <f t="shared" si="0"/>
        <v/>
      </c>
      <c r="M63" s="99"/>
    </row>
    <row r="64" spans="1:13" ht="20.100000000000001" customHeight="1" x14ac:dyDescent="0.25">
      <c r="A64" s="44">
        <v>58</v>
      </c>
      <c r="B64" s="20"/>
      <c r="C64" s="20"/>
      <c r="D64" s="21"/>
      <c r="E64" s="21"/>
      <c r="F64" s="21"/>
      <c r="G64" s="262"/>
      <c r="H64" s="262"/>
      <c r="I64" s="22"/>
      <c r="J64" s="214"/>
      <c r="K64" s="214"/>
      <c r="L64" s="105" t="str">
        <f t="shared" si="0"/>
        <v/>
      </c>
      <c r="M64" s="99"/>
    </row>
    <row r="65" spans="1:13" ht="20.100000000000001" customHeight="1" x14ac:dyDescent="0.25">
      <c r="A65" s="44">
        <v>59</v>
      </c>
      <c r="B65" s="20"/>
      <c r="C65" s="20"/>
      <c r="D65" s="21"/>
      <c r="E65" s="21"/>
      <c r="F65" s="21"/>
      <c r="G65" s="262"/>
      <c r="H65" s="262"/>
      <c r="I65" s="22"/>
      <c r="J65" s="214"/>
      <c r="K65" s="214"/>
      <c r="L65" s="105" t="str">
        <f t="shared" si="0"/>
        <v/>
      </c>
      <c r="M65" s="99"/>
    </row>
    <row r="66" spans="1:13" ht="20.100000000000001" customHeight="1" x14ac:dyDescent="0.25">
      <c r="A66" s="44">
        <v>60</v>
      </c>
      <c r="B66" s="20"/>
      <c r="C66" s="20"/>
      <c r="D66" s="21"/>
      <c r="E66" s="21"/>
      <c r="F66" s="21"/>
      <c r="G66" s="262"/>
      <c r="H66" s="262"/>
      <c r="I66" s="22"/>
      <c r="J66" s="214"/>
      <c r="K66" s="214"/>
      <c r="L66" s="105" t="str">
        <f t="shared" si="0"/>
        <v/>
      </c>
      <c r="M66" s="99"/>
    </row>
    <row r="67" spans="1:13" ht="20.100000000000001" customHeight="1" x14ac:dyDescent="0.25">
      <c r="A67" s="44">
        <v>61</v>
      </c>
      <c r="B67" s="20"/>
      <c r="C67" s="20"/>
      <c r="D67" s="21"/>
      <c r="E67" s="21"/>
      <c r="F67" s="21"/>
      <c r="G67" s="262"/>
      <c r="H67" s="262"/>
      <c r="I67" s="22"/>
      <c r="J67" s="214"/>
      <c r="K67" s="214"/>
      <c r="L67" s="105" t="str">
        <f t="shared" si="0"/>
        <v/>
      </c>
      <c r="M67" s="99"/>
    </row>
    <row r="68" spans="1:13" ht="20.100000000000001" customHeight="1" x14ac:dyDescent="0.25">
      <c r="A68" s="44">
        <v>62</v>
      </c>
      <c r="B68" s="20"/>
      <c r="C68" s="20"/>
      <c r="D68" s="21"/>
      <c r="E68" s="21"/>
      <c r="F68" s="21"/>
      <c r="G68" s="262"/>
      <c r="H68" s="262"/>
      <c r="I68" s="22"/>
      <c r="J68" s="214"/>
      <c r="K68" s="214"/>
      <c r="L68" s="105" t="str">
        <f t="shared" si="0"/>
        <v/>
      </c>
      <c r="M68" s="99"/>
    </row>
    <row r="69" spans="1:13" ht="20.100000000000001" customHeight="1" x14ac:dyDescent="0.25">
      <c r="A69" s="44">
        <v>63</v>
      </c>
      <c r="B69" s="20"/>
      <c r="C69" s="20"/>
      <c r="D69" s="21"/>
      <c r="E69" s="21"/>
      <c r="F69" s="21"/>
      <c r="G69" s="262"/>
      <c r="H69" s="262"/>
      <c r="I69" s="22"/>
      <c r="J69" s="214"/>
      <c r="K69" s="214"/>
      <c r="L69" s="105" t="str">
        <f t="shared" si="0"/>
        <v/>
      </c>
      <c r="M69" s="99"/>
    </row>
    <row r="70" spans="1:13" ht="20.100000000000001" customHeight="1" x14ac:dyDescent="0.25">
      <c r="A70" s="44">
        <v>64</v>
      </c>
      <c r="B70" s="20"/>
      <c r="C70" s="20"/>
      <c r="D70" s="21"/>
      <c r="E70" s="21"/>
      <c r="F70" s="21"/>
      <c r="G70" s="262"/>
      <c r="H70" s="262"/>
      <c r="I70" s="22"/>
      <c r="J70" s="214"/>
      <c r="K70" s="214"/>
      <c r="L70" s="105" t="str">
        <f t="shared" ref="L70:L133" si="1">IF($E70="","",IF(OR(($I70=0),($J70=0)),0,$I70/$J70*$K70))</f>
        <v/>
      </c>
      <c r="M70" s="99"/>
    </row>
    <row r="71" spans="1:13" ht="20.100000000000001" customHeight="1" x14ac:dyDescent="0.25">
      <c r="A71" s="44">
        <v>65</v>
      </c>
      <c r="B71" s="20"/>
      <c r="C71" s="20"/>
      <c r="D71" s="21"/>
      <c r="E71" s="21"/>
      <c r="F71" s="21"/>
      <c r="G71" s="262"/>
      <c r="H71" s="262"/>
      <c r="I71" s="22"/>
      <c r="J71" s="214"/>
      <c r="K71" s="214"/>
      <c r="L71" s="105" t="str">
        <f t="shared" si="1"/>
        <v/>
      </c>
      <c r="M71" s="99"/>
    </row>
    <row r="72" spans="1:13" ht="20.100000000000001" customHeight="1" x14ac:dyDescent="0.25">
      <c r="A72" s="44">
        <v>66</v>
      </c>
      <c r="B72" s="20"/>
      <c r="C72" s="20"/>
      <c r="D72" s="21"/>
      <c r="E72" s="21"/>
      <c r="F72" s="21"/>
      <c r="G72" s="262"/>
      <c r="H72" s="262"/>
      <c r="I72" s="22"/>
      <c r="J72" s="214"/>
      <c r="K72" s="214"/>
      <c r="L72" s="105" t="str">
        <f t="shared" si="1"/>
        <v/>
      </c>
      <c r="M72" s="99"/>
    </row>
    <row r="73" spans="1:13" ht="20.100000000000001" customHeight="1" x14ac:dyDescent="0.25">
      <c r="A73" s="44">
        <v>67</v>
      </c>
      <c r="B73" s="20"/>
      <c r="C73" s="20"/>
      <c r="D73" s="21"/>
      <c r="E73" s="21"/>
      <c r="F73" s="21"/>
      <c r="G73" s="262"/>
      <c r="H73" s="262"/>
      <c r="I73" s="22"/>
      <c r="J73" s="214"/>
      <c r="K73" s="214"/>
      <c r="L73" s="105" t="str">
        <f t="shared" si="1"/>
        <v/>
      </c>
      <c r="M73" s="99"/>
    </row>
    <row r="74" spans="1:13" ht="20.100000000000001" customHeight="1" x14ac:dyDescent="0.25">
      <c r="A74" s="44">
        <v>68</v>
      </c>
      <c r="B74" s="20"/>
      <c r="C74" s="20"/>
      <c r="D74" s="21"/>
      <c r="E74" s="21"/>
      <c r="F74" s="21"/>
      <c r="G74" s="262"/>
      <c r="H74" s="262"/>
      <c r="I74" s="22"/>
      <c r="J74" s="214"/>
      <c r="K74" s="214"/>
      <c r="L74" s="105" t="str">
        <f t="shared" si="1"/>
        <v/>
      </c>
      <c r="M74" s="99"/>
    </row>
    <row r="75" spans="1:13" ht="20.100000000000001" customHeight="1" x14ac:dyDescent="0.25">
      <c r="A75" s="44">
        <v>69</v>
      </c>
      <c r="B75" s="20"/>
      <c r="C75" s="20"/>
      <c r="D75" s="21"/>
      <c r="E75" s="21"/>
      <c r="F75" s="21"/>
      <c r="G75" s="262"/>
      <c r="H75" s="262"/>
      <c r="I75" s="22"/>
      <c r="J75" s="214"/>
      <c r="K75" s="214"/>
      <c r="L75" s="105" t="str">
        <f t="shared" si="1"/>
        <v/>
      </c>
      <c r="M75" s="99"/>
    </row>
    <row r="76" spans="1:13" ht="20.100000000000001" customHeight="1" x14ac:dyDescent="0.25">
      <c r="A76" s="44">
        <v>70</v>
      </c>
      <c r="B76" s="20"/>
      <c r="C76" s="20"/>
      <c r="D76" s="21"/>
      <c r="E76" s="21"/>
      <c r="F76" s="21"/>
      <c r="G76" s="262"/>
      <c r="H76" s="262"/>
      <c r="I76" s="22"/>
      <c r="J76" s="214"/>
      <c r="K76" s="214"/>
      <c r="L76" s="105" t="str">
        <f t="shared" si="1"/>
        <v/>
      </c>
      <c r="M76" s="99"/>
    </row>
    <row r="77" spans="1:13" ht="20.100000000000001" customHeight="1" x14ac:dyDescent="0.25">
      <c r="A77" s="44">
        <v>71</v>
      </c>
      <c r="B77" s="20"/>
      <c r="C77" s="20"/>
      <c r="D77" s="21"/>
      <c r="E77" s="21"/>
      <c r="F77" s="21"/>
      <c r="G77" s="262"/>
      <c r="H77" s="262"/>
      <c r="I77" s="22"/>
      <c r="J77" s="214"/>
      <c r="K77" s="214"/>
      <c r="L77" s="105" t="str">
        <f t="shared" si="1"/>
        <v/>
      </c>
      <c r="M77" s="99"/>
    </row>
    <row r="78" spans="1:13" ht="20.100000000000001" customHeight="1" x14ac:dyDescent="0.25">
      <c r="A78" s="44">
        <v>72</v>
      </c>
      <c r="B78" s="20"/>
      <c r="C78" s="20"/>
      <c r="D78" s="21"/>
      <c r="E78" s="21"/>
      <c r="F78" s="21"/>
      <c r="G78" s="262"/>
      <c r="H78" s="262"/>
      <c r="I78" s="22"/>
      <c r="J78" s="214"/>
      <c r="K78" s="214"/>
      <c r="L78" s="105" t="str">
        <f t="shared" si="1"/>
        <v/>
      </c>
      <c r="M78" s="99"/>
    </row>
    <row r="79" spans="1:13" ht="20.100000000000001" customHeight="1" x14ac:dyDescent="0.25">
      <c r="A79" s="44">
        <v>73</v>
      </c>
      <c r="B79" s="20"/>
      <c r="C79" s="20"/>
      <c r="D79" s="21"/>
      <c r="E79" s="21"/>
      <c r="F79" s="21"/>
      <c r="G79" s="262"/>
      <c r="H79" s="262"/>
      <c r="I79" s="22"/>
      <c r="J79" s="214"/>
      <c r="K79" s="214"/>
      <c r="L79" s="105" t="str">
        <f t="shared" si="1"/>
        <v/>
      </c>
      <c r="M79" s="99"/>
    </row>
    <row r="80" spans="1:13" ht="20.100000000000001" customHeight="1" x14ac:dyDescent="0.25">
      <c r="A80" s="44">
        <v>74</v>
      </c>
      <c r="B80" s="20"/>
      <c r="C80" s="20"/>
      <c r="D80" s="21"/>
      <c r="E80" s="21"/>
      <c r="F80" s="21"/>
      <c r="G80" s="262"/>
      <c r="H80" s="262"/>
      <c r="I80" s="22"/>
      <c r="J80" s="214"/>
      <c r="K80" s="214"/>
      <c r="L80" s="105" t="str">
        <f t="shared" si="1"/>
        <v/>
      </c>
      <c r="M80" s="99"/>
    </row>
    <row r="81" spans="1:13" ht="20.100000000000001" customHeight="1" x14ac:dyDescent="0.25">
      <c r="A81" s="44">
        <v>75</v>
      </c>
      <c r="B81" s="20"/>
      <c r="C81" s="20"/>
      <c r="D81" s="21"/>
      <c r="E81" s="21"/>
      <c r="F81" s="21"/>
      <c r="G81" s="262"/>
      <c r="H81" s="262"/>
      <c r="I81" s="22"/>
      <c r="J81" s="214"/>
      <c r="K81" s="214"/>
      <c r="L81" s="105" t="str">
        <f t="shared" si="1"/>
        <v/>
      </c>
      <c r="M81" s="99"/>
    </row>
    <row r="82" spans="1:13" ht="20.100000000000001" customHeight="1" x14ac:dyDescent="0.25">
      <c r="A82" s="44">
        <v>76</v>
      </c>
      <c r="B82" s="20"/>
      <c r="C82" s="20"/>
      <c r="D82" s="21"/>
      <c r="E82" s="21"/>
      <c r="F82" s="21"/>
      <c r="G82" s="262"/>
      <c r="H82" s="262"/>
      <c r="I82" s="22"/>
      <c r="J82" s="214"/>
      <c r="K82" s="214"/>
      <c r="L82" s="105" t="str">
        <f t="shared" si="1"/>
        <v/>
      </c>
      <c r="M82" s="99"/>
    </row>
    <row r="83" spans="1:13" ht="20.100000000000001" customHeight="1" x14ac:dyDescent="0.25">
      <c r="A83" s="44">
        <v>77</v>
      </c>
      <c r="B83" s="20"/>
      <c r="C83" s="20"/>
      <c r="D83" s="21"/>
      <c r="E83" s="21"/>
      <c r="F83" s="21"/>
      <c r="G83" s="262"/>
      <c r="H83" s="262"/>
      <c r="I83" s="22"/>
      <c r="J83" s="214"/>
      <c r="K83" s="214"/>
      <c r="L83" s="105" t="str">
        <f t="shared" si="1"/>
        <v/>
      </c>
      <c r="M83" s="99"/>
    </row>
    <row r="84" spans="1:13" ht="20.100000000000001" customHeight="1" x14ac:dyDescent="0.25">
      <c r="A84" s="44">
        <v>78</v>
      </c>
      <c r="B84" s="20"/>
      <c r="C84" s="20"/>
      <c r="D84" s="21"/>
      <c r="E84" s="21"/>
      <c r="F84" s="21"/>
      <c r="G84" s="262"/>
      <c r="H84" s="262"/>
      <c r="I84" s="22"/>
      <c r="J84" s="214"/>
      <c r="K84" s="214"/>
      <c r="L84" s="105" t="str">
        <f t="shared" si="1"/>
        <v/>
      </c>
      <c r="M84" s="99"/>
    </row>
    <row r="85" spans="1:13" ht="20.100000000000001" customHeight="1" x14ac:dyDescent="0.25">
      <c r="A85" s="44">
        <v>79</v>
      </c>
      <c r="B85" s="20"/>
      <c r="C85" s="20"/>
      <c r="D85" s="21"/>
      <c r="E85" s="21"/>
      <c r="F85" s="21"/>
      <c r="G85" s="262"/>
      <c r="H85" s="262"/>
      <c r="I85" s="22"/>
      <c r="J85" s="214"/>
      <c r="K85" s="214"/>
      <c r="L85" s="105" t="str">
        <f t="shared" si="1"/>
        <v/>
      </c>
      <c r="M85" s="99"/>
    </row>
    <row r="86" spans="1:13" ht="20.100000000000001" customHeight="1" x14ac:dyDescent="0.25">
      <c r="A86" s="44">
        <v>80</v>
      </c>
      <c r="B86" s="20"/>
      <c r="C86" s="20"/>
      <c r="D86" s="21"/>
      <c r="E86" s="21"/>
      <c r="F86" s="21"/>
      <c r="G86" s="262"/>
      <c r="H86" s="262"/>
      <c r="I86" s="22"/>
      <c r="J86" s="214"/>
      <c r="K86" s="214"/>
      <c r="L86" s="105" t="str">
        <f t="shared" si="1"/>
        <v/>
      </c>
      <c r="M86" s="99"/>
    </row>
    <row r="87" spans="1:13" ht="20.100000000000001" customHeight="1" x14ac:dyDescent="0.25">
      <c r="A87" s="44">
        <v>81</v>
      </c>
      <c r="B87" s="20"/>
      <c r="C87" s="20"/>
      <c r="D87" s="21"/>
      <c r="E87" s="21"/>
      <c r="F87" s="21"/>
      <c r="G87" s="262"/>
      <c r="H87" s="262"/>
      <c r="I87" s="22"/>
      <c r="J87" s="214"/>
      <c r="K87" s="214"/>
      <c r="L87" s="105" t="str">
        <f t="shared" si="1"/>
        <v/>
      </c>
      <c r="M87" s="99"/>
    </row>
    <row r="88" spans="1:13" ht="20.100000000000001" customHeight="1" x14ac:dyDescent="0.25">
      <c r="A88" s="44">
        <v>82</v>
      </c>
      <c r="B88" s="20"/>
      <c r="C88" s="20"/>
      <c r="D88" s="21"/>
      <c r="E88" s="21"/>
      <c r="F88" s="21"/>
      <c r="G88" s="262"/>
      <c r="H88" s="262"/>
      <c r="I88" s="22"/>
      <c r="J88" s="214"/>
      <c r="K88" s="214"/>
      <c r="L88" s="105" t="str">
        <f t="shared" si="1"/>
        <v/>
      </c>
      <c r="M88" s="99"/>
    </row>
    <row r="89" spans="1:13" ht="20.100000000000001" customHeight="1" x14ac:dyDescent="0.25">
      <c r="A89" s="44">
        <v>83</v>
      </c>
      <c r="B89" s="20"/>
      <c r="C89" s="20"/>
      <c r="D89" s="21"/>
      <c r="E89" s="21"/>
      <c r="F89" s="21"/>
      <c r="G89" s="262"/>
      <c r="H89" s="262"/>
      <c r="I89" s="22"/>
      <c r="J89" s="214"/>
      <c r="K89" s="214"/>
      <c r="L89" s="105" t="str">
        <f t="shared" si="1"/>
        <v/>
      </c>
      <c r="M89" s="99"/>
    </row>
    <row r="90" spans="1:13" ht="20.100000000000001" customHeight="1" x14ac:dyDescent="0.25">
      <c r="A90" s="44">
        <v>84</v>
      </c>
      <c r="B90" s="20"/>
      <c r="C90" s="20"/>
      <c r="D90" s="21"/>
      <c r="E90" s="21"/>
      <c r="F90" s="21"/>
      <c r="G90" s="262"/>
      <c r="H90" s="262"/>
      <c r="I90" s="22"/>
      <c r="J90" s="214"/>
      <c r="K90" s="214"/>
      <c r="L90" s="105" t="str">
        <f t="shared" si="1"/>
        <v/>
      </c>
      <c r="M90" s="99"/>
    </row>
    <row r="91" spans="1:13" ht="20.100000000000001" customHeight="1" x14ac:dyDescent="0.25">
      <c r="A91" s="44">
        <v>85</v>
      </c>
      <c r="B91" s="20"/>
      <c r="C91" s="20"/>
      <c r="D91" s="21"/>
      <c r="E91" s="21"/>
      <c r="F91" s="21"/>
      <c r="G91" s="262"/>
      <c r="H91" s="262"/>
      <c r="I91" s="22"/>
      <c r="J91" s="214"/>
      <c r="K91" s="214"/>
      <c r="L91" s="105" t="str">
        <f t="shared" si="1"/>
        <v/>
      </c>
      <c r="M91" s="99"/>
    </row>
    <row r="92" spans="1:13" ht="20.100000000000001" customHeight="1" x14ac:dyDescent="0.25">
      <c r="A92" s="44">
        <v>86</v>
      </c>
      <c r="B92" s="20"/>
      <c r="C92" s="20"/>
      <c r="D92" s="21"/>
      <c r="E92" s="21"/>
      <c r="F92" s="21"/>
      <c r="G92" s="262"/>
      <c r="H92" s="262"/>
      <c r="I92" s="22"/>
      <c r="J92" s="214"/>
      <c r="K92" s="214"/>
      <c r="L92" s="105" t="str">
        <f t="shared" si="1"/>
        <v/>
      </c>
      <c r="M92" s="99"/>
    </row>
    <row r="93" spans="1:13" ht="20.100000000000001" customHeight="1" x14ac:dyDescent="0.25">
      <c r="A93" s="44">
        <v>87</v>
      </c>
      <c r="B93" s="20"/>
      <c r="C93" s="20"/>
      <c r="D93" s="21"/>
      <c r="E93" s="21"/>
      <c r="F93" s="21"/>
      <c r="G93" s="262"/>
      <c r="H93" s="262"/>
      <c r="I93" s="22"/>
      <c r="J93" s="214"/>
      <c r="K93" s="214"/>
      <c r="L93" s="105" t="str">
        <f t="shared" si="1"/>
        <v/>
      </c>
      <c r="M93" s="99"/>
    </row>
    <row r="94" spans="1:13" ht="20.100000000000001" customHeight="1" x14ac:dyDescent="0.25">
      <c r="A94" s="44">
        <v>88</v>
      </c>
      <c r="B94" s="20"/>
      <c r="C94" s="20"/>
      <c r="D94" s="21"/>
      <c r="E94" s="21"/>
      <c r="F94" s="21"/>
      <c r="G94" s="262"/>
      <c r="H94" s="262"/>
      <c r="I94" s="22"/>
      <c r="J94" s="214"/>
      <c r="K94" s="214"/>
      <c r="L94" s="105" t="str">
        <f t="shared" si="1"/>
        <v/>
      </c>
      <c r="M94" s="99"/>
    </row>
    <row r="95" spans="1:13" ht="20.100000000000001" customHeight="1" x14ac:dyDescent="0.25">
      <c r="A95" s="44">
        <v>89</v>
      </c>
      <c r="B95" s="20"/>
      <c r="C95" s="20"/>
      <c r="D95" s="21"/>
      <c r="E95" s="21"/>
      <c r="F95" s="21"/>
      <c r="G95" s="262"/>
      <c r="H95" s="262"/>
      <c r="I95" s="22"/>
      <c r="J95" s="214"/>
      <c r="K95" s="214"/>
      <c r="L95" s="105" t="str">
        <f t="shared" si="1"/>
        <v/>
      </c>
      <c r="M95" s="99"/>
    </row>
    <row r="96" spans="1:13" ht="20.100000000000001" customHeight="1" x14ac:dyDescent="0.25">
      <c r="A96" s="44">
        <v>90</v>
      </c>
      <c r="B96" s="20"/>
      <c r="C96" s="20"/>
      <c r="D96" s="21"/>
      <c r="E96" s="21"/>
      <c r="F96" s="21"/>
      <c r="G96" s="262"/>
      <c r="H96" s="262"/>
      <c r="I96" s="22"/>
      <c r="J96" s="214"/>
      <c r="K96" s="214"/>
      <c r="L96" s="105" t="str">
        <f t="shared" si="1"/>
        <v/>
      </c>
      <c r="M96" s="99"/>
    </row>
    <row r="97" spans="1:13" ht="20.100000000000001" customHeight="1" x14ac:dyDescent="0.25">
      <c r="A97" s="44">
        <v>91</v>
      </c>
      <c r="B97" s="20"/>
      <c r="C97" s="20"/>
      <c r="D97" s="21"/>
      <c r="E97" s="21"/>
      <c r="F97" s="21"/>
      <c r="G97" s="262"/>
      <c r="H97" s="262"/>
      <c r="I97" s="22"/>
      <c r="J97" s="214"/>
      <c r="K97" s="214"/>
      <c r="L97" s="105" t="str">
        <f t="shared" si="1"/>
        <v/>
      </c>
      <c r="M97" s="99"/>
    </row>
    <row r="98" spans="1:13" ht="20.100000000000001" customHeight="1" x14ac:dyDescent="0.25">
      <c r="A98" s="44">
        <v>92</v>
      </c>
      <c r="B98" s="20"/>
      <c r="C98" s="20"/>
      <c r="D98" s="21"/>
      <c r="E98" s="21"/>
      <c r="F98" s="21"/>
      <c r="G98" s="262"/>
      <c r="H98" s="262"/>
      <c r="I98" s="22"/>
      <c r="J98" s="214"/>
      <c r="K98" s="214"/>
      <c r="L98" s="105" t="str">
        <f t="shared" si="1"/>
        <v/>
      </c>
      <c r="M98" s="99"/>
    </row>
    <row r="99" spans="1:13" ht="20.100000000000001" customHeight="1" x14ac:dyDescent="0.25">
      <c r="A99" s="44">
        <v>93</v>
      </c>
      <c r="B99" s="20"/>
      <c r="C99" s="20"/>
      <c r="D99" s="21"/>
      <c r="E99" s="21"/>
      <c r="F99" s="21"/>
      <c r="G99" s="262"/>
      <c r="H99" s="262"/>
      <c r="I99" s="22"/>
      <c r="J99" s="214"/>
      <c r="K99" s="214"/>
      <c r="L99" s="105" t="str">
        <f t="shared" si="1"/>
        <v/>
      </c>
      <c r="M99" s="99"/>
    </row>
    <row r="100" spans="1:13" ht="20.100000000000001" customHeight="1" x14ac:dyDescent="0.25">
      <c r="A100" s="44">
        <v>94</v>
      </c>
      <c r="B100" s="20"/>
      <c r="C100" s="20"/>
      <c r="D100" s="21"/>
      <c r="E100" s="21"/>
      <c r="F100" s="21"/>
      <c r="G100" s="262"/>
      <c r="H100" s="262"/>
      <c r="I100" s="22"/>
      <c r="J100" s="214"/>
      <c r="K100" s="214"/>
      <c r="L100" s="105" t="str">
        <f t="shared" si="1"/>
        <v/>
      </c>
      <c r="M100" s="99"/>
    </row>
    <row r="101" spans="1:13" ht="20.100000000000001" customHeight="1" x14ac:dyDescent="0.25">
      <c r="A101" s="44">
        <v>95</v>
      </c>
      <c r="B101" s="20"/>
      <c r="C101" s="20"/>
      <c r="D101" s="21"/>
      <c r="E101" s="21"/>
      <c r="F101" s="21"/>
      <c r="G101" s="262"/>
      <c r="H101" s="262"/>
      <c r="I101" s="22"/>
      <c r="J101" s="214"/>
      <c r="K101" s="214"/>
      <c r="L101" s="105" t="str">
        <f t="shared" si="1"/>
        <v/>
      </c>
      <c r="M101" s="99"/>
    </row>
    <row r="102" spans="1:13" ht="20.100000000000001" customHeight="1" x14ac:dyDescent="0.25">
      <c r="A102" s="44">
        <v>96</v>
      </c>
      <c r="B102" s="20"/>
      <c r="C102" s="20"/>
      <c r="D102" s="21"/>
      <c r="E102" s="21"/>
      <c r="F102" s="21"/>
      <c r="G102" s="262"/>
      <c r="H102" s="262"/>
      <c r="I102" s="22"/>
      <c r="J102" s="214"/>
      <c r="K102" s="214"/>
      <c r="L102" s="105" t="str">
        <f t="shared" si="1"/>
        <v/>
      </c>
      <c r="M102" s="99"/>
    </row>
    <row r="103" spans="1:13" ht="20.100000000000001" customHeight="1" x14ac:dyDescent="0.25">
      <c r="A103" s="44">
        <v>97</v>
      </c>
      <c r="B103" s="20"/>
      <c r="C103" s="20"/>
      <c r="D103" s="21"/>
      <c r="E103" s="21"/>
      <c r="F103" s="21"/>
      <c r="G103" s="262"/>
      <c r="H103" s="262"/>
      <c r="I103" s="22"/>
      <c r="J103" s="214"/>
      <c r="K103" s="214"/>
      <c r="L103" s="105" t="str">
        <f t="shared" si="1"/>
        <v/>
      </c>
      <c r="M103" s="99"/>
    </row>
    <row r="104" spans="1:13" ht="20.100000000000001" customHeight="1" x14ac:dyDescent="0.25">
      <c r="A104" s="44">
        <v>98</v>
      </c>
      <c r="B104" s="20"/>
      <c r="C104" s="20"/>
      <c r="D104" s="21"/>
      <c r="E104" s="21"/>
      <c r="F104" s="21"/>
      <c r="G104" s="262"/>
      <c r="H104" s="262"/>
      <c r="I104" s="22"/>
      <c r="J104" s="214"/>
      <c r="K104" s="214"/>
      <c r="L104" s="105" t="str">
        <f t="shared" si="1"/>
        <v/>
      </c>
      <c r="M104" s="99"/>
    </row>
    <row r="105" spans="1:13" ht="20.100000000000001" customHeight="1" x14ac:dyDescent="0.25">
      <c r="A105" s="44">
        <v>99</v>
      </c>
      <c r="B105" s="20"/>
      <c r="C105" s="20"/>
      <c r="D105" s="21"/>
      <c r="E105" s="21"/>
      <c r="F105" s="21"/>
      <c r="G105" s="262"/>
      <c r="H105" s="262"/>
      <c r="I105" s="22"/>
      <c r="J105" s="214"/>
      <c r="K105" s="214"/>
      <c r="L105" s="105" t="str">
        <f t="shared" si="1"/>
        <v/>
      </c>
      <c r="M105" s="99"/>
    </row>
    <row r="106" spans="1:13" ht="20.100000000000001" customHeight="1" x14ac:dyDescent="0.25">
      <c r="A106" s="44">
        <v>100</v>
      </c>
      <c r="B106" s="20"/>
      <c r="C106" s="20"/>
      <c r="D106" s="21"/>
      <c r="E106" s="21"/>
      <c r="F106" s="21"/>
      <c r="G106" s="262"/>
      <c r="H106" s="262"/>
      <c r="I106" s="22"/>
      <c r="J106" s="214"/>
      <c r="K106" s="214"/>
      <c r="L106" s="105" t="str">
        <f t="shared" si="1"/>
        <v/>
      </c>
      <c r="M106" s="99"/>
    </row>
    <row r="107" spans="1:13" ht="20.100000000000001" customHeight="1" x14ac:dyDescent="0.25">
      <c r="A107" s="44">
        <v>101</v>
      </c>
      <c r="B107" s="20"/>
      <c r="C107" s="20"/>
      <c r="D107" s="21"/>
      <c r="E107" s="21"/>
      <c r="F107" s="21"/>
      <c r="G107" s="262"/>
      <c r="H107" s="262"/>
      <c r="I107" s="22"/>
      <c r="J107" s="214"/>
      <c r="K107" s="214"/>
      <c r="L107" s="105" t="str">
        <f t="shared" si="1"/>
        <v/>
      </c>
      <c r="M107" s="99"/>
    </row>
    <row r="108" spans="1:13" ht="20.100000000000001" customHeight="1" x14ac:dyDescent="0.25">
      <c r="A108" s="44">
        <v>102</v>
      </c>
      <c r="B108" s="20"/>
      <c r="C108" s="20"/>
      <c r="D108" s="21"/>
      <c r="E108" s="21"/>
      <c r="F108" s="21"/>
      <c r="G108" s="262"/>
      <c r="H108" s="262"/>
      <c r="I108" s="22"/>
      <c r="J108" s="214"/>
      <c r="K108" s="214"/>
      <c r="L108" s="105" t="str">
        <f t="shared" si="1"/>
        <v/>
      </c>
      <c r="M108" s="99"/>
    </row>
    <row r="109" spans="1:13" ht="20.100000000000001" customHeight="1" x14ac:dyDescent="0.25">
      <c r="A109" s="44">
        <v>103</v>
      </c>
      <c r="B109" s="20"/>
      <c r="C109" s="20"/>
      <c r="D109" s="21"/>
      <c r="E109" s="21"/>
      <c r="F109" s="21"/>
      <c r="G109" s="262"/>
      <c r="H109" s="262"/>
      <c r="I109" s="22"/>
      <c r="J109" s="214"/>
      <c r="K109" s="214"/>
      <c r="L109" s="105" t="str">
        <f t="shared" si="1"/>
        <v/>
      </c>
      <c r="M109" s="99"/>
    </row>
    <row r="110" spans="1:13" ht="20.100000000000001" customHeight="1" x14ac:dyDescent="0.25">
      <c r="A110" s="44">
        <v>104</v>
      </c>
      <c r="B110" s="20"/>
      <c r="C110" s="20"/>
      <c r="D110" s="21"/>
      <c r="E110" s="21"/>
      <c r="F110" s="21"/>
      <c r="G110" s="262"/>
      <c r="H110" s="262"/>
      <c r="I110" s="22"/>
      <c r="J110" s="214"/>
      <c r="K110" s="214"/>
      <c r="L110" s="105" t="str">
        <f t="shared" si="1"/>
        <v/>
      </c>
      <c r="M110" s="99"/>
    </row>
    <row r="111" spans="1:13" ht="20.100000000000001" customHeight="1" x14ac:dyDescent="0.25">
      <c r="A111" s="44">
        <v>105</v>
      </c>
      <c r="B111" s="20"/>
      <c r="C111" s="20"/>
      <c r="D111" s="21"/>
      <c r="E111" s="21"/>
      <c r="F111" s="21"/>
      <c r="G111" s="262"/>
      <c r="H111" s="262"/>
      <c r="I111" s="22"/>
      <c r="J111" s="214"/>
      <c r="K111" s="214"/>
      <c r="L111" s="105" t="str">
        <f t="shared" si="1"/>
        <v/>
      </c>
      <c r="M111" s="99"/>
    </row>
    <row r="112" spans="1:13" ht="20.100000000000001" customHeight="1" x14ac:dyDescent="0.25">
      <c r="A112" s="44">
        <v>106</v>
      </c>
      <c r="B112" s="20"/>
      <c r="C112" s="20"/>
      <c r="D112" s="21"/>
      <c r="E112" s="21"/>
      <c r="F112" s="21"/>
      <c r="G112" s="262"/>
      <c r="H112" s="262"/>
      <c r="I112" s="22"/>
      <c r="J112" s="214"/>
      <c r="K112" s="214"/>
      <c r="L112" s="105" t="str">
        <f t="shared" si="1"/>
        <v/>
      </c>
      <c r="M112" s="99"/>
    </row>
    <row r="113" spans="1:13" ht="20.100000000000001" customHeight="1" x14ac:dyDescent="0.25">
      <c r="A113" s="44">
        <v>107</v>
      </c>
      <c r="B113" s="20"/>
      <c r="C113" s="20"/>
      <c r="D113" s="21"/>
      <c r="E113" s="21"/>
      <c r="F113" s="21"/>
      <c r="G113" s="262"/>
      <c r="H113" s="262"/>
      <c r="I113" s="22"/>
      <c r="J113" s="214"/>
      <c r="K113" s="214"/>
      <c r="L113" s="105" t="str">
        <f t="shared" si="1"/>
        <v/>
      </c>
      <c r="M113" s="99"/>
    </row>
    <row r="114" spans="1:13" ht="20.100000000000001" customHeight="1" x14ac:dyDescent="0.25">
      <c r="A114" s="44">
        <v>108</v>
      </c>
      <c r="B114" s="20"/>
      <c r="C114" s="20"/>
      <c r="D114" s="21"/>
      <c r="E114" s="21"/>
      <c r="F114" s="21"/>
      <c r="G114" s="262"/>
      <c r="H114" s="262"/>
      <c r="I114" s="22"/>
      <c r="J114" s="214"/>
      <c r="K114" s="214"/>
      <c r="L114" s="105" t="str">
        <f t="shared" si="1"/>
        <v/>
      </c>
      <c r="M114" s="99"/>
    </row>
    <row r="115" spans="1:13" ht="20.100000000000001" customHeight="1" x14ac:dyDescent="0.25">
      <c r="A115" s="44">
        <v>109</v>
      </c>
      <c r="B115" s="20"/>
      <c r="C115" s="20"/>
      <c r="D115" s="21"/>
      <c r="E115" s="21"/>
      <c r="F115" s="21"/>
      <c r="G115" s="262"/>
      <c r="H115" s="262"/>
      <c r="I115" s="22"/>
      <c r="J115" s="214"/>
      <c r="K115" s="214"/>
      <c r="L115" s="105" t="str">
        <f t="shared" si="1"/>
        <v/>
      </c>
      <c r="M115" s="99"/>
    </row>
    <row r="116" spans="1:13" ht="20.100000000000001" customHeight="1" x14ac:dyDescent="0.25">
      <c r="A116" s="44">
        <v>110</v>
      </c>
      <c r="B116" s="20"/>
      <c r="C116" s="20"/>
      <c r="D116" s="21"/>
      <c r="E116" s="21"/>
      <c r="F116" s="21"/>
      <c r="G116" s="262"/>
      <c r="H116" s="262"/>
      <c r="I116" s="22"/>
      <c r="J116" s="214"/>
      <c r="K116" s="214"/>
      <c r="L116" s="105" t="str">
        <f t="shared" si="1"/>
        <v/>
      </c>
      <c r="M116" s="99"/>
    </row>
    <row r="117" spans="1:13" ht="20.100000000000001" customHeight="1" x14ac:dyDescent="0.25">
      <c r="A117" s="44">
        <v>111</v>
      </c>
      <c r="B117" s="20"/>
      <c r="C117" s="20"/>
      <c r="D117" s="21"/>
      <c r="E117" s="21"/>
      <c r="F117" s="21"/>
      <c r="G117" s="262"/>
      <c r="H117" s="262"/>
      <c r="I117" s="22"/>
      <c r="J117" s="214"/>
      <c r="K117" s="214"/>
      <c r="L117" s="105" t="str">
        <f t="shared" si="1"/>
        <v/>
      </c>
      <c r="M117" s="99"/>
    </row>
    <row r="118" spans="1:13" ht="20.100000000000001" customHeight="1" x14ac:dyDescent="0.25">
      <c r="A118" s="44">
        <v>112</v>
      </c>
      <c r="B118" s="20"/>
      <c r="C118" s="20"/>
      <c r="D118" s="21"/>
      <c r="E118" s="21"/>
      <c r="F118" s="21"/>
      <c r="G118" s="262"/>
      <c r="H118" s="262"/>
      <c r="I118" s="22"/>
      <c r="J118" s="214"/>
      <c r="K118" s="214"/>
      <c r="L118" s="105" t="str">
        <f t="shared" si="1"/>
        <v/>
      </c>
      <c r="M118" s="99"/>
    </row>
    <row r="119" spans="1:13" ht="20.100000000000001" customHeight="1" x14ac:dyDescent="0.25">
      <c r="A119" s="44">
        <v>113</v>
      </c>
      <c r="B119" s="20"/>
      <c r="C119" s="20"/>
      <c r="D119" s="21"/>
      <c r="E119" s="21"/>
      <c r="F119" s="21"/>
      <c r="G119" s="262"/>
      <c r="H119" s="262"/>
      <c r="I119" s="22"/>
      <c r="J119" s="214"/>
      <c r="K119" s="214"/>
      <c r="L119" s="105" t="str">
        <f t="shared" si="1"/>
        <v/>
      </c>
      <c r="M119" s="99"/>
    </row>
    <row r="120" spans="1:13" ht="20.100000000000001" customHeight="1" x14ac:dyDescent="0.25">
      <c r="A120" s="44">
        <v>114</v>
      </c>
      <c r="B120" s="20"/>
      <c r="C120" s="20"/>
      <c r="D120" s="21"/>
      <c r="E120" s="21"/>
      <c r="F120" s="21"/>
      <c r="G120" s="262"/>
      <c r="H120" s="262"/>
      <c r="I120" s="22"/>
      <c r="J120" s="214"/>
      <c r="K120" s="214"/>
      <c r="L120" s="105" t="str">
        <f t="shared" si="1"/>
        <v/>
      </c>
      <c r="M120" s="99"/>
    </row>
    <row r="121" spans="1:13" ht="20.100000000000001" customHeight="1" x14ac:dyDescent="0.25">
      <c r="A121" s="44">
        <v>115</v>
      </c>
      <c r="B121" s="20"/>
      <c r="C121" s="20"/>
      <c r="D121" s="21"/>
      <c r="E121" s="21"/>
      <c r="F121" s="21"/>
      <c r="G121" s="262"/>
      <c r="H121" s="262"/>
      <c r="I121" s="22"/>
      <c r="J121" s="214"/>
      <c r="K121" s="214"/>
      <c r="L121" s="105" t="str">
        <f t="shared" si="1"/>
        <v/>
      </c>
      <c r="M121" s="99"/>
    </row>
    <row r="122" spans="1:13" ht="20.100000000000001" customHeight="1" x14ac:dyDescent="0.25">
      <c r="A122" s="44">
        <v>116</v>
      </c>
      <c r="B122" s="20"/>
      <c r="C122" s="20"/>
      <c r="D122" s="21"/>
      <c r="E122" s="21"/>
      <c r="F122" s="21"/>
      <c r="G122" s="262"/>
      <c r="H122" s="262"/>
      <c r="I122" s="22"/>
      <c r="J122" s="214"/>
      <c r="K122" s="214"/>
      <c r="L122" s="105" t="str">
        <f t="shared" si="1"/>
        <v/>
      </c>
      <c r="M122" s="99"/>
    </row>
    <row r="123" spans="1:13" ht="20.100000000000001" customHeight="1" x14ac:dyDescent="0.25">
      <c r="A123" s="44">
        <v>117</v>
      </c>
      <c r="B123" s="20"/>
      <c r="C123" s="20"/>
      <c r="D123" s="21"/>
      <c r="E123" s="21"/>
      <c r="F123" s="21"/>
      <c r="G123" s="262"/>
      <c r="H123" s="262"/>
      <c r="I123" s="22"/>
      <c r="J123" s="214"/>
      <c r="K123" s="214"/>
      <c r="L123" s="105" t="str">
        <f t="shared" si="1"/>
        <v/>
      </c>
      <c r="M123" s="99"/>
    </row>
    <row r="124" spans="1:13" ht="20.100000000000001" customHeight="1" x14ac:dyDescent="0.25">
      <c r="A124" s="44">
        <v>118</v>
      </c>
      <c r="B124" s="20"/>
      <c r="C124" s="20"/>
      <c r="D124" s="21"/>
      <c r="E124" s="21"/>
      <c r="F124" s="21"/>
      <c r="G124" s="262"/>
      <c r="H124" s="262"/>
      <c r="I124" s="22"/>
      <c r="J124" s="214"/>
      <c r="K124" s="214"/>
      <c r="L124" s="105" t="str">
        <f t="shared" si="1"/>
        <v/>
      </c>
      <c r="M124" s="99"/>
    </row>
    <row r="125" spans="1:13" ht="20.100000000000001" customHeight="1" x14ac:dyDescent="0.25">
      <c r="A125" s="44">
        <v>119</v>
      </c>
      <c r="B125" s="20"/>
      <c r="C125" s="20"/>
      <c r="D125" s="21"/>
      <c r="E125" s="21"/>
      <c r="F125" s="21"/>
      <c r="G125" s="262"/>
      <c r="H125" s="262"/>
      <c r="I125" s="22"/>
      <c r="J125" s="214"/>
      <c r="K125" s="214"/>
      <c r="L125" s="105" t="str">
        <f t="shared" si="1"/>
        <v/>
      </c>
      <c r="M125" s="99"/>
    </row>
    <row r="126" spans="1:13" ht="20.100000000000001" customHeight="1" x14ac:dyDescent="0.25">
      <c r="A126" s="44">
        <v>120</v>
      </c>
      <c r="B126" s="20"/>
      <c r="C126" s="20"/>
      <c r="D126" s="21"/>
      <c r="E126" s="21"/>
      <c r="F126" s="21"/>
      <c r="G126" s="262"/>
      <c r="H126" s="262"/>
      <c r="I126" s="22"/>
      <c r="J126" s="214"/>
      <c r="K126" s="214"/>
      <c r="L126" s="105" t="str">
        <f t="shared" si="1"/>
        <v/>
      </c>
      <c r="M126" s="99"/>
    </row>
    <row r="127" spans="1:13" ht="20.100000000000001" customHeight="1" x14ac:dyDescent="0.25">
      <c r="A127" s="44">
        <v>121</v>
      </c>
      <c r="B127" s="20"/>
      <c r="C127" s="20"/>
      <c r="D127" s="21"/>
      <c r="E127" s="21"/>
      <c r="F127" s="21"/>
      <c r="G127" s="262"/>
      <c r="H127" s="262"/>
      <c r="I127" s="22"/>
      <c r="J127" s="214"/>
      <c r="K127" s="214"/>
      <c r="L127" s="105" t="str">
        <f t="shared" si="1"/>
        <v/>
      </c>
      <c r="M127" s="99"/>
    </row>
    <row r="128" spans="1:13" ht="20.100000000000001" customHeight="1" x14ac:dyDescent="0.25">
      <c r="A128" s="44">
        <v>122</v>
      </c>
      <c r="B128" s="20"/>
      <c r="C128" s="20"/>
      <c r="D128" s="21"/>
      <c r="E128" s="21"/>
      <c r="F128" s="21"/>
      <c r="G128" s="262"/>
      <c r="H128" s="262"/>
      <c r="I128" s="22"/>
      <c r="J128" s="214"/>
      <c r="K128" s="214"/>
      <c r="L128" s="105" t="str">
        <f t="shared" si="1"/>
        <v/>
      </c>
      <c r="M128" s="99"/>
    </row>
    <row r="129" spans="1:13" ht="20.100000000000001" customHeight="1" x14ac:dyDescent="0.25">
      <c r="A129" s="44">
        <v>123</v>
      </c>
      <c r="B129" s="20"/>
      <c r="C129" s="20"/>
      <c r="D129" s="21"/>
      <c r="E129" s="21"/>
      <c r="F129" s="21"/>
      <c r="G129" s="262"/>
      <c r="H129" s="262"/>
      <c r="I129" s="22"/>
      <c r="J129" s="214"/>
      <c r="K129" s="214"/>
      <c r="L129" s="105" t="str">
        <f t="shared" si="1"/>
        <v/>
      </c>
      <c r="M129" s="99"/>
    </row>
    <row r="130" spans="1:13" ht="20.100000000000001" customHeight="1" x14ac:dyDescent="0.25">
      <c r="A130" s="44">
        <v>124</v>
      </c>
      <c r="B130" s="20"/>
      <c r="C130" s="20"/>
      <c r="D130" s="21"/>
      <c r="E130" s="21"/>
      <c r="F130" s="21"/>
      <c r="G130" s="262"/>
      <c r="H130" s="262"/>
      <c r="I130" s="22"/>
      <c r="J130" s="214"/>
      <c r="K130" s="214"/>
      <c r="L130" s="105" t="str">
        <f t="shared" si="1"/>
        <v/>
      </c>
      <c r="M130" s="99"/>
    </row>
    <row r="131" spans="1:13" ht="20.100000000000001" customHeight="1" x14ac:dyDescent="0.25">
      <c r="A131" s="44">
        <v>125</v>
      </c>
      <c r="B131" s="20"/>
      <c r="C131" s="20"/>
      <c r="D131" s="21"/>
      <c r="E131" s="21"/>
      <c r="F131" s="21"/>
      <c r="G131" s="262"/>
      <c r="H131" s="262"/>
      <c r="I131" s="22"/>
      <c r="J131" s="214"/>
      <c r="K131" s="214"/>
      <c r="L131" s="105" t="str">
        <f t="shared" si="1"/>
        <v/>
      </c>
      <c r="M131" s="99"/>
    </row>
    <row r="132" spans="1:13" ht="20.100000000000001" customHeight="1" x14ac:dyDescent="0.25">
      <c r="A132" s="44">
        <v>126</v>
      </c>
      <c r="B132" s="20"/>
      <c r="C132" s="20"/>
      <c r="D132" s="21"/>
      <c r="E132" s="21"/>
      <c r="F132" s="21"/>
      <c r="G132" s="262"/>
      <c r="H132" s="262"/>
      <c r="I132" s="22"/>
      <c r="J132" s="214"/>
      <c r="K132" s="214"/>
      <c r="L132" s="105" t="str">
        <f t="shared" si="1"/>
        <v/>
      </c>
      <c r="M132" s="99"/>
    </row>
    <row r="133" spans="1:13" ht="20.100000000000001" customHeight="1" x14ac:dyDescent="0.25">
      <c r="A133" s="44">
        <v>127</v>
      </c>
      <c r="B133" s="20"/>
      <c r="C133" s="20"/>
      <c r="D133" s="21"/>
      <c r="E133" s="21"/>
      <c r="F133" s="21"/>
      <c r="G133" s="262"/>
      <c r="H133" s="262"/>
      <c r="I133" s="22"/>
      <c r="J133" s="214"/>
      <c r="K133" s="214"/>
      <c r="L133" s="105" t="str">
        <f t="shared" si="1"/>
        <v/>
      </c>
      <c r="M133" s="99"/>
    </row>
    <row r="134" spans="1:13" ht="20.100000000000001" customHeight="1" x14ac:dyDescent="0.25">
      <c r="A134" s="44">
        <v>128</v>
      </c>
      <c r="B134" s="20"/>
      <c r="C134" s="20"/>
      <c r="D134" s="21"/>
      <c r="E134" s="21"/>
      <c r="F134" s="21"/>
      <c r="G134" s="262"/>
      <c r="H134" s="262"/>
      <c r="I134" s="22"/>
      <c r="J134" s="214"/>
      <c r="K134" s="214"/>
      <c r="L134" s="105" t="str">
        <f t="shared" ref="L134:L197" si="2">IF($E134="","",IF(OR(($I134=0),($J134=0)),0,$I134/$J134*$K134))</f>
        <v/>
      </c>
      <c r="M134" s="99"/>
    </row>
    <row r="135" spans="1:13" ht="20.100000000000001" customHeight="1" x14ac:dyDescent="0.25">
      <c r="A135" s="44">
        <v>129</v>
      </c>
      <c r="B135" s="20"/>
      <c r="C135" s="20"/>
      <c r="D135" s="21"/>
      <c r="E135" s="21"/>
      <c r="F135" s="21"/>
      <c r="G135" s="262"/>
      <c r="H135" s="262"/>
      <c r="I135" s="22"/>
      <c r="J135" s="214"/>
      <c r="K135" s="214"/>
      <c r="L135" s="105" t="str">
        <f t="shared" si="2"/>
        <v/>
      </c>
      <c r="M135" s="99"/>
    </row>
    <row r="136" spans="1:13" ht="20.100000000000001" customHeight="1" x14ac:dyDescent="0.25">
      <c r="A136" s="44">
        <v>130</v>
      </c>
      <c r="B136" s="20"/>
      <c r="C136" s="20"/>
      <c r="D136" s="21"/>
      <c r="E136" s="21"/>
      <c r="F136" s="21"/>
      <c r="G136" s="262"/>
      <c r="H136" s="262"/>
      <c r="I136" s="22"/>
      <c r="J136" s="214"/>
      <c r="K136" s="214"/>
      <c r="L136" s="105" t="str">
        <f t="shared" si="2"/>
        <v/>
      </c>
      <c r="M136" s="99"/>
    </row>
    <row r="137" spans="1:13" ht="20.100000000000001" customHeight="1" x14ac:dyDescent="0.25">
      <c r="A137" s="44">
        <v>131</v>
      </c>
      <c r="B137" s="20"/>
      <c r="C137" s="20"/>
      <c r="D137" s="21"/>
      <c r="E137" s="21"/>
      <c r="F137" s="21"/>
      <c r="G137" s="262"/>
      <c r="H137" s="262"/>
      <c r="I137" s="22"/>
      <c r="J137" s="214"/>
      <c r="K137" s="214"/>
      <c r="L137" s="105" t="str">
        <f t="shared" si="2"/>
        <v/>
      </c>
      <c r="M137" s="99"/>
    </row>
    <row r="138" spans="1:13" ht="20.100000000000001" customHeight="1" x14ac:dyDescent="0.25">
      <c r="A138" s="44">
        <v>132</v>
      </c>
      <c r="B138" s="20"/>
      <c r="C138" s="20"/>
      <c r="D138" s="21"/>
      <c r="E138" s="21"/>
      <c r="F138" s="21"/>
      <c r="G138" s="262"/>
      <c r="H138" s="262"/>
      <c r="I138" s="22"/>
      <c r="J138" s="214"/>
      <c r="K138" s="214"/>
      <c r="L138" s="105" t="str">
        <f t="shared" si="2"/>
        <v/>
      </c>
      <c r="M138" s="99"/>
    </row>
    <row r="139" spans="1:13" ht="20.100000000000001" customHeight="1" x14ac:dyDescent="0.25">
      <c r="A139" s="44">
        <v>133</v>
      </c>
      <c r="B139" s="20"/>
      <c r="C139" s="20"/>
      <c r="D139" s="21"/>
      <c r="E139" s="21"/>
      <c r="F139" s="21"/>
      <c r="G139" s="262"/>
      <c r="H139" s="262"/>
      <c r="I139" s="22"/>
      <c r="J139" s="214"/>
      <c r="K139" s="214"/>
      <c r="L139" s="105" t="str">
        <f t="shared" si="2"/>
        <v/>
      </c>
      <c r="M139" s="99"/>
    </row>
    <row r="140" spans="1:13" ht="20.100000000000001" customHeight="1" x14ac:dyDescent="0.25">
      <c r="A140" s="44">
        <v>134</v>
      </c>
      <c r="B140" s="20"/>
      <c r="C140" s="20"/>
      <c r="D140" s="21"/>
      <c r="E140" s="21"/>
      <c r="F140" s="21"/>
      <c r="G140" s="262"/>
      <c r="H140" s="262"/>
      <c r="I140" s="22"/>
      <c r="J140" s="214"/>
      <c r="K140" s="214"/>
      <c r="L140" s="105" t="str">
        <f t="shared" si="2"/>
        <v/>
      </c>
      <c r="M140" s="99"/>
    </row>
    <row r="141" spans="1:13" ht="20.100000000000001" customHeight="1" x14ac:dyDescent="0.25">
      <c r="A141" s="44">
        <v>135</v>
      </c>
      <c r="B141" s="20"/>
      <c r="C141" s="20"/>
      <c r="D141" s="21"/>
      <c r="E141" s="21"/>
      <c r="F141" s="21"/>
      <c r="G141" s="262"/>
      <c r="H141" s="262"/>
      <c r="I141" s="22"/>
      <c r="J141" s="214"/>
      <c r="K141" s="214"/>
      <c r="L141" s="105" t="str">
        <f t="shared" si="2"/>
        <v/>
      </c>
      <c r="M141" s="99"/>
    </row>
    <row r="142" spans="1:13" ht="20.100000000000001" customHeight="1" x14ac:dyDescent="0.25">
      <c r="A142" s="44">
        <v>136</v>
      </c>
      <c r="B142" s="20"/>
      <c r="C142" s="20"/>
      <c r="D142" s="21"/>
      <c r="E142" s="21"/>
      <c r="F142" s="21"/>
      <c r="G142" s="262"/>
      <c r="H142" s="262"/>
      <c r="I142" s="22"/>
      <c r="J142" s="214"/>
      <c r="K142" s="214"/>
      <c r="L142" s="105" t="str">
        <f t="shared" si="2"/>
        <v/>
      </c>
      <c r="M142" s="99"/>
    </row>
    <row r="143" spans="1:13" ht="20.100000000000001" customHeight="1" x14ac:dyDescent="0.25">
      <c r="A143" s="44">
        <v>137</v>
      </c>
      <c r="B143" s="20"/>
      <c r="C143" s="20"/>
      <c r="D143" s="21"/>
      <c r="E143" s="21"/>
      <c r="F143" s="21"/>
      <c r="G143" s="262"/>
      <c r="H143" s="262"/>
      <c r="I143" s="22"/>
      <c r="J143" s="214"/>
      <c r="K143" s="214"/>
      <c r="L143" s="105" t="str">
        <f t="shared" si="2"/>
        <v/>
      </c>
      <c r="M143" s="99"/>
    </row>
    <row r="144" spans="1:13" ht="20.100000000000001" customHeight="1" x14ac:dyDescent="0.25">
      <c r="A144" s="44">
        <v>138</v>
      </c>
      <c r="B144" s="20"/>
      <c r="C144" s="20"/>
      <c r="D144" s="21"/>
      <c r="E144" s="21"/>
      <c r="F144" s="21"/>
      <c r="G144" s="262"/>
      <c r="H144" s="262"/>
      <c r="I144" s="22"/>
      <c r="J144" s="214"/>
      <c r="K144" s="214"/>
      <c r="L144" s="105" t="str">
        <f t="shared" si="2"/>
        <v/>
      </c>
      <c r="M144" s="99"/>
    </row>
    <row r="145" spans="1:13" ht="20.100000000000001" customHeight="1" x14ac:dyDescent="0.25">
      <c r="A145" s="44">
        <v>139</v>
      </c>
      <c r="B145" s="20"/>
      <c r="C145" s="20"/>
      <c r="D145" s="21"/>
      <c r="E145" s="21"/>
      <c r="F145" s="21"/>
      <c r="G145" s="262"/>
      <c r="H145" s="262"/>
      <c r="I145" s="22"/>
      <c r="J145" s="214"/>
      <c r="K145" s="214"/>
      <c r="L145" s="105" t="str">
        <f t="shared" si="2"/>
        <v/>
      </c>
      <c r="M145" s="99"/>
    </row>
    <row r="146" spans="1:13" ht="20.100000000000001" customHeight="1" x14ac:dyDescent="0.25">
      <c r="A146" s="44">
        <v>140</v>
      </c>
      <c r="B146" s="20"/>
      <c r="C146" s="20"/>
      <c r="D146" s="21"/>
      <c r="E146" s="21"/>
      <c r="F146" s="21"/>
      <c r="G146" s="262"/>
      <c r="H146" s="262"/>
      <c r="I146" s="22"/>
      <c r="J146" s="214"/>
      <c r="K146" s="214"/>
      <c r="L146" s="105" t="str">
        <f t="shared" si="2"/>
        <v/>
      </c>
      <c r="M146" s="99"/>
    </row>
    <row r="147" spans="1:13" ht="20.100000000000001" customHeight="1" x14ac:dyDescent="0.25">
      <c r="A147" s="44">
        <v>141</v>
      </c>
      <c r="B147" s="20"/>
      <c r="C147" s="20"/>
      <c r="D147" s="21"/>
      <c r="E147" s="21"/>
      <c r="F147" s="21"/>
      <c r="G147" s="262"/>
      <c r="H147" s="262"/>
      <c r="I147" s="22"/>
      <c r="J147" s="214"/>
      <c r="K147" s="214"/>
      <c r="L147" s="105" t="str">
        <f t="shared" si="2"/>
        <v/>
      </c>
      <c r="M147" s="99"/>
    </row>
    <row r="148" spans="1:13" ht="20.100000000000001" customHeight="1" x14ac:dyDescent="0.25">
      <c r="A148" s="44">
        <v>142</v>
      </c>
      <c r="B148" s="20"/>
      <c r="C148" s="20"/>
      <c r="D148" s="21"/>
      <c r="E148" s="21"/>
      <c r="F148" s="21"/>
      <c r="G148" s="262"/>
      <c r="H148" s="262"/>
      <c r="I148" s="22"/>
      <c r="J148" s="214"/>
      <c r="K148" s="214"/>
      <c r="L148" s="105" t="str">
        <f t="shared" si="2"/>
        <v/>
      </c>
      <c r="M148" s="99"/>
    </row>
    <row r="149" spans="1:13" ht="20.100000000000001" customHeight="1" x14ac:dyDescent="0.25">
      <c r="A149" s="44">
        <v>143</v>
      </c>
      <c r="B149" s="20"/>
      <c r="C149" s="20"/>
      <c r="D149" s="21"/>
      <c r="E149" s="21"/>
      <c r="F149" s="21"/>
      <c r="G149" s="262"/>
      <c r="H149" s="262"/>
      <c r="I149" s="22"/>
      <c r="J149" s="214"/>
      <c r="K149" s="214"/>
      <c r="L149" s="105" t="str">
        <f t="shared" si="2"/>
        <v/>
      </c>
      <c r="M149" s="99"/>
    </row>
    <row r="150" spans="1:13" ht="20.100000000000001" customHeight="1" x14ac:dyDescent="0.25">
      <c r="A150" s="44">
        <v>144</v>
      </c>
      <c r="B150" s="20"/>
      <c r="C150" s="20"/>
      <c r="D150" s="21"/>
      <c r="E150" s="21"/>
      <c r="F150" s="21"/>
      <c r="G150" s="262"/>
      <c r="H150" s="262"/>
      <c r="I150" s="22"/>
      <c r="J150" s="214"/>
      <c r="K150" s="214"/>
      <c r="L150" s="105" t="str">
        <f t="shared" si="2"/>
        <v/>
      </c>
      <c r="M150" s="99"/>
    </row>
    <row r="151" spans="1:13" ht="20.100000000000001" customHeight="1" x14ac:dyDescent="0.25">
      <c r="A151" s="44">
        <v>145</v>
      </c>
      <c r="B151" s="20"/>
      <c r="C151" s="20"/>
      <c r="D151" s="21"/>
      <c r="E151" s="21"/>
      <c r="F151" s="21"/>
      <c r="G151" s="262"/>
      <c r="H151" s="262"/>
      <c r="I151" s="22"/>
      <c r="J151" s="214"/>
      <c r="K151" s="214"/>
      <c r="L151" s="105" t="str">
        <f t="shared" si="2"/>
        <v/>
      </c>
      <c r="M151" s="99"/>
    </row>
    <row r="152" spans="1:13" ht="20.100000000000001" customHeight="1" x14ac:dyDescent="0.25">
      <c r="A152" s="44">
        <v>146</v>
      </c>
      <c r="B152" s="20"/>
      <c r="C152" s="20"/>
      <c r="D152" s="21"/>
      <c r="E152" s="21"/>
      <c r="F152" s="21"/>
      <c r="G152" s="262"/>
      <c r="H152" s="262"/>
      <c r="I152" s="22"/>
      <c r="J152" s="214"/>
      <c r="K152" s="214"/>
      <c r="L152" s="105" t="str">
        <f t="shared" si="2"/>
        <v/>
      </c>
      <c r="M152" s="99"/>
    </row>
    <row r="153" spans="1:13" ht="20.100000000000001" customHeight="1" x14ac:dyDescent="0.25">
      <c r="A153" s="44">
        <v>147</v>
      </c>
      <c r="B153" s="20"/>
      <c r="C153" s="20"/>
      <c r="D153" s="21"/>
      <c r="E153" s="21"/>
      <c r="F153" s="21"/>
      <c r="G153" s="262"/>
      <c r="H153" s="262"/>
      <c r="I153" s="22"/>
      <c r="J153" s="214"/>
      <c r="K153" s="214"/>
      <c r="L153" s="105" t="str">
        <f t="shared" si="2"/>
        <v/>
      </c>
      <c r="M153" s="99"/>
    </row>
    <row r="154" spans="1:13" ht="20.100000000000001" customHeight="1" x14ac:dyDescent="0.25">
      <c r="A154" s="44">
        <v>148</v>
      </c>
      <c r="B154" s="20"/>
      <c r="C154" s="20"/>
      <c r="D154" s="21"/>
      <c r="E154" s="21"/>
      <c r="F154" s="21"/>
      <c r="G154" s="262"/>
      <c r="H154" s="262"/>
      <c r="I154" s="22"/>
      <c r="J154" s="214"/>
      <c r="K154" s="214"/>
      <c r="L154" s="105" t="str">
        <f t="shared" si="2"/>
        <v/>
      </c>
      <c r="M154" s="99"/>
    </row>
    <row r="155" spans="1:13" ht="20.100000000000001" customHeight="1" x14ac:dyDescent="0.25">
      <c r="A155" s="44">
        <v>149</v>
      </c>
      <c r="B155" s="20"/>
      <c r="C155" s="20"/>
      <c r="D155" s="21"/>
      <c r="E155" s="21"/>
      <c r="F155" s="21"/>
      <c r="G155" s="262"/>
      <c r="H155" s="262"/>
      <c r="I155" s="22"/>
      <c r="J155" s="214"/>
      <c r="K155" s="214"/>
      <c r="L155" s="105" t="str">
        <f t="shared" si="2"/>
        <v/>
      </c>
      <c r="M155" s="99"/>
    </row>
    <row r="156" spans="1:13" ht="20.100000000000001" customHeight="1" x14ac:dyDescent="0.25">
      <c r="A156" s="44">
        <v>150</v>
      </c>
      <c r="B156" s="20"/>
      <c r="C156" s="20"/>
      <c r="D156" s="21"/>
      <c r="E156" s="21"/>
      <c r="F156" s="21"/>
      <c r="G156" s="262"/>
      <c r="H156" s="262"/>
      <c r="I156" s="22"/>
      <c r="J156" s="214"/>
      <c r="K156" s="214"/>
      <c r="L156" s="105" t="str">
        <f t="shared" si="2"/>
        <v/>
      </c>
      <c r="M156" s="99"/>
    </row>
    <row r="157" spans="1:13" ht="20.100000000000001" customHeight="1" x14ac:dyDescent="0.25">
      <c r="A157" s="44">
        <v>151</v>
      </c>
      <c r="B157" s="20"/>
      <c r="C157" s="20"/>
      <c r="D157" s="21"/>
      <c r="E157" s="21"/>
      <c r="F157" s="21"/>
      <c r="G157" s="262"/>
      <c r="H157" s="262"/>
      <c r="I157" s="22"/>
      <c r="J157" s="214"/>
      <c r="K157" s="214"/>
      <c r="L157" s="105" t="str">
        <f t="shared" si="2"/>
        <v/>
      </c>
      <c r="M157" s="99"/>
    </row>
    <row r="158" spans="1:13" ht="20.100000000000001" customHeight="1" x14ac:dyDescent="0.25">
      <c r="A158" s="44">
        <v>152</v>
      </c>
      <c r="B158" s="20"/>
      <c r="C158" s="20"/>
      <c r="D158" s="21"/>
      <c r="E158" s="21"/>
      <c r="F158" s="21"/>
      <c r="G158" s="262"/>
      <c r="H158" s="262"/>
      <c r="I158" s="22"/>
      <c r="J158" s="214"/>
      <c r="K158" s="214"/>
      <c r="L158" s="105" t="str">
        <f t="shared" si="2"/>
        <v/>
      </c>
      <c r="M158" s="99"/>
    </row>
    <row r="159" spans="1:13" ht="20.100000000000001" customHeight="1" x14ac:dyDescent="0.25">
      <c r="A159" s="44">
        <v>153</v>
      </c>
      <c r="B159" s="20"/>
      <c r="C159" s="20"/>
      <c r="D159" s="21"/>
      <c r="E159" s="21"/>
      <c r="F159" s="21"/>
      <c r="G159" s="262"/>
      <c r="H159" s="262"/>
      <c r="I159" s="22"/>
      <c r="J159" s="214"/>
      <c r="K159" s="214"/>
      <c r="L159" s="105" t="str">
        <f t="shared" si="2"/>
        <v/>
      </c>
      <c r="M159" s="99"/>
    </row>
    <row r="160" spans="1:13" ht="20.100000000000001" customHeight="1" x14ac:dyDescent="0.25">
      <c r="A160" s="44">
        <v>154</v>
      </c>
      <c r="B160" s="20"/>
      <c r="C160" s="20"/>
      <c r="D160" s="21"/>
      <c r="E160" s="21"/>
      <c r="F160" s="21"/>
      <c r="G160" s="262"/>
      <c r="H160" s="262"/>
      <c r="I160" s="22"/>
      <c r="J160" s="214"/>
      <c r="K160" s="214"/>
      <c r="L160" s="105" t="str">
        <f t="shared" si="2"/>
        <v/>
      </c>
      <c r="M160" s="99"/>
    </row>
    <row r="161" spans="1:13" ht="20.100000000000001" customHeight="1" x14ac:dyDescent="0.25">
      <c r="A161" s="44">
        <v>155</v>
      </c>
      <c r="B161" s="20"/>
      <c r="C161" s="20"/>
      <c r="D161" s="21"/>
      <c r="E161" s="21"/>
      <c r="F161" s="21"/>
      <c r="G161" s="262"/>
      <c r="H161" s="262"/>
      <c r="I161" s="22"/>
      <c r="J161" s="214"/>
      <c r="K161" s="214"/>
      <c r="L161" s="105" t="str">
        <f t="shared" si="2"/>
        <v/>
      </c>
      <c r="M161" s="99"/>
    </row>
    <row r="162" spans="1:13" ht="20.100000000000001" customHeight="1" x14ac:dyDescent="0.25">
      <c r="A162" s="44">
        <v>156</v>
      </c>
      <c r="B162" s="20"/>
      <c r="C162" s="20"/>
      <c r="D162" s="21"/>
      <c r="E162" s="21"/>
      <c r="F162" s="21"/>
      <c r="G162" s="262"/>
      <c r="H162" s="262"/>
      <c r="I162" s="22"/>
      <c r="J162" s="214"/>
      <c r="K162" s="214"/>
      <c r="L162" s="105" t="str">
        <f t="shared" si="2"/>
        <v/>
      </c>
      <c r="M162" s="99"/>
    </row>
    <row r="163" spans="1:13" ht="20.100000000000001" customHeight="1" x14ac:dyDescent="0.25">
      <c r="A163" s="44">
        <v>157</v>
      </c>
      <c r="B163" s="20"/>
      <c r="C163" s="20"/>
      <c r="D163" s="21"/>
      <c r="E163" s="21"/>
      <c r="F163" s="21"/>
      <c r="G163" s="262"/>
      <c r="H163" s="262"/>
      <c r="I163" s="22"/>
      <c r="J163" s="214"/>
      <c r="K163" s="214"/>
      <c r="L163" s="105" t="str">
        <f t="shared" si="2"/>
        <v/>
      </c>
      <c r="M163" s="99"/>
    </row>
    <row r="164" spans="1:13" ht="20.100000000000001" customHeight="1" x14ac:dyDescent="0.25">
      <c r="A164" s="44">
        <v>158</v>
      </c>
      <c r="B164" s="20"/>
      <c r="C164" s="20"/>
      <c r="D164" s="21"/>
      <c r="E164" s="21"/>
      <c r="F164" s="21"/>
      <c r="G164" s="262"/>
      <c r="H164" s="262"/>
      <c r="I164" s="22"/>
      <c r="J164" s="214"/>
      <c r="K164" s="214"/>
      <c r="L164" s="105" t="str">
        <f t="shared" si="2"/>
        <v/>
      </c>
      <c r="M164" s="99"/>
    </row>
    <row r="165" spans="1:13" ht="20.100000000000001" customHeight="1" x14ac:dyDescent="0.25">
      <c r="A165" s="44">
        <v>159</v>
      </c>
      <c r="B165" s="20"/>
      <c r="C165" s="20"/>
      <c r="D165" s="21"/>
      <c r="E165" s="21"/>
      <c r="F165" s="21"/>
      <c r="G165" s="262"/>
      <c r="H165" s="262"/>
      <c r="I165" s="22"/>
      <c r="J165" s="214"/>
      <c r="K165" s="214"/>
      <c r="L165" s="105" t="str">
        <f t="shared" si="2"/>
        <v/>
      </c>
      <c r="M165" s="99"/>
    </row>
    <row r="166" spans="1:13" ht="20.100000000000001" customHeight="1" x14ac:dyDescent="0.25">
      <c r="A166" s="44">
        <v>160</v>
      </c>
      <c r="B166" s="20"/>
      <c r="C166" s="20"/>
      <c r="D166" s="21"/>
      <c r="E166" s="21"/>
      <c r="F166" s="21"/>
      <c r="G166" s="262"/>
      <c r="H166" s="262"/>
      <c r="I166" s="22"/>
      <c r="J166" s="214"/>
      <c r="K166" s="214"/>
      <c r="L166" s="105" t="str">
        <f t="shared" si="2"/>
        <v/>
      </c>
      <c r="M166" s="99"/>
    </row>
    <row r="167" spans="1:13" ht="20.100000000000001" customHeight="1" x14ac:dyDescent="0.25">
      <c r="A167" s="44">
        <v>161</v>
      </c>
      <c r="B167" s="20"/>
      <c r="C167" s="20"/>
      <c r="D167" s="21"/>
      <c r="E167" s="21"/>
      <c r="F167" s="21"/>
      <c r="G167" s="262"/>
      <c r="H167" s="262"/>
      <c r="I167" s="22"/>
      <c r="J167" s="214"/>
      <c r="K167" s="214"/>
      <c r="L167" s="105" t="str">
        <f t="shared" si="2"/>
        <v/>
      </c>
      <c r="M167" s="99"/>
    </row>
    <row r="168" spans="1:13" ht="20.100000000000001" customHeight="1" x14ac:dyDescent="0.25">
      <c r="A168" s="44">
        <v>162</v>
      </c>
      <c r="B168" s="20"/>
      <c r="C168" s="20"/>
      <c r="D168" s="21"/>
      <c r="E168" s="21"/>
      <c r="F168" s="21"/>
      <c r="G168" s="262"/>
      <c r="H168" s="262"/>
      <c r="I168" s="22"/>
      <c r="J168" s="214"/>
      <c r="K168" s="214"/>
      <c r="L168" s="105" t="str">
        <f t="shared" si="2"/>
        <v/>
      </c>
      <c r="M168" s="99"/>
    </row>
    <row r="169" spans="1:13" ht="20.100000000000001" customHeight="1" x14ac:dyDescent="0.25">
      <c r="A169" s="44">
        <v>163</v>
      </c>
      <c r="B169" s="20"/>
      <c r="C169" s="20"/>
      <c r="D169" s="21"/>
      <c r="E169" s="21"/>
      <c r="F169" s="21"/>
      <c r="G169" s="262"/>
      <c r="H169" s="262"/>
      <c r="I169" s="22"/>
      <c r="J169" s="214"/>
      <c r="K169" s="214"/>
      <c r="L169" s="105" t="str">
        <f t="shared" si="2"/>
        <v/>
      </c>
      <c r="M169" s="99"/>
    </row>
    <row r="170" spans="1:13" ht="20.100000000000001" customHeight="1" x14ac:dyDescent="0.25">
      <c r="A170" s="44">
        <v>164</v>
      </c>
      <c r="B170" s="20"/>
      <c r="C170" s="20"/>
      <c r="D170" s="21"/>
      <c r="E170" s="21"/>
      <c r="F170" s="21"/>
      <c r="G170" s="262"/>
      <c r="H170" s="262"/>
      <c r="I170" s="22"/>
      <c r="J170" s="214"/>
      <c r="K170" s="214"/>
      <c r="L170" s="105" t="str">
        <f t="shared" si="2"/>
        <v/>
      </c>
      <c r="M170" s="99"/>
    </row>
    <row r="171" spans="1:13" ht="20.100000000000001" customHeight="1" x14ac:dyDescent="0.25">
      <c r="A171" s="44">
        <v>165</v>
      </c>
      <c r="B171" s="20"/>
      <c r="C171" s="20"/>
      <c r="D171" s="21"/>
      <c r="E171" s="21"/>
      <c r="F171" s="21"/>
      <c r="G171" s="262"/>
      <c r="H171" s="262"/>
      <c r="I171" s="22"/>
      <c r="J171" s="214"/>
      <c r="K171" s="214"/>
      <c r="L171" s="105" t="str">
        <f t="shared" si="2"/>
        <v/>
      </c>
      <c r="M171" s="99"/>
    </row>
    <row r="172" spans="1:13" ht="20.100000000000001" customHeight="1" x14ac:dyDescent="0.25">
      <c r="A172" s="44">
        <v>166</v>
      </c>
      <c r="B172" s="20"/>
      <c r="C172" s="20"/>
      <c r="D172" s="21"/>
      <c r="E172" s="21"/>
      <c r="F172" s="21"/>
      <c r="G172" s="262"/>
      <c r="H172" s="262"/>
      <c r="I172" s="22"/>
      <c r="J172" s="214"/>
      <c r="K172" s="214"/>
      <c r="L172" s="105" t="str">
        <f t="shared" si="2"/>
        <v/>
      </c>
      <c r="M172" s="99"/>
    </row>
    <row r="173" spans="1:13" ht="20.100000000000001" customHeight="1" x14ac:dyDescent="0.25">
      <c r="A173" s="44">
        <v>167</v>
      </c>
      <c r="B173" s="20"/>
      <c r="C173" s="20"/>
      <c r="D173" s="21"/>
      <c r="E173" s="21"/>
      <c r="F173" s="21"/>
      <c r="G173" s="262"/>
      <c r="H173" s="262"/>
      <c r="I173" s="22"/>
      <c r="J173" s="214"/>
      <c r="K173" s="214"/>
      <c r="L173" s="105" t="str">
        <f t="shared" si="2"/>
        <v/>
      </c>
      <c r="M173" s="99"/>
    </row>
    <row r="174" spans="1:13" ht="20.100000000000001" customHeight="1" x14ac:dyDescent="0.25">
      <c r="A174" s="44">
        <v>168</v>
      </c>
      <c r="B174" s="20"/>
      <c r="C174" s="20"/>
      <c r="D174" s="21"/>
      <c r="E174" s="21"/>
      <c r="F174" s="21"/>
      <c r="G174" s="262"/>
      <c r="H174" s="262"/>
      <c r="I174" s="22"/>
      <c r="J174" s="214"/>
      <c r="K174" s="214"/>
      <c r="L174" s="105" t="str">
        <f t="shared" si="2"/>
        <v/>
      </c>
      <c r="M174" s="99"/>
    </row>
    <row r="175" spans="1:13" ht="20.100000000000001" customHeight="1" x14ac:dyDescent="0.25">
      <c r="A175" s="44">
        <v>169</v>
      </c>
      <c r="B175" s="20"/>
      <c r="C175" s="20"/>
      <c r="D175" s="21"/>
      <c r="E175" s="21"/>
      <c r="F175" s="21"/>
      <c r="G175" s="262"/>
      <c r="H175" s="262"/>
      <c r="I175" s="22"/>
      <c r="J175" s="214"/>
      <c r="K175" s="214"/>
      <c r="L175" s="105" t="str">
        <f t="shared" si="2"/>
        <v/>
      </c>
      <c r="M175" s="99"/>
    </row>
    <row r="176" spans="1:13" ht="20.100000000000001" customHeight="1" x14ac:dyDescent="0.25">
      <c r="A176" s="44">
        <v>170</v>
      </c>
      <c r="B176" s="20"/>
      <c r="C176" s="20"/>
      <c r="D176" s="21"/>
      <c r="E176" s="21"/>
      <c r="F176" s="21"/>
      <c r="G176" s="262"/>
      <c r="H176" s="262"/>
      <c r="I176" s="22"/>
      <c r="J176" s="214"/>
      <c r="K176" s="214"/>
      <c r="L176" s="105" t="str">
        <f t="shared" si="2"/>
        <v/>
      </c>
      <c r="M176" s="99"/>
    </row>
    <row r="177" spans="1:13" ht="20.100000000000001" customHeight="1" x14ac:dyDescent="0.25">
      <c r="A177" s="44">
        <v>171</v>
      </c>
      <c r="B177" s="20"/>
      <c r="C177" s="20"/>
      <c r="D177" s="21"/>
      <c r="E177" s="21"/>
      <c r="F177" s="21"/>
      <c r="G177" s="262"/>
      <c r="H177" s="262"/>
      <c r="I177" s="22"/>
      <c r="J177" s="214"/>
      <c r="K177" s="214"/>
      <c r="L177" s="105" t="str">
        <f t="shared" si="2"/>
        <v/>
      </c>
      <c r="M177" s="99"/>
    </row>
    <row r="178" spans="1:13" ht="20.100000000000001" customHeight="1" x14ac:dyDescent="0.25">
      <c r="A178" s="44">
        <v>172</v>
      </c>
      <c r="B178" s="20"/>
      <c r="C178" s="20"/>
      <c r="D178" s="21"/>
      <c r="E178" s="21"/>
      <c r="F178" s="21"/>
      <c r="G178" s="262"/>
      <c r="H178" s="262"/>
      <c r="I178" s="22"/>
      <c r="J178" s="214"/>
      <c r="K178" s="214"/>
      <c r="L178" s="105" t="str">
        <f t="shared" si="2"/>
        <v/>
      </c>
      <c r="M178" s="99"/>
    </row>
    <row r="179" spans="1:13" ht="20.100000000000001" customHeight="1" x14ac:dyDescent="0.25">
      <c r="A179" s="44">
        <v>173</v>
      </c>
      <c r="B179" s="20"/>
      <c r="C179" s="20"/>
      <c r="D179" s="21"/>
      <c r="E179" s="21"/>
      <c r="F179" s="21"/>
      <c r="G179" s="262"/>
      <c r="H179" s="262"/>
      <c r="I179" s="22"/>
      <c r="J179" s="214"/>
      <c r="K179" s="214"/>
      <c r="L179" s="105" t="str">
        <f t="shared" si="2"/>
        <v/>
      </c>
      <c r="M179" s="99"/>
    </row>
    <row r="180" spans="1:13" ht="20.100000000000001" customHeight="1" x14ac:dyDescent="0.25">
      <c r="A180" s="44">
        <v>174</v>
      </c>
      <c r="B180" s="20"/>
      <c r="C180" s="20"/>
      <c r="D180" s="21"/>
      <c r="E180" s="21"/>
      <c r="F180" s="21"/>
      <c r="G180" s="262"/>
      <c r="H180" s="262"/>
      <c r="I180" s="22"/>
      <c r="J180" s="214"/>
      <c r="K180" s="214"/>
      <c r="L180" s="105" t="str">
        <f t="shared" si="2"/>
        <v/>
      </c>
      <c r="M180" s="99"/>
    </row>
    <row r="181" spans="1:13" ht="20.100000000000001" customHeight="1" x14ac:dyDescent="0.25">
      <c r="A181" s="44">
        <v>175</v>
      </c>
      <c r="B181" s="20"/>
      <c r="C181" s="20"/>
      <c r="D181" s="21"/>
      <c r="E181" s="21"/>
      <c r="F181" s="21"/>
      <c r="G181" s="262"/>
      <c r="H181" s="262"/>
      <c r="I181" s="22"/>
      <c r="J181" s="214"/>
      <c r="K181" s="214"/>
      <c r="L181" s="105" t="str">
        <f t="shared" si="2"/>
        <v/>
      </c>
      <c r="M181" s="99"/>
    </row>
    <row r="182" spans="1:13" ht="20.100000000000001" customHeight="1" x14ac:dyDescent="0.25">
      <c r="A182" s="44">
        <v>176</v>
      </c>
      <c r="B182" s="20"/>
      <c r="C182" s="20"/>
      <c r="D182" s="21"/>
      <c r="E182" s="21"/>
      <c r="F182" s="21"/>
      <c r="G182" s="262"/>
      <c r="H182" s="262"/>
      <c r="I182" s="22"/>
      <c r="J182" s="214"/>
      <c r="K182" s="214"/>
      <c r="L182" s="105" t="str">
        <f t="shared" si="2"/>
        <v/>
      </c>
      <c r="M182" s="99"/>
    </row>
    <row r="183" spans="1:13" ht="20.100000000000001" customHeight="1" x14ac:dyDescent="0.25">
      <c r="A183" s="44">
        <v>177</v>
      </c>
      <c r="B183" s="20"/>
      <c r="C183" s="20"/>
      <c r="D183" s="21"/>
      <c r="E183" s="21"/>
      <c r="F183" s="21"/>
      <c r="G183" s="262"/>
      <c r="H183" s="262"/>
      <c r="I183" s="22"/>
      <c r="J183" s="214"/>
      <c r="K183" s="214"/>
      <c r="L183" s="105" t="str">
        <f t="shared" si="2"/>
        <v/>
      </c>
      <c r="M183" s="99"/>
    </row>
    <row r="184" spans="1:13" ht="20.100000000000001" customHeight="1" x14ac:dyDescent="0.25">
      <c r="A184" s="44">
        <v>178</v>
      </c>
      <c r="B184" s="20"/>
      <c r="C184" s="20"/>
      <c r="D184" s="21"/>
      <c r="E184" s="21"/>
      <c r="F184" s="21"/>
      <c r="G184" s="262"/>
      <c r="H184" s="262"/>
      <c r="I184" s="22"/>
      <c r="J184" s="214"/>
      <c r="K184" s="214"/>
      <c r="L184" s="105" t="str">
        <f t="shared" si="2"/>
        <v/>
      </c>
      <c r="M184" s="99"/>
    </row>
    <row r="185" spans="1:13" ht="20.100000000000001" customHeight="1" x14ac:dyDescent="0.25">
      <c r="A185" s="44">
        <v>179</v>
      </c>
      <c r="B185" s="20"/>
      <c r="C185" s="20"/>
      <c r="D185" s="21"/>
      <c r="E185" s="21"/>
      <c r="F185" s="21"/>
      <c r="G185" s="262"/>
      <c r="H185" s="262"/>
      <c r="I185" s="22"/>
      <c r="J185" s="214"/>
      <c r="K185" s="214"/>
      <c r="L185" s="105" t="str">
        <f t="shared" si="2"/>
        <v/>
      </c>
      <c r="M185" s="99"/>
    </row>
    <row r="186" spans="1:13" ht="20.100000000000001" customHeight="1" x14ac:dyDescent="0.25">
      <c r="A186" s="44">
        <v>180</v>
      </c>
      <c r="B186" s="20"/>
      <c r="C186" s="20"/>
      <c r="D186" s="21"/>
      <c r="E186" s="21"/>
      <c r="F186" s="21"/>
      <c r="G186" s="262"/>
      <c r="H186" s="262"/>
      <c r="I186" s="22"/>
      <c r="J186" s="214"/>
      <c r="K186" s="214"/>
      <c r="L186" s="105" t="str">
        <f t="shared" si="2"/>
        <v/>
      </c>
      <c r="M186" s="99"/>
    </row>
    <row r="187" spans="1:13" ht="20.100000000000001" customHeight="1" x14ac:dyDescent="0.25">
      <c r="A187" s="44">
        <v>181</v>
      </c>
      <c r="B187" s="20"/>
      <c r="C187" s="20"/>
      <c r="D187" s="21"/>
      <c r="E187" s="21"/>
      <c r="F187" s="21"/>
      <c r="G187" s="262"/>
      <c r="H187" s="262"/>
      <c r="I187" s="22"/>
      <c r="J187" s="214"/>
      <c r="K187" s="214"/>
      <c r="L187" s="105" t="str">
        <f t="shared" si="2"/>
        <v/>
      </c>
      <c r="M187" s="99"/>
    </row>
    <row r="188" spans="1:13" ht="20.100000000000001" customHeight="1" x14ac:dyDescent="0.25">
      <c r="A188" s="44">
        <v>182</v>
      </c>
      <c r="B188" s="20"/>
      <c r="C188" s="20"/>
      <c r="D188" s="21"/>
      <c r="E188" s="21"/>
      <c r="F188" s="21"/>
      <c r="G188" s="262"/>
      <c r="H188" s="262"/>
      <c r="I188" s="22"/>
      <c r="J188" s="214"/>
      <c r="K188" s="214"/>
      <c r="L188" s="105" t="str">
        <f t="shared" si="2"/>
        <v/>
      </c>
      <c r="M188" s="99"/>
    </row>
    <row r="189" spans="1:13" ht="20.100000000000001" customHeight="1" x14ac:dyDescent="0.25">
      <c r="A189" s="44">
        <v>183</v>
      </c>
      <c r="B189" s="20"/>
      <c r="C189" s="20"/>
      <c r="D189" s="21"/>
      <c r="E189" s="21"/>
      <c r="F189" s="21"/>
      <c r="G189" s="262"/>
      <c r="H189" s="262"/>
      <c r="I189" s="22"/>
      <c r="J189" s="214"/>
      <c r="K189" s="214"/>
      <c r="L189" s="105" t="str">
        <f t="shared" si="2"/>
        <v/>
      </c>
      <c r="M189" s="99"/>
    </row>
    <row r="190" spans="1:13" ht="20.100000000000001" customHeight="1" x14ac:dyDescent="0.25">
      <c r="A190" s="44">
        <v>184</v>
      </c>
      <c r="B190" s="20"/>
      <c r="C190" s="20"/>
      <c r="D190" s="21"/>
      <c r="E190" s="21"/>
      <c r="F190" s="21"/>
      <c r="G190" s="262"/>
      <c r="H190" s="262"/>
      <c r="I190" s="22"/>
      <c r="J190" s="214"/>
      <c r="K190" s="214"/>
      <c r="L190" s="105" t="str">
        <f t="shared" si="2"/>
        <v/>
      </c>
      <c r="M190" s="99"/>
    </row>
    <row r="191" spans="1:13" ht="20.100000000000001" customHeight="1" x14ac:dyDescent="0.25">
      <c r="A191" s="44">
        <v>185</v>
      </c>
      <c r="B191" s="20"/>
      <c r="C191" s="20"/>
      <c r="D191" s="21"/>
      <c r="E191" s="21"/>
      <c r="F191" s="21"/>
      <c r="G191" s="262"/>
      <c r="H191" s="262"/>
      <c r="I191" s="22"/>
      <c r="J191" s="214"/>
      <c r="K191" s="214"/>
      <c r="L191" s="105" t="str">
        <f t="shared" si="2"/>
        <v/>
      </c>
      <c r="M191" s="99"/>
    </row>
    <row r="192" spans="1:13" ht="20.100000000000001" customHeight="1" x14ac:dyDescent="0.25">
      <c r="A192" s="44">
        <v>186</v>
      </c>
      <c r="B192" s="20"/>
      <c r="C192" s="20"/>
      <c r="D192" s="21"/>
      <c r="E192" s="21"/>
      <c r="F192" s="21"/>
      <c r="G192" s="262"/>
      <c r="H192" s="262"/>
      <c r="I192" s="22"/>
      <c r="J192" s="214"/>
      <c r="K192" s="214"/>
      <c r="L192" s="105" t="str">
        <f t="shared" si="2"/>
        <v/>
      </c>
      <c r="M192" s="99"/>
    </row>
    <row r="193" spans="1:13" ht="20.100000000000001" customHeight="1" x14ac:dyDescent="0.25">
      <c r="A193" s="44">
        <v>187</v>
      </c>
      <c r="B193" s="20"/>
      <c r="C193" s="20"/>
      <c r="D193" s="21"/>
      <c r="E193" s="21"/>
      <c r="F193" s="21"/>
      <c r="G193" s="262"/>
      <c r="H193" s="262"/>
      <c r="I193" s="22"/>
      <c r="J193" s="214"/>
      <c r="K193" s="214"/>
      <c r="L193" s="105" t="str">
        <f t="shared" si="2"/>
        <v/>
      </c>
      <c r="M193" s="99"/>
    </row>
    <row r="194" spans="1:13" ht="20.100000000000001" customHeight="1" x14ac:dyDescent="0.25">
      <c r="A194" s="44">
        <v>188</v>
      </c>
      <c r="B194" s="20"/>
      <c r="C194" s="20"/>
      <c r="D194" s="21"/>
      <c r="E194" s="21"/>
      <c r="F194" s="21"/>
      <c r="G194" s="262"/>
      <c r="H194" s="262"/>
      <c r="I194" s="22"/>
      <c r="J194" s="214"/>
      <c r="K194" s="214"/>
      <c r="L194" s="105" t="str">
        <f t="shared" si="2"/>
        <v/>
      </c>
      <c r="M194" s="99"/>
    </row>
    <row r="195" spans="1:13" ht="20.100000000000001" customHeight="1" x14ac:dyDescent="0.25">
      <c r="A195" s="44">
        <v>189</v>
      </c>
      <c r="B195" s="20"/>
      <c r="C195" s="20"/>
      <c r="D195" s="21"/>
      <c r="E195" s="21"/>
      <c r="F195" s="21"/>
      <c r="G195" s="262"/>
      <c r="H195" s="262"/>
      <c r="I195" s="22"/>
      <c r="J195" s="214"/>
      <c r="K195" s="214"/>
      <c r="L195" s="105" t="str">
        <f t="shared" si="2"/>
        <v/>
      </c>
      <c r="M195" s="99"/>
    </row>
    <row r="196" spans="1:13" ht="20.100000000000001" customHeight="1" x14ac:dyDescent="0.25">
      <c r="A196" s="44">
        <v>190</v>
      </c>
      <c r="B196" s="20"/>
      <c r="C196" s="20"/>
      <c r="D196" s="21"/>
      <c r="E196" s="21"/>
      <c r="F196" s="21"/>
      <c r="G196" s="262"/>
      <c r="H196" s="262"/>
      <c r="I196" s="22"/>
      <c r="J196" s="214"/>
      <c r="K196" s="214"/>
      <c r="L196" s="105" t="str">
        <f t="shared" si="2"/>
        <v/>
      </c>
      <c r="M196" s="99"/>
    </row>
    <row r="197" spans="1:13" ht="20.100000000000001" customHeight="1" x14ac:dyDescent="0.25">
      <c r="A197" s="44">
        <v>191</v>
      </c>
      <c r="B197" s="20"/>
      <c r="C197" s="20"/>
      <c r="D197" s="21"/>
      <c r="E197" s="21"/>
      <c r="F197" s="21"/>
      <c r="G197" s="262"/>
      <c r="H197" s="262"/>
      <c r="I197" s="22"/>
      <c r="J197" s="214"/>
      <c r="K197" s="214"/>
      <c r="L197" s="105" t="str">
        <f t="shared" si="2"/>
        <v/>
      </c>
      <c r="M197" s="99"/>
    </row>
    <row r="198" spans="1:13" ht="20.100000000000001" customHeight="1" x14ac:dyDescent="0.25">
      <c r="A198" s="44">
        <v>192</v>
      </c>
      <c r="B198" s="20"/>
      <c r="C198" s="20"/>
      <c r="D198" s="21"/>
      <c r="E198" s="21"/>
      <c r="F198" s="21"/>
      <c r="G198" s="262"/>
      <c r="H198" s="262"/>
      <c r="I198" s="22"/>
      <c r="J198" s="214"/>
      <c r="K198" s="214"/>
      <c r="L198" s="105" t="str">
        <f t="shared" ref="L198:L261" si="3">IF($E198="","",IF(OR(($I198=0),($J198=0)),0,$I198/$J198*$K198))</f>
        <v/>
      </c>
      <c r="M198" s="99"/>
    </row>
    <row r="199" spans="1:13" ht="20.100000000000001" customHeight="1" x14ac:dyDescent="0.25">
      <c r="A199" s="44">
        <v>193</v>
      </c>
      <c r="B199" s="20"/>
      <c r="C199" s="20"/>
      <c r="D199" s="21"/>
      <c r="E199" s="21"/>
      <c r="F199" s="21"/>
      <c r="G199" s="262"/>
      <c r="H199" s="262"/>
      <c r="I199" s="22"/>
      <c r="J199" s="214"/>
      <c r="K199" s="214"/>
      <c r="L199" s="105" t="str">
        <f t="shared" si="3"/>
        <v/>
      </c>
      <c r="M199" s="99"/>
    </row>
    <row r="200" spans="1:13" ht="20.100000000000001" customHeight="1" x14ac:dyDescent="0.25">
      <c r="A200" s="44">
        <v>194</v>
      </c>
      <c r="B200" s="20"/>
      <c r="C200" s="20"/>
      <c r="D200" s="21"/>
      <c r="E200" s="21"/>
      <c r="F200" s="21"/>
      <c r="G200" s="262"/>
      <c r="H200" s="262"/>
      <c r="I200" s="22"/>
      <c r="J200" s="214"/>
      <c r="K200" s="214"/>
      <c r="L200" s="105" t="str">
        <f t="shared" si="3"/>
        <v/>
      </c>
      <c r="M200" s="99"/>
    </row>
    <row r="201" spans="1:13" ht="20.100000000000001" customHeight="1" x14ac:dyDescent="0.25">
      <c r="A201" s="44">
        <v>195</v>
      </c>
      <c r="B201" s="20"/>
      <c r="C201" s="20"/>
      <c r="D201" s="21"/>
      <c r="E201" s="21"/>
      <c r="F201" s="21"/>
      <c r="G201" s="262"/>
      <c r="H201" s="262"/>
      <c r="I201" s="22"/>
      <c r="J201" s="214"/>
      <c r="K201" s="214"/>
      <c r="L201" s="105" t="str">
        <f t="shared" si="3"/>
        <v/>
      </c>
      <c r="M201" s="99"/>
    </row>
    <row r="202" spans="1:13" ht="20.100000000000001" customHeight="1" x14ac:dyDescent="0.25">
      <c r="A202" s="44">
        <v>196</v>
      </c>
      <c r="B202" s="20"/>
      <c r="C202" s="20"/>
      <c r="D202" s="21"/>
      <c r="E202" s="21"/>
      <c r="F202" s="21"/>
      <c r="G202" s="262"/>
      <c r="H202" s="262"/>
      <c r="I202" s="22"/>
      <c r="J202" s="214"/>
      <c r="K202" s="214"/>
      <c r="L202" s="105" t="str">
        <f t="shared" si="3"/>
        <v/>
      </c>
      <c r="M202" s="99"/>
    </row>
    <row r="203" spans="1:13" ht="20.100000000000001" customHeight="1" x14ac:dyDescent="0.25">
      <c r="A203" s="44">
        <v>197</v>
      </c>
      <c r="B203" s="20"/>
      <c r="C203" s="20"/>
      <c r="D203" s="21"/>
      <c r="E203" s="21"/>
      <c r="F203" s="21"/>
      <c r="G203" s="262"/>
      <c r="H203" s="262"/>
      <c r="I203" s="22"/>
      <c r="J203" s="214"/>
      <c r="K203" s="214"/>
      <c r="L203" s="105" t="str">
        <f t="shared" si="3"/>
        <v/>
      </c>
      <c r="M203" s="99"/>
    </row>
    <row r="204" spans="1:13" ht="20.100000000000001" customHeight="1" x14ac:dyDescent="0.25">
      <c r="A204" s="44">
        <v>198</v>
      </c>
      <c r="B204" s="20"/>
      <c r="C204" s="20"/>
      <c r="D204" s="21"/>
      <c r="E204" s="21"/>
      <c r="F204" s="21"/>
      <c r="G204" s="262"/>
      <c r="H204" s="262"/>
      <c r="I204" s="22"/>
      <c r="J204" s="214"/>
      <c r="K204" s="214"/>
      <c r="L204" s="105" t="str">
        <f t="shared" si="3"/>
        <v/>
      </c>
      <c r="M204" s="99"/>
    </row>
    <row r="205" spans="1:13" ht="20.100000000000001" customHeight="1" x14ac:dyDescent="0.25">
      <c r="A205" s="44">
        <v>199</v>
      </c>
      <c r="B205" s="20"/>
      <c r="C205" s="20"/>
      <c r="D205" s="21"/>
      <c r="E205" s="21"/>
      <c r="F205" s="21"/>
      <c r="G205" s="262"/>
      <c r="H205" s="262"/>
      <c r="I205" s="22"/>
      <c r="J205" s="214"/>
      <c r="K205" s="214"/>
      <c r="L205" s="105" t="str">
        <f t="shared" si="3"/>
        <v/>
      </c>
      <c r="M205" s="99"/>
    </row>
    <row r="206" spans="1:13" ht="20.100000000000001" customHeight="1" x14ac:dyDescent="0.25">
      <c r="A206" s="44">
        <v>200</v>
      </c>
      <c r="B206" s="20"/>
      <c r="C206" s="20"/>
      <c r="D206" s="21"/>
      <c r="E206" s="21"/>
      <c r="F206" s="21"/>
      <c r="G206" s="262"/>
      <c r="H206" s="262"/>
      <c r="I206" s="22"/>
      <c r="J206" s="214"/>
      <c r="K206" s="214"/>
      <c r="L206" s="105" t="str">
        <f t="shared" si="3"/>
        <v/>
      </c>
      <c r="M206" s="99"/>
    </row>
    <row r="207" spans="1:13" ht="20.100000000000001" customHeight="1" x14ac:dyDescent="0.25">
      <c r="A207" s="44">
        <v>201</v>
      </c>
      <c r="B207" s="20"/>
      <c r="C207" s="20"/>
      <c r="D207" s="21"/>
      <c r="E207" s="21"/>
      <c r="F207" s="21"/>
      <c r="G207" s="262"/>
      <c r="H207" s="262"/>
      <c r="I207" s="22"/>
      <c r="J207" s="214"/>
      <c r="K207" s="214"/>
      <c r="L207" s="105" t="str">
        <f t="shared" si="3"/>
        <v/>
      </c>
      <c r="M207" s="99"/>
    </row>
    <row r="208" spans="1:13" ht="20.100000000000001" customHeight="1" x14ac:dyDescent="0.25">
      <c r="A208" s="44">
        <v>202</v>
      </c>
      <c r="B208" s="20"/>
      <c r="C208" s="20"/>
      <c r="D208" s="21"/>
      <c r="E208" s="21"/>
      <c r="F208" s="21"/>
      <c r="G208" s="262"/>
      <c r="H208" s="262"/>
      <c r="I208" s="22"/>
      <c r="J208" s="214"/>
      <c r="K208" s="214"/>
      <c r="L208" s="105" t="str">
        <f t="shared" si="3"/>
        <v/>
      </c>
      <c r="M208" s="99"/>
    </row>
    <row r="209" spans="1:13" ht="20.100000000000001" customHeight="1" x14ac:dyDescent="0.25">
      <c r="A209" s="44">
        <v>203</v>
      </c>
      <c r="B209" s="20"/>
      <c r="C209" s="20"/>
      <c r="D209" s="21"/>
      <c r="E209" s="21"/>
      <c r="F209" s="21"/>
      <c r="G209" s="262"/>
      <c r="H209" s="262"/>
      <c r="I209" s="22"/>
      <c r="J209" s="214"/>
      <c r="K209" s="214"/>
      <c r="L209" s="105" t="str">
        <f t="shared" si="3"/>
        <v/>
      </c>
      <c r="M209" s="99"/>
    </row>
    <row r="210" spans="1:13" ht="20.100000000000001" customHeight="1" x14ac:dyDescent="0.25">
      <c r="A210" s="44">
        <v>204</v>
      </c>
      <c r="B210" s="20"/>
      <c r="C210" s="20"/>
      <c r="D210" s="21"/>
      <c r="E210" s="21"/>
      <c r="F210" s="21"/>
      <c r="G210" s="262"/>
      <c r="H210" s="262"/>
      <c r="I210" s="22"/>
      <c r="J210" s="214"/>
      <c r="K210" s="214"/>
      <c r="L210" s="105" t="str">
        <f t="shared" si="3"/>
        <v/>
      </c>
      <c r="M210" s="99"/>
    </row>
    <row r="211" spans="1:13" ht="20.100000000000001" customHeight="1" x14ac:dyDescent="0.25">
      <c r="A211" s="44">
        <v>205</v>
      </c>
      <c r="B211" s="20"/>
      <c r="C211" s="20"/>
      <c r="D211" s="21"/>
      <c r="E211" s="21"/>
      <c r="F211" s="21"/>
      <c r="G211" s="262"/>
      <c r="H211" s="262"/>
      <c r="I211" s="22"/>
      <c r="J211" s="214"/>
      <c r="K211" s="214"/>
      <c r="L211" s="105" t="str">
        <f t="shared" si="3"/>
        <v/>
      </c>
      <c r="M211" s="99"/>
    </row>
    <row r="212" spans="1:13" ht="20.100000000000001" customHeight="1" x14ac:dyDescent="0.25">
      <c r="A212" s="44">
        <v>206</v>
      </c>
      <c r="B212" s="20"/>
      <c r="C212" s="20"/>
      <c r="D212" s="21"/>
      <c r="E212" s="21"/>
      <c r="F212" s="21"/>
      <c r="G212" s="262"/>
      <c r="H212" s="262"/>
      <c r="I212" s="22"/>
      <c r="J212" s="214"/>
      <c r="K212" s="214"/>
      <c r="L212" s="105" t="str">
        <f t="shared" si="3"/>
        <v/>
      </c>
      <c r="M212" s="99"/>
    </row>
    <row r="213" spans="1:13" ht="20.100000000000001" customHeight="1" x14ac:dyDescent="0.25">
      <c r="A213" s="44">
        <v>207</v>
      </c>
      <c r="B213" s="20"/>
      <c r="C213" s="20"/>
      <c r="D213" s="21"/>
      <c r="E213" s="21"/>
      <c r="F213" s="21"/>
      <c r="G213" s="262"/>
      <c r="H213" s="262"/>
      <c r="I213" s="22"/>
      <c r="J213" s="214"/>
      <c r="K213" s="214"/>
      <c r="L213" s="105" t="str">
        <f t="shared" si="3"/>
        <v/>
      </c>
      <c r="M213" s="99"/>
    </row>
    <row r="214" spans="1:13" ht="20.100000000000001" customHeight="1" x14ac:dyDescent="0.25">
      <c r="A214" s="44">
        <v>208</v>
      </c>
      <c r="B214" s="20"/>
      <c r="C214" s="20"/>
      <c r="D214" s="21"/>
      <c r="E214" s="21"/>
      <c r="F214" s="21"/>
      <c r="G214" s="262"/>
      <c r="H214" s="262"/>
      <c r="I214" s="22"/>
      <c r="J214" s="214"/>
      <c r="K214" s="214"/>
      <c r="L214" s="105" t="str">
        <f t="shared" si="3"/>
        <v/>
      </c>
      <c r="M214" s="99"/>
    </row>
    <row r="215" spans="1:13" ht="20.100000000000001" customHeight="1" x14ac:dyDescent="0.25">
      <c r="A215" s="44">
        <v>209</v>
      </c>
      <c r="B215" s="20"/>
      <c r="C215" s="20"/>
      <c r="D215" s="21"/>
      <c r="E215" s="21"/>
      <c r="F215" s="21"/>
      <c r="G215" s="262"/>
      <c r="H215" s="262"/>
      <c r="I215" s="22"/>
      <c r="J215" s="214"/>
      <c r="K215" s="214"/>
      <c r="L215" s="105" t="str">
        <f t="shared" si="3"/>
        <v/>
      </c>
      <c r="M215" s="99"/>
    </row>
    <row r="216" spans="1:13" ht="20.100000000000001" customHeight="1" x14ac:dyDescent="0.25">
      <c r="A216" s="44">
        <v>210</v>
      </c>
      <c r="B216" s="20"/>
      <c r="C216" s="20"/>
      <c r="D216" s="21"/>
      <c r="E216" s="21"/>
      <c r="F216" s="21"/>
      <c r="G216" s="262"/>
      <c r="H216" s="262"/>
      <c r="I216" s="22"/>
      <c r="J216" s="214"/>
      <c r="K216" s="214"/>
      <c r="L216" s="105" t="str">
        <f t="shared" si="3"/>
        <v/>
      </c>
      <c r="M216" s="99"/>
    </row>
    <row r="217" spans="1:13" ht="20.100000000000001" customHeight="1" x14ac:dyDescent="0.25">
      <c r="A217" s="44">
        <v>211</v>
      </c>
      <c r="B217" s="20"/>
      <c r="C217" s="20"/>
      <c r="D217" s="21"/>
      <c r="E217" s="21"/>
      <c r="F217" s="21"/>
      <c r="G217" s="262"/>
      <c r="H217" s="262"/>
      <c r="I217" s="22"/>
      <c r="J217" s="214"/>
      <c r="K217" s="214"/>
      <c r="L217" s="105" t="str">
        <f t="shared" si="3"/>
        <v/>
      </c>
      <c r="M217" s="99"/>
    </row>
    <row r="218" spans="1:13" ht="20.100000000000001" customHeight="1" x14ac:dyDescent="0.25">
      <c r="A218" s="44">
        <v>212</v>
      </c>
      <c r="B218" s="20"/>
      <c r="C218" s="20"/>
      <c r="D218" s="21"/>
      <c r="E218" s="21"/>
      <c r="F218" s="21"/>
      <c r="G218" s="262"/>
      <c r="H218" s="262"/>
      <c r="I218" s="22"/>
      <c r="J218" s="214"/>
      <c r="K218" s="214"/>
      <c r="L218" s="105" t="str">
        <f t="shared" si="3"/>
        <v/>
      </c>
      <c r="M218" s="99"/>
    </row>
    <row r="219" spans="1:13" ht="20.100000000000001" customHeight="1" x14ac:dyDescent="0.25">
      <c r="A219" s="44">
        <v>213</v>
      </c>
      <c r="B219" s="20"/>
      <c r="C219" s="20"/>
      <c r="D219" s="21"/>
      <c r="E219" s="21"/>
      <c r="F219" s="21"/>
      <c r="G219" s="262"/>
      <c r="H219" s="262"/>
      <c r="I219" s="22"/>
      <c r="J219" s="214"/>
      <c r="K219" s="214"/>
      <c r="L219" s="105" t="str">
        <f t="shared" si="3"/>
        <v/>
      </c>
      <c r="M219" s="99"/>
    </row>
    <row r="220" spans="1:13" ht="20.100000000000001" customHeight="1" x14ac:dyDescent="0.25">
      <c r="A220" s="44">
        <v>214</v>
      </c>
      <c r="B220" s="20"/>
      <c r="C220" s="20"/>
      <c r="D220" s="21"/>
      <c r="E220" s="21"/>
      <c r="F220" s="21"/>
      <c r="G220" s="262"/>
      <c r="H220" s="262"/>
      <c r="I220" s="22"/>
      <c r="J220" s="214"/>
      <c r="K220" s="214"/>
      <c r="L220" s="105" t="str">
        <f t="shared" si="3"/>
        <v/>
      </c>
      <c r="M220" s="99"/>
    </row>
    <row r="221" spans="1:13" ht="20.100000000000001" customHeight="1" x14ac:dyDescent="0.25">
      <c r="A221" s="44">
        <v>215</v>
      </c>
      <c r="B221" s="20"/>
      <c r="C221" s="20"/>
      <c r="D221" s="21"/>
      <c r="E221" s="21"/>
      <c r="F221" s="21"/>
      <c r="G221" s="262"/>
      <c r="H221" s="262"/>
      <c r="I221" s="22"/>
      <c r="J221" s="214"/>
      <c r="K221" s="214"/>
      <c r="L221" s="105" t="str">
        <f t="shared" si="3"/>
        <v/>
      </c>
      <c r="M221" s="99"/>
    </row>
    <row r="222" spans="1:13" ht="20.100000000000001" customHeight="1" x14ac:dyDescent="0.25">
      <c r="A222" s="44">
        <v>216</v>
      </c>
      <c r="B222" s="20"/>
      <c r="C222" s="20"/>
      <c r="D222" s="21"/>
      <c r="E222" s="21"/>
      <c r="F222" s="21"/>
      <c r="G222" s="262"/>
      <c r="H222" s="262"/>
      <c r="I222" s="22"/>
      <c r="J222" s="214"/>
      <c r="K222" s="214"/>
      <c r="L222" s="105" t="str">
        <f t="shared" si="3"/>
        <v/>
      </c>
      <c r="M222" s="99"/>
    </row>
    <row r="223" spans="1:13" ht="20.100000000000001" customHeight="1" x14ac:dyDescent="0.25">
      <c r="A223" s="44">
        <v>217</v>
      </c>
      <c r="B223" s="20"/>
      <c r="C223" s="20"/>
      <c r="D223" s="21"/>
      <c r="E223" s="21"/>
      <c r="F223" s="21"/>
      <c r="G223" s="262"/>
      <c r="H223" s="262"/>
      <c r="I223" s="22"/>
      <c r="J223" s="214"/>
      <c r="K223" s="214"/>
      <c r="L223" s="105" t="str">
        <f t="shared" si="3"/>
        <v/>
      </c>
      <c r="M223" s="99"/>
    </row>
    <row r="224" spans="1:13" ht="20.100000000000001" customHeight="1" x14ac:dyDescent="0.25">
      <c r="A224" s="44">
        <v>218</v>
      </c>
      <c r="B224" s="20"/>
      <c r="C224" s="20"/>
      <c r="D224" s="21"/>
      <c r="E224" s="21"/>
      <c r="F224" s="21"/>
      <c r="G224" s="262"/>
      <c r="H224" s="262"/>
      <c r="I224" s="22"/>
      <c r="J224" s="214"/>
      <c r="K224" s="214"/>
      <c r="L224" s="105" t="str">
        <f t="shared" si="3"/>
        <v/>
      </c>
      <c r="M224" s="99"/>
    </row>
    <row r="225" spans="1:13" ht="20.100000000000001" customHeight="1" x14ac:dyDescent="0.25">
      <c r="A225" s="44">
        <v>219</v>
      </c>
      <c r="B225" s="20"/>
      <c r="C225" s="20"/>
      <c r="D225" s="21"/>
      <c r="E225" s="21"/>
      <c r="F225" s="21"/>
      <c r="G225" s="262"/>
      <c r="H225" s="262"/>
      <c r="I225" s="22"/>
      <c r="J225" s="214"/>
      <c r="K225" s="214"/>
      <c r="L225" s="105" t="str">
        <f t="shared" si="3"/>
        <v/>
      </c>
      <c r="M225" s="99"/>
    </row>
    <row r="226" spans="1:13" ht="20.100000000000001" customHeight="1" x14ac:dyDescent="0.25">
      <c r="A226" s="44">
        <v>220</v>
      </c>
      <c r="B226" s="20"/>
      <c r="C226" s="20"/>
      <c r="D226" s="21"/>
      <c r="E226" s="21"/>
      <c r="F226" s="21"/>
      <c r="G226" s="262"/>
      <c r="H226" s="262"/>
      <c r="I226" s="22"/>
      <c r="J226" s="214"/>
      <c r="K226" s="214"/>
      <c r="L226" s="105" t="str">
        <f t="shared" si="3"/>
        <v/>
      </c>
      <c r="M226" s="99"/>
    </row>
    <row r="227" spans="1:13" ht="20.100000000000001" customHeight="1" x14ac:dyDescent="0.25">
      <c r="A227" s="44">
        <v>221</v>
      </c>
      <c r="B227" s="20"/>
      <c r="C227" s="20"/>
      <c r="D227" s="21"/>
      <c r="E227" s="21"/>
      <c r="F227" s="21"/>
      <c r="G227" s="262"/>
      <c r="H227" s="262"/>
      <c r="I227" s="22"/>
      <c r="J227" s="214"/>
      <c r="K227" s="214"/>
      <c r="L227" s="105" t="str">
        <f t="shared" si="3"/>
        <v/>
      </c>
      <c r="M227" s="99"/>
    </row>
    <row r="228" spans="1:13" ht="20.100000000000001" customHeight="1" x14ac:dyDescent="0.25">
      <c r="A228" s="44">
        <v>222</v>
      </c>
      <c r="B228" s="20"/>
      <c r="C228" s="20"/>
      <c r="D228" s="21"/>
      <c r="E228" s="21"/>
      <c r="F228" s="21"/>
      <c r="G228" s="262"/>
      <c r="H228" s="262"/>
      <c r="I228" s="22"/>
      <c r="J228" s="214"/>
      <c r="K228" s="214"/>
      <c r="L228" s="105" t="str">
        <f t="shared" si="3"/>
        <v/>
      </c>
      <c r="M228" s="99"/>
    </row>
    <row r="229" spans="1:13" ht="20.100000000000001" customHeight="1" x14ac:dyDescent="0.25">
      <c r="A229" s="44">
        <v>223</v>
      </c>
      <c r="B229" s="20"/>
      <c r="C229" s="20"/>
      <c r="D229" s="21"/>
      <c r="E229" s="21"/>
      <c r="F229" s="21"/>
      <c r="G229" s="262"/>
      <c r="H229" s="262"/>
      <c r="I229" s="22"/>
      <c r="J229" s="214"/>
      <c r="K229" s="214"/>
      <c r="L229" s="105" t="str">
        <f t="shared" si="3"/>
        <v/>
      </c>
      <c r="M229" s="99"/>
    </row>
    <row r="230" spans="1:13" ht="20.100000000000001" customHeight="1" x14ac:dyDescent="0.25">
      <c r="A230" s="44">
        <v>224</v>
      </c>
      <c r="B230" s="20"/>
      <c r="C230" s="20"/>
      <c r="D230" s="21"/>
      <c r="E230" s="21"/>
      <c r="F230" s="21"/>
      <c r="G230" s="262"/>
      <c r="H230" s="262"/>
      <c r="I230" s="22"/>
      <c r="J230" s="214"/>
      <c r="K230" s="214"/>
      <c r="L230" s="105" t="str">
        <f t="shared" si="3"/>
        <v/>
      </c>
      <c r="M230" s="99"/>
    </row>
    <row r="231" spans="1:13" ht="20.100000000000001" customHeight="1" x14ac:dyDescent="0.25">
      <c r="A231" s="44">
        <v>225</v>
      </c>
      <c r="B231" s="20"/>
      <c r="C231" s="20"/>
      <c r="D231" s="21"/>
      <c r="E231" s="21"/>
      <c r="F231" s="21"/>
      <c r="G231" s="262"/>
      <c r="H231" s="262"/>
      <c r="I231" s="22"/>
      <c r="J231" s="214"/>
      <c r="K231" s="214"/>
      <c r="L231" s="105" t="str">
        <f t="shared" si="3"/>
        <v/>
      </c>
      <c r="M231" s="99"/>
    </row>
    <row r="232" spans="1:13" ht="20.100000000000001" customHeight="1" x14ac:dyDescent="0.25">
      <c r="A232" s="44">
        <v>226</v>
      </c>
      <c r="B232" s="20"/>
      <c r="C232" s="20"/>
      <c r="D232" s="21"/>
      <c r="E232" s="21"/>
      <c r="F232" s="21"/>
      <c r="G232" s="262"/>
      <c r="H232" s="262"/>
      <c r="I232" s="22"/>
      <c r="J232" s="214"/>
      <c r="K232" s="214"/>
      <c r="L232" s="105" t="str">
        <f t="shared" si="3"/>
        <v/>
      </c>
      <c r="M232" s="99"/>
    </row>
    <row r="233" spans="1:13" ht="20.100000000000001" customHeight="1" x14ac:dyDescent="0.25">
      <c r="A233" s="44">
        <v>227</v>
      </c>
      <c r="B233" s="20"/>
      <c r="C233" s="20"/>
      <c r="D233" s="21"/>
      <c r="E233" s="21"/>
      <c r="F233" s="21"/>
      <c r="G233" s="262"/>
      <c r="H233" s="262"/>
      <c r="I233" s="22"/>
      <c r="J233" s="214"/>
      <c r="K233" s="214"/>
      <c r="L233" s="105" t="str">
        <f t="shared" si="3"/>
        <v/>
      </c>
      <c r="M233" s="99"/>
    </row>
    <row r="234" spans="1:13" ht="20.100000000000001" customHeight="1" x14ac:dyDescent="0.25">
      <c r="A234" s="44">
        <v>228</v>
      </c>
      <c r="B234" s="20"/>
      <c r="C234" s="20"/>
      <c r="D234" s="21"/>
      <c r="E234" s="21"/>
      <c r="F234" s="21"/>
      <c r="G234" s="262"/>
      <c r="H234" s="262"/>
      <c r="I234" s="22"/>
      <c r="J234" s="214"/>
      <c r="K234" s="214"/>
      <c r="L234" s="105" t="str">
        <f t="shared" si="3"/>
        <v/>
      </c>
      <c r="M234" s="99"/>
    </row>
    <row r="235" spans="1:13" ht="20.100000000000001" customHeight="1" x14ac:dyDescent="0.25">
      <c r="A235" s="44">
        <v>229</v>
      </c>
      <c r="B235" s="20"/>
      <c r="C235" s="20"/>
      <c r="D235" s="21"/>
      <c r="E235" s="21"/>
      <c r="F235" s="21"/>
      <c r="G235" s="262"/>
      <c r="H235" s="262"/>
      <c r="I235" s="22"/>
      <c r="J235" s="214"/>
      <c r="K235" s="214"/>
      <c r="L235" s="105" t="str">
        <f t="shared" si="3"/>
        <v/>
      </c>
      <c r="M235" s="99"/>
    </row>
    <row r="236" spans="1:13" ht="20.100000000000001" customHeight="1" x14ac:dyDescent="0.25">
      <c r="A236" s="44">
        <v>230</v>
      </c>
      <c r="B236" s="20"/>
      <c r="C236" s="20"/>
      <c r="D236" s="21"/>
      <c r="E236" s="21"/>
      <c r="F236" s="21"/>
      <c r="G236" s="262"/>
      <c r="H236" s="262"/>
      <c r="I236" s="22"/>
      <c r="J236" s="214"/>
      <c r="K236" s="214"/>
      <c r="L236" s="105" t="str">
        <f t="shared" si="3"/>
        <v/>
      </c>
      <c r="M236" s="99"/>
    </row>
    <row r="237" spans="1:13" ht="20.100000000000001" customHeight="1" x14ac:dyDescent="0.25">
      <c r="A237" s="44">
        <v>231</v>
      </c>
      <c r="B237" s="20"/>
      <c r="C237" s="20"/>
      <c r="D237" s="21"/>
      <c r="E237" s="21"/>
      <c r="F237" s="21"/>
      <c r="G237" s="262"/>
      <c r="H237" s="262"/>
      <c r="I237" s="22"/>
      <c r="J237" s="214"/>
      <c r="K237" s="214"/>
      <c r="L237" s="105" t="str">
        <f t="shared" si="3"/>
        <v/>
      </c>
      <c r="M237" s="99"/>
    </row>
    <row r="238" spans="1:13" ht="20.100000000000001" customHeight="1" x14ac:dyDescent="0.25">
      <c r="A238" s="44">
        <v>232</v>
      </c>
      <c r="B238" s="20"/>
      <c r="C238" s="20"/>
      <c r="D238" s="21"/>
      <c r="E238" s="21"/>
      <c r="F238" s="21"/>
      <c r="G238" s="262"/>
      <c r="H238" s="262"/>
      <c r="I238" s="22"/>
      <c r="J238" s="214"/>
      <c r="K238" s="214"/>
      <c r="L238" s="105" t="str">
        <f t="shared" si="3"/>
        <v/>
      </c>
      <c r="M238" s="99"/>
    </row>
    <row r="239" spans="1:13" ht="20.100000000000001" customHeight="1" x14ac:dyDescent="0.25">
      <c r="A239" s="44">
        <v>233</v>
      </c>
      <c r="B239" s="20"/>
      <c r="C239" s="20"/>
      <c r="D239" s="21"/>
      <c r="E239" s="21"/>
      <c r="F239" s="21"/>
      <c r="G239" s="262"/>
      <c r="H239" s="262"/>
      <c r="I239" s="22"/>
      <c r="J239" s="214"/>
      <c r="K239" s="214"/>
      <c r="L239" s="105" t="str">
        <f t="shared" si="3"/>
        <v/>
      </c>
      <c r="M239" s="99"/>
    </row>
    <row r="240" spans="1:13" ht="20.100000000000001" customHeight="1" x14ac:dyDescent="0.25">
      <c r="A240" s="44">
        <v>234</v>
      </c>
      <c r="B240" s="20"/>
      <c r="C240" s="20"/>
      <c r="D240" s="21"/>
      <c r="E240" s="21"/>
      <c r="F240" s="21"/>
      <c r="G240" s="262"/>
      <c r="H240" s="262"/>
      <c r="I240" s="22"/>
      <c r="J240" s="214"/>
      <c r="K240" s="214"/>
      <c r="L240" s="105" t="str">
        <f t="shared" si="3"/>
        <v/>
      </c>
      <c r="M240" s="99"/>
    </row>
    <row r="241" spans="1:13" ht="20.100000000000001" customHeight="1" x14ac:dyDescent="0.25">
      <c r="A241" s="44">
        <v>235</v>
      </c>
      <c r="B241" s="20"/>
      <c r="C241" s="20"/>
      <c r="D241" s="21"/>
      <c r="E241" s="21"/>
      <c r="F241" s="21"/>
      <c r="G241" s="262"/>
      <c r="H241" s="262"/>
      <c r="I241" s="22"/>
      <c r="J241" s="214"/>
      <c r="K241" s="214"/>
      <c r="L241" s="105" t="str">
        <f t="shared" si="3"/>
        <v/>
      </c>
      <c r="M241" s="99"/>
    </row>
    <row r="242" spans="1:13" ht="20.100000000000001" customHeight="1" x14ac:dyDescent="0.25">
      <c r="A242" s="44">
        <v>236</v>
      </c>
      <c r="B242" s="20"/>
      <c r="C242" s="20"/>
      <c r="D242" s="21"/>
      <c r="E242" s="21"/>
      <c r="F242" s="21"/>
      <c r="G242" s="262"/>
      <c r="H242" s="262"/>
      <c r="I242" s="22"/>
      <c r="J242" s="214"/>
      <c r="K242" s="214"/>
      <c r="L242" s="105" t="str">
        <f t="shared" si="3"/>
        <v/>
      </c>
      <c r="M242" s="99"/>
    </row>
    <row r="243" spans="1:13" ht="20.100000000000001" customHeight="1" x14ac:dyDescent="0.25">
      <c r="A243" s="44">
        <v>237</v>
      </c>
      <c r="B243" s="20"/>
      <c r="C243" s="20"/>
      <c r="D243" s="21"/>
      <c r="E243" s="21"/>
      <c r="F243" s="21"/>
      <c r="G243" s="262"/>
      <c r="H243" s="262"/>
      <c r="I243" s="22"/>
      <c r="J243" s="214"/>
      <c r="K243" s="214"/>
      <c r="L243" s="105" t="str">
        <f t="shared" si="3"/>
        <v/>
      </c>
      <c r="M243" s="99"/>
    </row>
    <row r="244" spans="1:13" ht="20.100000000000001" customHeight="1" x14ac:dyDescent="0.25">
      <c r="A244" s="44">
        <v>238</v>
      </c>
      <c r="B244" s="20"/>
      <c r="C244" s="20"/>
      <c r="D244" s="21"/>
      <c r="E244" s="21"/>
      <c r="F244" s="21"/>
      <c r="G244" s="262"/>
      <c r="H244" s="262"/>
      <c r="I244" s="22"/>
      <c r="J244" s="214"/>
      <c r="K244" s="214"/>
      <c r="L244" s="105" t="str">
        <f t="shared" si="3"/>
        <v/>
      </c>
      <c r="M244" s="99"/>
    </row>
    <row r="245" spans="1:13" ht="20.100000000000001" customHeight="1" x14ac:dyDescent="0.25">
      <c r="A245" s="44">
        <v>239</v>
      </c>
      <c r="B245" s="20"/>
      <c r="C245" s="20"/>
      <c r="D245" s="21"/>
      <c r="E245" s="21"/>
      <c r="F245" s="21"/>
      <c r="G245" s="262"/>
      <c r="H245" s="262"/>
      <c r="I245" s="22"/>
      <c r="J245" s="214"/>
      <c r="K245" s="214"/>
      <c r="L245" s="105" t="str">
        <f t="shared" si="3"/>
        <v/>
      </c>
      <c r="M245" s="99"/>
    </row>
    <row r="246" spans="1:13" ht="20.100000000000001" customHeight="1" x14ac:dyDescent="0.25">
      <c r="A246" s="44">
        <v>240</v>
      </c>
      <c r="B246" s="20"/>
      <c r="C246" s="20"/>
      <c r="D246" s="21"/>
      <c r="E246" s="21"/>
      <c r="F246" s="21"/>
      <c r="G246" s="262"/>
      <c r="H246" s="262"/>
      <c r="I246" s="22"/>
      <c r="J246" s="214"/>
      <c r="K246" s="214"/>
      <c r="L246" s="105" t="str">
        <f t="shared" si="3"/>
        <v/>
      </c>
      <c r="M246" s="99"/>
    </row>
    <row r="247" spans="1:13" ht="20.100000000000001" customHeight="1" x14ac:dyDescent="0.25">
      <c r="A247" s="44">
        <v>241</v>
      </c>
      <c r="B247" s="20"/>
      <c r="C247" s="20"/>
      <c r="D247" s="21"/>
      <c r="E247" s="21"/>
      <c r="F247" s="21"/>
      <c r="G247" s="262"/>
      <c r="H247" s="262"/>
      <c r="I247" s="22"/>
      <c r="J247" s="214"/>
      <c r="K247" s="214"/>
      <c r="L247" s="105" t="str">
        <f t="shared" si="3"/>
        <v/>
      </c>
      <c r="M247" s="99"/>
    </row>
    <row r="248" spans="1:13" ht="20.100000000000001" customHeight="1" x14ac:dyDescent="0.25">
      <c r="A248" s="44">
        <v>242</v>
      </c>
      <c r="B248" s="20"/>
      <c r="C248" s="20"/>
      <c r="D248" s="21"/>
      <c r="E248" s="21"/>
      <c r="F248" s="21"/>
      <c r="G248" s="262"/>
      <c r="H248" s="262"/>
      <c r="I248" s="22"/>
      <c r="J248" s="214"/>
      <c r="K248" s="214"/>
      <c r="L248" s="105" t="str">
        <f t="shared" si="3"/>
        <v/>
      </c>
      <c r="M248" s="99"/>
    </row>
    <row r="249" spans="1:13" ht="20.100000000000001" customHeight="1" x14ac:dyDescent="0.25">
      <c r="A249" s="44">
        <v>243</v>
      </c>
      <c r="B249" s="20"/>
      <c r="C249" s="20"/>
      <c r="D249" s="21"/>
      <c r="E249" s="21"/>
      <c r="F249" s="21"/>
      <c r="G249" s="262"/>
      <c r="H249" s="262"/>
      <c r="I249" s="22"/>
      <c r="J249" s="214"/>
      <c r="K249" s="214"/>
      <c r="L249" s="105" t="str">
        <f t="shared" si="3"/>
        <v/>
      </c>
      <c r="M249" s="99"/>
    </row>
    <row r="250" spans="1:13" ht="20.100000000000001" customHeight="1" x14ac:dyDescent="0.25">
      <c r="A250" s="44">
        <v>244</v>
      </c>
      <c r="B250" s="20"/>
      <c r="C250" s="20"/>
      <c r="D250" s="21"/>
      <c r="E250" s="21"/>
      <c r="F250" s="21"/>
      <c r="G250" s="262"/>
      <c r="H250" s="262"/>
      <c r="I250" s="22"/>
      <c r="J250" s="214"/>
      <c r="K250" s="214"/>
      <c r="L250" s="105" t="str">
        <f t="shared" si="3"/>
        <v/>
      </c>
      <c r="M250" s="99"/>
    </row>
    <row r="251" spans="1:13" ht="20.100000000000001" customHeight="1" x14ac:dyDescent="0.25">
      <c r="A251" s="44">
        <v>245</v>
      </c>
      <c r="B251" s="20"/>
      <c r="C251" s="20"/>
      <c r="D251" s="21"/>
      <c r="E251" s="21"/>
      <c r="F251" s="21"/>
      <c r="G251" s="262"/>
      <c r="H251" s="262"/>
      <c r="I251" s="22"/>
      <c r="J251" s="214"/>
      <c r="K251" s="214"/>
      <c r="L251" s="105" t="str">
        <f t="shared" si="3"/>
        <v/>
      </c>
      <c r="M251" s="99"/>
    </row>
    <row r="252" spans="1:13" ht="20.100000000000001" customHeight="1" x14ac:dyDescent="0.25">
      <c r="A252" s="44">
        <v>246</v>
      </c>
      <c r="B252" s="20"/>
      <c r="C252" s="20"/>
      <c r="D252" s="21"/>
      <c r="E252" s="21"/>
      <c r="F252" s="21"/>
      <c r="G252" s="262"/>
      <c r="H252" s="262"/>
      <c r="I252" s="22"/>
      <c r="J252" s="214"/>
      <c r="K252" s="214"/>
      <c r="L252" s="105" t="str">
        <f t="shared" si="3"/>
        <v/>
      </c>
      <c r="M252" s="99"/>
    </row>
    <row r="253" spans="1:13" ht="20.100000000000001" customHeight="1" x14ac:dyDescent="0.25">
      <c r="A253" s="44">
        <v>247</v>
      </c>
      <c r="B253" s="20"/>
      <c r="C253" s="20"/>
      <c r="D253" s="21"/>
      <c r="E253" s="21"/>
      <c r="F253" s="21"/>
      <c r="G253" s="262"/>
      <c r="H253" s="262"/>
      <c r="I253" s="22"/>
      <c r="J253" s="214"/>
      <c r="K253" s="214"/>
      <c r="L253" s="105" t="str">
        <f t="shared" si="3"/>
        <v/>
      </c>
      <c r="M253" s="99"/>
    </row>
    <row r="254" spans="1:13" ht="20.100000000000001" customHeight="1" x14ac:dyDescent="0.25">
      <c r="A254" s="44">
        <v>248</v>
      </c>
      <c r="B254" s="20"/>
      <c r="C254" s="20"/>
      <c r="D254" s="21"/>
      <c r="E254" s="21"/>
      <c r="F254" s="21"/>
      <c r="G254" s="262"/>
      <c r="H254" s="262"/>
      <c r="I254" s="22"/>
      <c r="J254" s="214"/>
      <c r="K254" s="214"/>
      <c r="L254" s="105" t="str">
        <f t="shared" si="3"/>
        <v/>
      </c>
      <c r="M254" s="99"/>
    </row>
    <row r="255" spans="1:13" ht="20.100000000000001" customHeight="1" x14ac:dyDescent="0.25">
      <c r="A255" s="44">
        <v>249</v>
      </c>
      <c r="B255" s="20"/>
      <c r="C255" s="20"/>
      <c r="D255" s="21"/>
      <c r="E255" s="21"/>
      <c r="F255" s="21"/>
      <c r="G255" s="262"/>
      <c r="H255" s="262"/>
      <c r="I255" s="22"/>
      <c r="J255" s="214"/>
      <c r="K255" s="214"/>
      <c r="L255" s="105" t="str">
        <f t="shared" si="3"/>
        <v/>
      </c>
      <c r="M255" s="99"/>
    </row>
    <row r="256" spans="1:13" ht="20.100000000000001" customHeight="1" x14ac:dyDescent="0.25">
      <c r="A256" s="44">
        <v>250</v>
      </c>
      <c r="B256" s="20"/>
      <c r="C256" s="20"/>
      <c r="D256" s="21"/>
      <c r="E256" s="21"/>
      <c r="F256" s="21"/>
      <c r="G256" s="262"/>
      <c r="H256" s="262"/>
      <c r="I256" s="22"/>
      <c r="J256" s="214"/>
      <c r="K256" s="214"/>
      <c r="L256" s="105" t="str">
        <f t="shared" si="3"/>
        <v/>
      </c>
      <c r="M256" s="99"/>
    </row>
    <row r="257" spans="1:13" ht="20.100000000000001" customHeight="1" x14ac:dyDescent="0.25">
      <c r="A257" s="44">
        <v>251</v>
      </c>
      <c r="B257" s="20"/>
      <c r="C257" s="20"/>
      <c r="D257" s="21"/>
      <c r="E257" s="21"/>
      <c r="F257" s="21"/>
      <c r="G257" s="262"/>
      <c r="H257" s="262"/>
      <c r="I257" s="22"/>
      <c r="J257" s="214"/>
      <c r="K257" s="214"/>
      <c r="L257" s="105" t="str">
        <f t="shared" si="3"/>
        <v/>
      </c>
      <c r="M257" s="99"/>
    </row>
    <row r="258" spans="1:13" ht="20.100000000000001" customHeight="1" x14ac:dyDescent="0.25">
      <c r="A258" s="44">
        <v>252</v>
      </c>
      <c r="B258" s="20"/>
      <c r="C258" s="20"/>
      <c r="D258" s="21"/>
      <c r="E258" s="21"/>
      <c r="F258" s="21"/>
      <c r="G258" s="262"/>
      <c r="H258" s="262"/>
      <c r="I258" s="22"/>
      <c r="J258" s="214"/>
      <c r="K258" s="214"/>
      <c r="L258" s="105" t="str">
        <f t="shared" si="3"/>
        <v/>
      </c>
      <c r="M258" s="99"/>
    </row>
    <row r="259" spans="1:13" ht="20.100000000000001" customHeight="1" x14ac:dyDescent="0.25">
      <c r="A259" s="44">
        <v>253</v>
      </c>
      <c r="B259" s="20"/>
      <c r="C259" s="20"/>
      <c r="D259" s="21"/>
      <c r="E259" s="21"/>
      <c r="F259" s="21"/>
      <c r="G259" s="262"/>
      <c r="H259" s="262"/>
      <c r="I259" s="22"/>
      <c r="J259" s="214"/>
      <c r="K259" s="214"/>
      <c r="L259" s="105" t="str">
        <f t="shared" si="3"/>
        <v/>
      </c>
      <c r="M259" s="99"/>
    </row>
    <row r="260" spans="1:13" ht="20.100000000000001" customHeight="1" x14ac:dyDescent="0.25">
      <c r="A260" s="44">
        <v>254</v>
      </c>
      <c r="B260" s="20"/>
      <c r="C260" s="20"/>
      <c r="D260" s="21"/>
      <c r="E260" s="21"/>
      <c r="F260" s="21"/>
      <c r="G260" s="262"/>
      <c r="H260" s="262"/>
      <c r="I260" s="22"/>
      <c r="J260" s="214"/>
      <c r="K260" s="214"/>
      <c r="L260" s="105" t="str">
        <f t="shared" si="3"/>
        <v/>
      </c>
      <c r="M260" s="99"/>
    </row>
    <row r="261" spans="1:13" ht="20.100000000000001" customHeight="1" x14ac:dyDescent="0.25">
      <c r="A261" s="44">
        <v>255</v>
      </c>
      <c r="B261" s="20"/>
      <c r="C261" s="20"/>
      <c r="D261" s="21"/>
      <c r="E261" s="21"/>
      <c r="F261" s="21"/>
      <c r="G261" s="262"/>
      <c r="H261" s="262"/>
      <c r="I261" s="22"/>
      <c r="J261" s="214"/>
      <c r="K261" s="214"/>
      <c r="L261" s="105" t="str">
        <f t="shared" si="3"/>
        <v/>
      </c>
      <c r="M261" s="99"/>
    </row>
    <row r="262" spans="1:13" ht="20.100000000000001" customHeight="1" x14ac:dyDescent="0.25">
      <c r="A262" s="44">
        <v>256</v>
      </c>
      <c r="B262" s="20"/>
      <c r="C262" s="20"/>
      <c r="D262" s="21"/>
      <c r="E262" s="21"/>
      <c r="F262" s="21"/>
      <c r="G262" s="262"/>
      <c r="H262" s="262"/>
      <c r="I262" s="22"/>
      <c r="J262" s="214"/>
      <c r="K262" s="214"/>
      <c r="L262" s="105" t="str">
        <f t="shared" ref="L262:L325" si="4">IF($E262="","",IF(OR(($I262=0),($J262=0)),0,$I262/$J262*$K262))</f>
        <v/>
      </c>
      <c r="M262" s="99"/>
    </row>
    <row r="263" spans="1:13" ht="20.100000000000001" customHeight="1" x14ac:dyDescent="0.25">
      <c r="A263" s="44">
        <v>257</v>
      </c>
      <c r="B263" s="20"/>
      <c r="C263" s="20"/>
      <c r="D263" s="21"/>
      <c r="E263" s="21"/>
      <c r="F263" s="21"/>
      <c r="G263" s="262"/>
      <c r="H263" s="262"/>
      <c r="I263" s="22"/>
      <c r="J263" s="214"/>
      <c r="K263" s="214"/>
      <c r="L263" s="105" t="str">
        <f t="shared" si="4"/>
        <v/>
      </c>
      <c r="M263" s="99"/>
    </row>
    <row r="264" spans="1:13" ht="20.100000000000001" customHeight="1" x14ac:dyDescent="0.25">
      <c r="A264" s="44">
        <v>258</v>
      </c>
      <c r="B264" s="20"/>
      <c r="C264" s="20"/>
      <c r="D264" s="21"/>
      <c r="E264" s="21"/>
      <c r="F264" s="21"/>
      <c r="G264" s="262"/>
      <c r="H264" s="262"/>
      <c r="I264" s="22"/>
      <c r="J264" s="214"/>
      <c r="K264" s="214"/>
      <c r="L264" s="105" t="str">
        <f t="shared" si="4"/>
        <v/>
      </c>
      <c r="M264" s="99"/>
    </row>
    <row r="265" spans="1:13" ht="20.100000000000001" customHeight="1" x14ac:dyDescent="0.25">
      <c r="A265" s="44">
        <v>259</v>
      </c>
      <c r="B265" s="20"/>
      <c r="C265" s="20"/>
      <c r="D265" s="21"/>
      <c r="E265" s="21"/>
      <c r="F265" s="21"/>
      <c r="G265" s="262"/>
      <c r="H265" s="262"/>
      <c r="I265" s="22"/>
      <c r="J265" s="214"/>
      <c r="K265" s="214"/>
      <c r="L265" s="105" t="str">
        <f t="shared" si="4"/>
        <v/>
      </c>
      <c r="M265" s="99"/>
    </row>
    <row r="266" spans="1:13" ht="20.100000000000001" customHeight="1" x14ac:dyDescent="0.25">
      <c r="A266" s="44">
        <v>260</v>
      </c>
      <c r="B266" s="20"/>
      <c r="C266" s="20"/>
      <c r="D266" s="21"/>
      <c r="E266" s="21"/>
      <c r="F266" s="21"/>
      <c r="G266" s="262"/>
      <c r="H266" s="262"/>
      <c r="I266" s="22"/>
      <c r="J266" s="214"/>
      <c r="K266" s="214"/>
      <c r="L266" s="105" t="str">
        <f t="shared" si="4"/>
        <v/>
      </c>
      <c r="M266" s="99"/>
    </row>
    <row r="267" spans="1:13" ht="20.100000000000001" customHeight="1" x14ac:dyDescent="0.25">
      <c r="A267" s="44">
        <v>261</v>
      </c>
      <c r="B267" s="20"/>
      <c r="C267" s="20"/>
      <c r="D267" s="21"/>
      <c r="E267" s="21"/>
      <c r="F267" s="21"/>
      <c r="G267" s="262"/>
      <c r="H267" s="262"/>
      <c r="I267" s="22"/>
      <c r="J267" s="214"/>
      <c r="K267" s="214"/>
      <c r="L267" s="105" t="str">
        <f t="shared" si="4"/>
        <v/>
      </c>
      <c r="M267" s="99"/>
    </row>
    <row r="268" spans="1:13" ht="20.100000000000001" customHeight="1" x14ac:dyDescent="0.25">
      <c r="A268" s="44">
        <v>262</v>
      </c>
      <c r="B268" s="20"/>
      <c r="C268" s="20"/>
      <c r="D268" s="21"/>
      <c r="E268" s="21"/>
      <c r="F268" s="21"/>
      <c r="G268" s="262"/>
      <c r="H268" s="262"/>
      <c r="I268" s="22"/>
      <c r="J268" s="214"/>
      <c r="K268" s="214"/>
      <c r="L268" s="105" t="str">
        <f t="shared" si="4"/>
        <v/>
      </c>
      <c r="M268" s="99"/>
    </row>
    <row r="269" spans="1:13" ht="20.100000000000001" customHeight="1" x14ac:dyDescent="0.25">
      <c r="A269" s="44">
        <v>263</v>
      </c>
      <c r="B269" s="20"/>
      <c r="C269" s="20"/>
      <c r="D269" s="21"/>
      <c r="E269" s="21"/>
      <c r="F269" s="21"/>
      <c r="G269" s="262"/>
      <c r="H269" s="262"/>
      <c r="I269" s="22"/>
      <c r="J269" s="214"/>
      <c r="K269" s="214"/>
      <c r="L269" s="105" t="str">
        <f t="shared" si="4"/>
        <v/>
      </c>
      <c r="M269" s="99"/>
    </row>
    <row r="270" spans="1:13" ht="20.100000000000001" customHeight="1" x14ac:dyDescent="0.25">
      <c r="A270" s="44">
        <v>264</v>
      </c>
      <c r="B270" s="20"/>
      <c r="C270" s="20"/>
      <c r="D270" s="21"/>
      <c r="E270" s="21"/>
      <c r="F270" s="21"/>
      <c r="G270" s="262"/>
      <c r="H270" s="262"/>
      <c r="I270" s="22"/>
      <c r="J270" s="214"/>
      <c r="K270" s="214"/>
      <c r="L270" s="105" t="str">
        <f t="shared" si="4"/>
        <v/>
      </c>
      <c r="M270" s="99"/>
    </row>
    <row r="271" spans="1:13" ht="20.100000000000001" customHeight="1" x14ac:dyDescent="0.25">
      <c r="A271" s="44">
        <v>265</v>
      </c>
      <c r="B271" s="20"/>
      <c r="C271" s="20"/>
      <c r="D271" s="21"/>
      <c r="E271" s="21"/>
      <c r="F271" s="21"/>
      <c r="G271" s="262"/>
      <c r="H271" s="262"/>
      <c r="I271" s="22"/>
      <c r="J271" s="214"/>
      <c r="K271" s="214"/>
      <c r="L271" s="105" t="str">
        <f t="shared" si="4"/>
        <v/>
      </c>
      <c r="M271" s="99"/>
    </row>
    <row r="272" spans="1:13" ht="20.100000000000001" customHeight="1" x14ac:dyDescent="0.25">
      <c r="A272" s="44">
        <v>266</v>
      </c>
      <c r="B272" s="20"/>
      <c r="C272" s="20"/>
      <c r="D272" s="21"/>
      <c r="E272" s="21"/>
      <c r="F272" s="21"/>
      <c r="G272" s="262"/>
      <c r="H272" s="262"/>
      <c r="I272" s="22"/>
      <c r="J272" s="214"/>
      <c r="K272" s="214"/>
      <c r="L272" s="105" t="str">
        <f t="shared" si="4"/>
        <v/>
      </c>
      <c r="M272" s="99"/>
    </row>
    <row r="273" spans="1:13" ht="20.100000000000001" customHeight="1" x14ac:dyDescent="0.25">
      <c r="A273" s="44">
        <v>267</v>
      </c>
      <c r="B273" s="20"/>
      <c r="C273" s="20"/>
      <c r="D273" s="21"/>
      <c r="E273" s="21"/>
      <c r="F273" s="21"/>
      <c r="G273" s="262"/>
      <c r="H273" s="262"/>
      <c r="I273" s="22"/>
      <c r="J273" s="214"/>
      <c r="K273" s="214"/>
      <c r="L273" s="105" t="str">
        <f t="shared" si="4"/>
        <v/>
      </c>
      <c r="M273" s="99"/>
    </row>
    <row r="274" spans="1:13" ht="20.100000000000001" customHeight="1" x14ac:dyDescent="0.25">
      <c r="A274" s="44">
        <v>268</v>
      </c>
      <c r="B274" s="20"/>
      <c r="C274" s="20"/>
      <c r="D274" s="21"/>
      <c r="E274" s="21"/>
      <c r="F274" s="21"/>
      <c r="G274" s="262"/>
      <c r="H274" s="262"/>
      <c r="I274" s="22"/>
      <c r="J274" s="214"/>
      <c r="K274" s="214"/>
      <c r="L274" s="105" t="str">
        <f t="shared" si="4"/>
        <v/>
      </c>
      <c r="M274" s="99"/>
    </row>
    <row r="275" spans="1:13" ht="20.100000000000001" customHeight="1" x14ac:dyDescent="0.25">
      <c r="A275" s="44">
        <v>269</v>
      </c>
      <c r="B275" s="20"/>
      <c r="C275" s="20"/>
      <c r="D275" s="21"/>
      <c r="E275" s="21"/>
      <c r="F275" s="21"/>
      <c r="G275" s="262"/>
      <c r="H275" s="262"/>
      <c r="I275" s="22"/>
      <c r="J275" s="214"/>
      <c r="K275" s="214"/>
      <c r="L275" s="105" t="str">
        <f t="shared" si="4"/>
        <v/>
      </c>
      <c r="M275" s="99"/>
    </row>
    <row r="276" spans="1:13" ht="20.100000000000001" customHeight="1" x14ac:dyDescent="0.25">
      <c r="A276" s="44">
        <v>270</v>
      </c>
      <c r="B276" s="20"/>
      <c r="C276" s="20"/>
      <c r="D276" s="21"/>
      <c r="E276" s="21"/>
      <c r="F276" s="21"/>
      <c r="G276" s="262"/>
      <c r="H276" s="262"/>
      <c r="I276" s="22"/>
      <c r="J276" s="214"/>
      <c r="K276" s="214"/>
      <c r="L276" s="105" t="str">
        <f t="shared" si="4"/>
        <v/>
      </c>
      <c r="M276" s="99"/>
    </row>
    <row r="277" spans="1:13" ht="20.100000000000001" customHeight="1" x14ac:dyDescent="0.25">
      <c r="A277" s="44">
        <v>271</v>
      </c>
      <c r="B277" s="20"/>
      <c r="C277" s="20"/>
      <c r="D277" s="21"/>
      <c r="E277" s="21"/>
      <c r="F277" s="21"/>
      <c r="G277" s="262"/>
      <c r="H277" s="262"/>
      <c r="I277" s="22"/>
      <c r="J277" s="214"/>
      <c r="K277" s="214"/>
      <c r="L277" s="105" t="str">
        <f t="shared" si="4"/>
        <v/>
      </c>
      <c r="M277" s="99"/>
    </row>
    <row r="278" spans="1:13" ht="20.100000000000001" customHeight="1" x14ac:dyDescent="0.25">
      <c r="A278" s="44">
        <v>272</v>
      </c>
      <c r="B278" s="20"/>
      <c r="C278" s="20"/>
      <c r="D278" s="21"/>
      <c r="E278" s="21"/>
      <c r="F278" s="21"/>
      <c r="G278" s="262"/>
      <c r="H278" s="262"/>
      <c r="I278" s="22"/>
      <c r="J278" s="214"/>
      <c r="K278" s="214"/>
      <c r="L278" s="105" t="str">
        <f t="shared" si="4"/>
        <v/>
      </c>
      <c r="M278" s="99"/>
    </row>
    <row r="279" spans="1:13" ht="20.100000000000001" customHeight="1" x14ac:dyDescent="0.25">
      <c r="A279" s="44">
        <v>273</v>
      </c>
      <c r="B279" s="20"/>
      <c r="C279" s="20"/>
      <c r="D279" s="21"/>
      <c r="E279" s="21"/>
      <c r="F279" s="21"/>
      <c r="G279" s="262"/>
      <c r="H279" s="262"/>
      <c r="I279" s="22"/>
      <c r="J279" s="214"/>
      <c r="K279" s="214"/>
      <c r="L279" s="105" t="str">
        <f t="shared" si="4"/>
        <v/>
      </c>
      <c r="M279" s="99"/>
    </row>
    <row r="280" spans="1:13" ht="20.100000000000001" customHeight="1" x14ac:dyDescent="0.25">
      <c r="A280" s="44">
        <v>274</v>
      </c>
      <c r="B280" s="20"/>
      <c r="C280" s="20"/>
      <c r="D280" s="21"/>
      <c r="E280" s="21"/>
      <c r="F280" s="21"/>
      <c r="G280" s="262"/>
      <c r="H280" s="262"/>
      <c r="I280" s="22"/>
      <c r="J280" s="214"/>
      <c r="K280" s="214"/>
      <c r="L280" s="105" t="str">
        <f t="shared" si="4"/>
        <v/>
      </c>
      <c r="M280" s="99"/>
    </row>
    <row r="281" spans="1:13" ht="20.100000000000001" customHeight="1" x14ac:dyDescent="0.25">
      <c r="A281" s="44">
        <v>275</v>
      </c>
      <c r="B281" s="20"/>
      <c r="C281" s="20"/>
      <c r="D281" s="21"/>
      <c r="E281" s="21"/>
      <c r="F281" s="21"/>
      <c r="G281" s="262"/>
      <c r="H281" s="262"/>
      <c r="I281" s="22"/>
      <c r="J281" s="214"/>
      <c r="K281" s="214"/>
      <c r="L281" s="105" t="str">
        <f t="shared" si="4"/>
        <v/>
      </c>
      <c r="M281" s="99"/>
    </row>
    <row r="282" spans="1:13" ht="20.100000000000001" customHeight="1" x14ac:dyDescent="0.25">
      <c r="A282" s="44">
        <v>276</v>
      </c>
      <c r="B282" s="20"/>
      <c r="C282" s="20"/>
      <c r="D282" s="21"/>
      <c r="E282" s="21"/>
      <c r="F282" s="21"/>
      <c r="G282" s="262"/>
      <c r="H282" s="262"/>
      <c r="I282" s="22"/>
      <c r="J282" s="214"/>
      <c r="K282" s="214"/>
      <c r="L282" s="105" t="str">
        <f t="shared" si="4"/>
        <v/>
      </c>
      <c r="M282" s="99"/>
    </row>
    <row r="283" spans="1:13" ht="20.100000000000001" customHeight="1" x14ac:dyDescent="0.25">
      <c r="A283" s="44">
        <v>277</v>
      </c>
      <c r="B283" s="20"/>
      <c r="C283" s="20"/>
      <c r="D283" s="21"/>
      <c r="E283" s="21"/>
      <c r="F283" s="21"/>
      <c r="G283" s="262"/>
      <c r="H283" s="262"/>
      <c r="I283" s="22"/>
      <c r="J283" s="214"/>
      <c r="K283" s="214"/>
      <c r="L283" s="105" t="str">
        <f t="shared" si="4"/>
        <v/>
      </c>
      <c r="M283" s="99"/>
    </row>
    <row r="284" spans="1:13" ht="20.100000000000001" customHeight="1" x14ac:dyDescent="0.25">
      <c r="A284" s="44">
        <v>278</v>
      </c>
      <c r="B284" s="20"/>
      <c r="C284" s="20"/>
      <c r="D284" s="21"/>
      <c r="E284" s="21"/>
      <c r="F284" s="21"/>
      <c r="G284" s="262"/>
      <c r="H284" s="262"/>
      <c r="I284" s="22"/>
      <c r="J284" s="214"/>
      <c r="K284" s="214"/>
      <c r="L284" s="105" t="str">
        <f t="shared" si="4"/>
        <v/>
      </c>
      <c r="M284" s="99"/>
    </row>
    <row r="285" spans="1:13" ht="20.100000000000001" customHeight="1" x14ac:dyDescent="0.25">
      <c r="A285" s="44">
        <v>279</v>
      </c>
      <c r="B285" s="20"/>
      <c r="C285" s="20"/>
      <c r="D285" s="21"/>
      <c r="E285" s="21"/>
      <c r="F285" s="21"/>
      <c r="G285" s="262"/>
      <c r="H285" s="262"/>
      <c r="I285" s="22"/>
      <c r="J285" s="214"/>
      <c r="K285" s="214"/>
      <c r="L285" s="105" t="str">
        <f t="shared" si="4"/>
        <v/>
      </c>
      <c r="M285" s="99"/>
    </row>
    <row r="286" spans="1:13" ht="20.100000000000001" customHeight="1" x14ac:dyDescent="0.25">
      <c r="A286" s="44">
        <v>280</v>
      </c>
      <c r="B286" s="20"/>
      <c r="C286" s="20"/>
      <c r="D286" s="21"/>
      <c r="E286" s="21"/>
      <c r="F286" s="21"/>
      <c r="G286" s="262"/>
      <c r="H286" s="262"/>
      <c r="I286" s="22"/>
      <c r="J286" s="214"/>
      <c r="K286" s="214"/>
      <c r="L286" s="105" t="str">
        <f t="shared" si="4"/>
        <v/>
      </c>
      <c r="M286" s="99"/>
    </row>
    <row r="287" spans="1:13" ht="20.100000000000001" customHeight="1" x14ac:dyDescent="0.25">
      <c r="A287" s="44">
        <v>281</v>
      </c>
      <c r="B287" s="20"/>
      <c r="C287" s="20"/>
      <c r="D287" s="21"/>
      <c r="E287" s="21"/>
      <c r="F287" s="21"/>
      <c r="G287" s="262"/>
      <c r="H287" s="262"/>
      <c r="I287" s="22"/>
      <c r="J287" s="214"/>
      <c r="K287" s="214"/>
      <c r="L287" s="105" t="str">
        <f t="shared" si="4"/>
        <v/>
      </c>
      <c r="M287" s="99"/>
    </row>
    <row r="288" spans="1:13" ht="20.100000000000001" customHeight="1" x14ac:dyDescent="0.25">
      <c r="A288" s="44">
        <v>282</v>
      </c>
      <c r="B288" s="20"/>
      <c r="C288" s="20"/>
      <c r="D288" s="21"/>
      <c r="E288" s="21"/>
      <c r="F288" s="21"/>
      <c r="G288" s="262"/>
      <c r="H288" s="262"/>
      <c r="I288" s="22"/>
      <c r="J288" s="214"/>
      <c r="K288" s="214"/>
      <c r="L288" s="105" t="str">
        <f t="shared" si="4"/>
        <v/>
      </c>
      <c r="M288" s="99"/>
    </row>
    <row r="289" spans="1:13" ht="20.100000000000001" customHeight="1" x14ac:dyDescent="0.25">
      <c r="A289" s="44">
        <v>283</v>
      </c>
      <c r="B289" s="20"/>
      <c r="C289" s="20"/>
      <c r="D289" s="21"/>
      <c r="E289" s="21"/>
      <c r="F289" s="21"/>
      <c r="G289" s="262"/>
      <c r="H289" s="262"/>
      <c r="I289" s="22"/>
      <c r="J289" s="214"/>
      <c r="K289" s="214"/>
      <c r="L289" s="105" t="str">
        <f t="shared" si="4"/>
        <v/>
      </c>
      <c r="M289" s="99"/>
    </row>
    <row r="290" spans="1:13" ht="20.100000000000001" customHeight="1" x14ac:dyDescent="0.25">
      <c r="A290" s="44">
        <v>284</v>
      </c>
      <c r="B290" s="20"/>
      <c r="C290" s="20"/>
      <c r="D290" s="21"/>
      <c r="E290" s="21"/>
      <c r="F290" s="21"/>
      <c r="G290" s="262"/>
      <c r="H290" s="262"/>
      <c r="I290" s="22"/>
      <c r="J290" s="214"/>
      <c r="K290" s="214"/>
      <c r="L290" s="105" t="str">
        <f t="shared" si="4"/>
        <v/>
      </c>
      <c r="M290" s="99"/>
    </row>
    <row r="291" spans="1:13" ht="20.100000000000001" customHeight="1" x14ac:dyDescent="0.25">
      <c r="A291" s="44">
        <v>285</v>
      </c>
      <c r="B291" s="20"/>
      <c r="C291" s="20"/>
      <c r="D291" s="21"/>
      <c r="E291" s="21"/>
      <c r="F291" s="21"/>
      <c r="G291" s="262"/>
      <c r="H291" s="262"/>
      <c r="I291" s="22"/>
      <c r="J291" s="214"/>
      <c r="K291" s="214"/>
      <c r="L291" s="105" t="str">
        <f t="shared" si="4"/>
        <v/>
      </c>
      <c r="M291" s="99"/>
    </row>
    <row r="292" spans="1:13" ht="20.100000000000001" customHeight="1" x14ac:dyDescent="0.25">
      <c r="A292" s="44">
        <v>286</v>
      </c>
      <c r="B292" s="20"/>
      <c r="C292" s="20"/>
      <c r="D292" s="21"/>
      <c r="E292" s="21"/>
      <c r="F292" s="21"/>
      <c r="G292" s="262"/>
      <c r="H292" s="262"/>
      <c r="I292" s="22"/>
      <c r="J292" s="214"/>
      <c r="K292" s="214"/>
      <c r="L292" s="105" t="str">
        <f t="shared" si="4"/>
        <v/>
      </c>
      <c r="M292" s="99"/>
    </row>
    <row r="293" spans="1:13" ht="20.100000000000001" customHeight="1" x14ac:dyDescent="0.25">
      <c r="A293" s="44">
        <v>287</v>
      </c>
      <c r="B293" s="20"/>
      <c r="C293" s="20"/>
      <c r="D293" s="21"/>
      <c r="E293" s="21"/>
      <c r="F293" s="21"/>
      <c r="G293" s="262"/>
      <c r="H293" s="262"/>
      <c r="I293" s="22"/>
      <c r="J293" s="214"/>
      <c r="K293" s="214"/>
      <c r="L293" s="105" t="str">
        <f t="shared" si="4"/>
        <v/>
      </c>
      <c r="M293" s="99"/>
    </row>
    <row r="294" spans="1:13" ht="20.100000000000001" customHeight="1" x14ac:dyDescent="0.25">
      <c r="A294" s="44">
        <v>288</v>
      </c>
      <c r="B294" s="20"/>
      <c r="C294" s="20"/>
      <c r="D294" s="21"/>
      <c r="E294" s="21"/>
      <c r="F294" s="21"/>
      <c r="G294" s="262"/>
      <c r="H294" s="262"/>
      <c r="I294" s="22"/>
      <c r="J294" s="214"/>
      <c r="K294" s="214"/>
      <c r="L294" s="105" t="str">
        <f t="shared" si="4"/>
        <v/>
      </c>
      <c r="M294" s="99"/>
    </row>
    <row r="295" spans="1:13" ht="20.100000000000001" customHeight="1" x14ac:dyDescent="0.25">
      <c r="A295" s="44">
        <v>289</v>
      </c>
      <c r="B295" s="20"/>
      <c r="C295" s="20"/>
      <c r="D295" s="21"/>
      <c r="E295" s="21"/>
      <c r="F295" s="21"/>
      <c r="G295" s="262"/>
      <c r="H295" s="262"/>
      <c r="I295" s="22"/>
      <c r="J295" s="214"/>
      <c r="K295" s="214"/>
      <c r="L295" s="105" t="str">
        <f t="shared" si="4"/>
        <v/>
      </c>
      <c r="M295" s="99"/>
    </row>
    <row r="296" spans="1:13" ht="20.100000000000001" customHeight="1" x14ac:dyDescent="0.25">
      <c r="A296" s="44">
        <v>290</v>
      </c>
      <c r="B296" s="20"/>
      <c r="C296" s="20"/>
      <c r="D296" s="21"/>
      <c r="E296" s="21"/>
      <c r="F296" s="21"/>
      <c r="G296" s="262"/>
      <c r="H296" s="262"/>
      <c r="I296" s="22"/>
      <c r="J296" s="214"/>
      <c r="K296" s="214"/>
      <c r="L296" s="105" t="str">
        <f t="shared" si="4"/>
        <v/>
      </c>
      <c r="M296" s="99"/>
    </row>
    <row r="297" spans="1:13" ht="20.100000000000001" customHeight="1" x14ac:dyDescent="0.25">
      <c r="A297" s="44">
        <v>291</v>
      </c>
      <c r="B297" s="20"/>
      <c r="C297" s="20"/>
      <c r="D297" s="21"/>
      <c r="E297" s="21"/>
      <c r="F297" s="21"/>
      <c r="G297" s="262"/>
      <c r="H297" s="262"/>
      <c r="I297" s="22"/>
      <c r="J297" s="214"/>
      <c r="K297" s="214"/>
      <c r="L297" s="105" t="str">
        <f t="shared" si="4"/>
        <v/>
      </c>
      <c r="M297" s="99"/>
    </row>
    <row r="298" spans="1:13" ht="20.100000000000001" customHeight="1" x14ac:dyDescent="0.25">
      <c r="A298" s="44">
        <v>292</v>
      </c>
      <c r="B298" s="20"/>
      <c r="C298" s="20"/>
      <c r="D298" s="21"/>
      <c r="E298" s="21"/>
      <c r="F298" s="21"/>
      <c r="G298" s="262"/>
      <c r="H298" s="262"/>
      <c r="I298" s="22"/>
      <c r="J298" s="214"/>
      <c r="K298" s="214"/>
      <c r="L298" s="105" t="str">
        <f t="shared" si="4"/>
        <v/>
      </c>
      <c r="M298" s="99"/>
    </row>
    <row r="299" spans="1:13" ht="20.100000000000001" customHeight="1" x14ac:dyDescent="0.25">
      <c r="A299" s="44">
        <v>293</v>
      </c>
      <c r="B299" s="20"/>
      <c r="C299" s="20"/>
      <c r="D299" s="21"/>
      <c r="E299" s="21"/>
      <c r="F299" s="21"/>
      <c r="G299" s="262"/>
      <c r="H299" s="262"/>
      <c r="I299" s="22"/>
      <c r="J299" s="214"/>
      <c r="K299" s="214"/>
      <c r="L299" s="105" t="str">
        <f t="shared" si="4"/>
        <v/>
      </c>
      <c r="M299" s="99"/>
    </row>
    <row r="300" spans="1:13" ht="20.100000000000001" customHeight="1" x14ac:dyDescent="0.25">
      <c r="A300" s="44">
        <v>294</v>
      </c>
      <c r="B300" s="20"/>
      <c r="C300" s="20"/>
      <c r="D300" s="21"/>
      <c r="E300" s="21"/>
      <c r="F300" s="21"/>
      <c r="G300" s="262"/>
      <c r="H300" s="262"/>
      <c r="I300" s="22"/>
      <c r="J300" s="214"/>
      <c r="K300" s="214"/>
      <c r="L300" s="105" t="str">
        <f t="shared" si="4"/>
        <v/>
      </c>
      <c r="M300" s="99"/>
    </row>
    <row r="301" spans="1:13" ht="20.100000000000001" customHeight="1" x14ac:dyDescent="0.25">
      <c r="A301" s="44">
        <v>295</v>
      </c>
      <c r="B301" s="20"/>
      <c r="C301" s="20"/>
      <c r="D301" s="21"/>
      <c r="E301" s="21"/>
      <c r="F301" s="21"/>
      <c r="G301" s="262"/>
      <c r="H301" s="262"/>
      <c r="I301" s="22"/>
      <c r="J301" s="214"/>
      <c r="K301" s="214"/>
      <c r="L301" s="105" t="str">
        <f t="shared" si="4"/>
        <v/>
      </c>
      <c r="M301" s="99"/>
    </row>
    <row r="302" spans="1:13" ht="20.100000000000001" customHeight="1" x14ac:dyDescent="0.25">
      <c r="A302" s="44">
        <v>296</v>
      </c>
      <c r="B302" s="20"/>
      <c r="C302" s="20"/>
      <c r="D302" s="21"/>
      <c r="E302" s="21"/>
      <c r="F302" s="21"/>
      <c r="G302" s="262"/>
      <c r="H302" s="262"/>
      <c r="I302" s="22"/>
      <c r="J302" s="214"/>
      <c r="K302" s="214"/>
      <c r="L302" s="105" t="str">
        <f t="shared" si="4"/>
        <v/>
      </c>
      <c r="M302" s="99"/>
    </row>
    <row r="303" spans="1:13" ht="20.100000000000001" customHeight="1" x14ac:dyDescent="0.25">
      <c r="A303" s="44">
        <v>297</v>
      </c>
      <c r="B303" s="20"/>
      <c r="C303" s="20"/>
      <c r="D303" s="21"/>
      <c r="E303" s="21"/>
      <c r="F303" s="21"/>
      <c r="G303" s="262"/>
      <c r="H303" s="262"/>
      <c r="I303" s="22"/>
      <c r="J303" s="214"/>
      <c r="K303" s="214"/>
      <c r="L303" s="105" t="str">
        <f t="shared" si="4"/>
        <v/>
      </c>
      <c r="M303" s="99"/>
    </row>
    <row r="304" spans="1:13" ht="20.100000000000001" customHeight="1" x14ac:dyDescent="0.25">
      <c r="A304" s="44">
        <v>298</v>
      </c>
      <c r="B304" s="20"/>
      <c r="C304" s="20"/>
      <c r="D304" s="21"/>
      <c r="E304" s="21"/>
      <c r="F304" s="21"/>
      <c r="G304" s="262"/>
      <c r="H304" s="262"/>
      <c r="I304" s="22"/>
      <c r="J304" s="214"/>
      <c r="K304" s="214"/>
      <c r="L304" s="105" t="str">
        <f t="shared" si="4"/>
        <v/>
      </c>
      <c r="M304" s="99"/>
    </row>
    <row r="305" spans="1:13" ht="20.100000000000001" customHeight="1" x14ac:dyDescent="0.25">
      <c r="A305" s="44">
        <v>299</v>
      </c>
      <c r="B305" s="20"/>
      <c r="C305" s="20"/>
      <c r="D305" s="21"/>
      <c r="E305" s="21"/>
      <c r="F305" s="21"/>
      <c r="G305" s="262"/>
      <c r="H305" s="262"/>
      <c r="I305" s="22"/>
      <c r="J305" s="214"/>
      <c r="K305" s="214"/>
      <c r="L305" s="105" t="str">
        <f t="shared" si="4"/>
        <v/>
      </c>
      <c r="M305" s="99"/>
    </row>
    <row r="306" spans="1:13" ht="20.100000000000001" customHeight="1" x14ac:dyDescent="0.25">
      <c r="A306" s="44">
        <v>300</v>
      </c>
      <c r="B306" s="20"/>
      <c r="C306" s="20"/>
      <c r="D306" s="21"/>
      <c r="E306" s="21"/>
      <c r="F306" s="21"/>
      <c r="G306" s="262"/>
      <c r="H306" s="262"/>
      <c r="I306" s="22"/>
      <c r="J306" s="214"/>
      <c r="K306" s="214"/>
      <c r="L306" s="105" t="str">
        <f t="shared" si="4"/>
        <v/>
      </c>
      <c r="M306" s="99"/>
    </row>
    <row r="307" spans="1:13" ht="20.100000000000001" customHeight="1" x14ac:dyDescent="0.25">
      <c r="A307" s="44">
        <v>301</v>
      </c>
      <c r="B307" s="20"/>
      <c r="C307" s="20"/>
      <c r="D307" s="21"/>
      <c r="E307" s="21"/>
      <c r="F307" s="21"/>
      <c r="G307" s="262"/>
      <c r="H307" s="262"/>
      <c r="I307" s="22"/>
      <c r="J307" s="214"/>
      <c r="K307" s="214"/>
      <c r="L307" s="105" t="str">
        <f t="shared" si="4"/>
        <v/>
      </c>
      <c r="M307" s="99"/>
    </row>
    <row r="308" spans="1:13" ht="20.100000000000001" customHeight="1" x14ac:dyDescent="0.25">
      <c r="A308" s="44">
        <v>302</v>
      </c>
      <c r="B308" s="20"/>
      <c r="C308" s="20"/>
      <c r="D308" s="21"/>
      <c r="E308" s="21"/>
      <c r="F308" s="21"/>
      <c r="G308" s="262"/>
      <c r="H308" s="262"/>
      <c r="I308" s="22"/>
      <c r="J308" s="214"/>
      <c r="K308" s="214"/>
      <c r="L308" s="105" t="str">
        <f t="shared" si="4"/>
        <v/>
      </c>
      <c r="M308" s="99"/>
    </row>
    <row r="309" spans="1:13" ht="20.100000000000001" customHeight="1" x14ac:dyDescent="0.25">
      <c r="A309" s="44">
        <v>303</v>
      </c>
      <c r="B309" s="20"/>
      <c r="C309" s="20"/>
      <c r="D309" s="21"/>
      <c r="E309" s="21"/>
      <c r="F309" s="21"/>
      <c r="G309" s="262"/>
      <c r="H309" s="262"/>
      <c r="I309" s="22"/>
      <c r="J309" s="214"/>
      <c r="K309" s="214"/>
      <c r="L309" s="105" t="str">
        <f t="shared" si="4"/>
        <v/>
      </c>
      <c r="M309" s="99"/>
    </row>
    <row r="310" spans="1:13" ht="20.100000000000001" customHeight="1" x14ac:dyDescent="0.25">
      <c r="A310" s="44">
        <v>304</v>
      </c>
      <c r="B310" s="20"/>
      <c r="C310" s="20"/>
      <c r="D310" s="21"/>
      <c r="E310" s="21"/>
      <c r="F310" s="21"/>
      <c r="G310" s="262"/>
      <c r="H310" s="262"/>
      <c r="I310" s="22"/>
      <c r="J310" s="214"/>
      <c r="K310" s="214"/>
      <c r="L310" s="105" t="str">
        <f t="shared" si="4"/>
        <v/>
      </c>
      <c r="M310" s="99"/>
    </row>
    <row r="311" spans="1:13" ht="20.100000000000001" customHeight="1" x14ac:dyDescent="0.25">
      <c r="A311" s="44">
        <v>305</v>
      </c>
      <c r="B311" s="20"/>
      <c r="C311" s="20"/>
      <c r="D311" s="21"/>
      <c r="E311" s="21"/>
      <c r="F311" s="21"/>
      <c r="G311" s="262"/>
      <c r="H311" s="262"/>
      <c r="I311" s="22"/>
      <c r="J311" s="214"/>
      <c r="K311" s="214"/>
      <c r="L311" s="105" t="str">
        <f t="shared" si="4"/>
        <v/>
      </c>
      <c r="M311" s="99"/>
    </row>
    <row r="312" spans="1:13" ht="20.100000000000001" customHeight="1" x14ac:dyDescent="0.25">
      <c r="A312" s="44">
        <v>306</v>
      </c>
      <c r="B312" s="20"/>
      <c r="C312" s="20"/>
      <c r="D312" s="21"/>
      <c r="E312" s="21"/>
      <c r="F312" s="21"/>
      <c r="G312" s="262"/>
      <c r="H312" s="262"/>
      <c r="I312" s="22"/>
      <c r="J312" s="214"/>
      <c r="K312" s="214"/>
      <c r="L312" s="105" t="str">
        <f t="shared" si="4"/>
        <v/>
      </c>
      <c r="M312" s="99"/>
    </row>
    <row r="313" spans="1:13" ht="20.100000000000001" customHeight="1" x14ac:dyDescent="0.25">
      <c r="A313" s="44">
        <v>307</v>
      </c>
      <c r="B313" s="20"/>
      <c r="C313" s="20"/>
      <c r="D313" s="21"/>
      <c r="E313" s="21"/>
      <c r="F313" s="21"/>
      <c r="G313" s="262"/>
      <c r="H313" s="262"/>
      <c r="I313" s="22"/>
      <c r="J313" s="214"/>
      <c r="K313" s="214"/>
      <c r="L313" s="105" t="str">
        <f t="shared" si="4"/>
        <v/>
      </c>
      <c r="M313" s="99"/>
    </row>
    <row r="314" spans="1:13" ht="20.100000000000001" customHeight="1" x14ac:dyDescent="0.25">
      <c r="A314" s="44">
        <v>308</v>
      </c>
      <c r="B314" s="20"/>
      <c r="C314" s="20"/>
      <c r="D314" s="21"/>
      <c r="E314" s="21"/>
      <c r="F314" s="21"/>
      <c r="G314" s="262"/>
      <c r="H314" s="262"/>
      <c r="I314" s="22"/>
      <c r="J314" s="214"/>
      <c r="K314" s="214"/>
      <c r="L314" s="105" t="str">
        <f t="shared" si="4"/>
        <v/>
      </c>
      <c r="M314" s="99"/>
    </row>
    <row r="315" spans="1:13" ht="20.100000000000001" customHeight="1" x14ac:dyDescent="0.25">
      <c r="A315" s="44">
        <v>309</v>
      </c>
      <c r="B315" s="20"/>
      <c r="C315" s="20"/>
      <c r="D315" s="21"/>
      <c r="E315" s="21"/>
      <c r="F315" s="21"/>
      <c r="G315" s="262"/>
      <c r="H315" s="262"/>
      <c r="I315" s="22"/>
      <c r="J315" s="214"/>
      <c r="K315" s="214"/>
      <c r="L315" s="105" t="str">
        <f t="shared" si="4"/>
        <v/>
      </c>
      <c r="M315" s="99"/>
    </row>
    <row r="316" spans="1:13" ht="20.100000000000001" customHeight="1" x14ac:dyDescent="0.25">
      <c r="A316" s="44">
        <v>310</v>
      </c>
      <c r="B316" s="20"/>
      <c r="C316" s="20"/>
      <c r="D316" s="21"/>
      <c r="E316" s="21"/>
      <c r="F316" s="21"/>
      <c r="G316" s="262"/>
      <c r="H316" s="262"/>
      <c r="I316" s="22"/>
      <c r="J316" s="214"/>
      <c r="K316" s="214"/>
      <c r="L316" s="105" t="str">
        <f t="shared" si="4"/>
        <v/>
      </c>
      <c r="M316" s="99"/>
    </row>
    <row r="317" spans="1:13" ht="20.100000000000001" customHeight="1" x14ac:dyDescent="0.25">
      <c r="A317" s="44">
        <v>311</v>
      </c>
      <c r="B317" s="20"/>
      <c r="C317" s="20"/>
      <c r="D317" s="21"/>
      <c r="E317" s="21"/>
      <c r="F317" s="21"/>
      <c r="G317" s="262"/>
      <c r="H317" s="262"/>
      <c r="I317" s="22"/>
      <c r="J317" s="214"/>
      <c r="K317" s="214"/>
      <c r="L317" s="105" t="str">
        <f t="shared" si="4"/>
        <v/>
      </c>
      <c r="M317" s="99"/>
    </row>
    <row r="318" spans="1:13" ht="20.100000000000001" customHeight="1" x14ac:dyDescent="0.25">
      <c r="A318" s="44">
        <v>312</v>
      </c>
      <c r="B318" s="20"/>
      <c r="C318" s="20"/>
      <c r="D318" s="21"/>
      <c r="E318" s="21"/>
      <c r="F318" s="21"/>
      <c r="G318" s="262"/>
      <c r="H318" s="262"/>
      <c r="I318" s="22"/>
      <c r="J318" s="214"/>
      <c r="K318" s="214"/>
      <c r="L318" s="105" t="str">
        <f t="shared" si="4"/>
        <v/>
      </c>
      <c r="M318" s="99"/>
    </row>
    <row r="319" spans="1:13" ht="20.100000000000001" customHeight="1" x14ac:dyDescent="0.25">
      <c r="A319" s="44">
        <v>313</v>
      </c>
      <c r="B319" s="20"/>
      <c r="C319" s="20"/>
      <c r="D319" s="21"/>
      <c r="E319" s="21"/>
      <c r="F319" s="21"/>
      <c r="G319" s="262"/>
      <c r="H319" s="262"/>
      <c r="I319" s="22"/>
      <c r="J319" s="214"/>
      <c r="K319" s="214"/>
      <c r="L319" s="105" t="str">
        <f t="shared" si="4"/>
        <v/>
      </c>
      <c r="M319" s="99"/>
    </row>
    <row r="320" spans="1:13" ht="20.100000000000001" customHeight="1" x14ac:dyDescent="0.25">
      <c r="A320" s="44">
        <v>314</v>
      </c>
      <c r="B320" s="20"/>
      <c r="C320" s="20"/>
      <c r="D320" s="21"/>
      <c r="E320" s="21"/>
      <c r="F320" s="21"/>
      <c r="G320" s="262"/>
      <c r="H320" s="262"/>
      <c r="I320" s="22"/>
      <c r="J320" s="214"/>
      <c r="K320" s="214"/>
      <c r="L320" s="105" t="str">
        <f t="shared" si="4"/>
        <v/>
      </c>
      <c r="M320" s="99"/>
    </row>
    <row r="321" spans="1:13" ht="20.100000000000001" customHeight="1" x14ac:dyDescent="0.25">
      <c r="A321" s="44">
        <v>315</v>
      </c>
      <c r="B321" s="20"/>
      <c r="C321" s="20"/>
      <c r="D321" s="21"/>
      <c r="E321" s="21"/>
      <c r="F321" s="21"/>
      <c r="G321" s="262"/>
      <c r="H321" s="262"/>
      <c r="I321" s="22"/>
      <c r="J321" s="214"/>
      <c r="K321" s="214"/>
      <c r="L321" s="105" t="str">
        <f t="shared" si="4"/>
        <v/>
      </c>
      <c r="M321" s="99"/>
    </row>
    <row r="322" spans="1:13" ht="20.100000000000001" customHeight="1" x14ac:dyDescent="0.25">
      <c r="A322" s="44">
        <v>316</v>
      </c>
      <c r="B322" s="20"/>
      <c r="C322" s="20"/>
      <c r="D322" s="21"/>
      <c r="E322" s="21"/>
      <c r="F322" s="21"/>
      <c r="G322" s="262"/>
      <c r="H322" s="262"/>
      <c r="I322" s="22"/>
      <c r="J322" s="214"/>
      <c r="K322" s="214"/>
      <c r="L322" s="105" t="str">
        <f t="shared" si="4"/>
        <v/>
      </c>
      <c r="M322" s="99"/>
    </row>
    <row r="323" spans="1:13" ht="20.100000000000001" customHeight="1" x14ac:dyDescent="0.25">
      <c r="A323" s="44">
        <v>317</v>
      </c>
      <c r="B323" s="20"/>
      <c r="C323" s="20"/>
      <c r="D323" s="21"/>
      <c r="E323" s="21"/>
      <c r="F323" s="21"/>
      <c r="G323" s="262"/>
      <c r="H323" s="262"/>
      <c r="I323" s="22"/>
      <c r="J323" s="214"/>
      <c r="K323" s="214"/>
      <c r="L323" s="105" t="str">
        <f t="shared" si="4"/>
        <v/>
      </c>
      <c r="M323" s="99"/>
    </row>
    <row r="324" spans="1:13" ht="20.100000000000001" customHeight="1" x14ac:dyDescent="0.25">
      <c r="A324" s="44">
        <v>318</v>
      </c>
      <c r="B324" s="20"/>
      <c r="C324" s="20"/>
      <c r="D324" s="21"/>
      <c r="E324" s="21"/>
      <c r="F324" s="21"/>
      <c r="G324" s="262"/>
      <c r="H324" s="262"/>
      <c r="I324" s="22"/>
      <c r="J324" s="214"/>
      <c r="K324" s="214"/>
      <c r="L324" s="105" t="str">
        <f t="shared" si="4"/>
        <v/>
      </c>
      <c r="M324" s="99"/>
    </row>
    <row r="325" spans="1:13" ht="20.100000000000001" customHeight="1" x14ac:dyDescent="0.25">
      <c r="A325" s="44">
        <v>319</v>
      </c>
      <c r="B325" s="20"/>
      <c r="C325" s="20"/>
      <c r="D325" s="21"/>
      <c r="E325" s="21"/>
      <c r="F325" s="21"/>
      <c r="G325" s="262"/>
      <c r="H325" s="262"/>
      <c r="I325" s="22"/>
      <c r="J325" s="214"/>
      <c r="K325" s="214"/>
      <c r="L325" s="105" t="str">
        <f t="shared" si="4"/>
        <v/>
      </c>
      <c r="M325" s="99"/>
    </row>
    <row r="326" spans="1:13" ht="20.100000000000001" customHeight="1" x14ac:dyDescent="0.25">
      <c r="A326" s="44">
        <v>320</v>
      </c>
      <c r="B326" s="20"/>
      <c r="C326" s="20"/>
      <c r="D326" s="21"/>
      <c r="E326" s="21"/>
      <c r="F326" s="21"/>
      <c r="G326" s="262"/>
      <c r="H326" s="262"/>
      <c r="I326" s="22"/>
      <c r="J326" s="214"/>
      <c r="K326" s="214"/>
      <c r="L326" s="105" t="str">
        <f t="shared" ref="L326:L389" si="5">IF($E326="","",IF(OR(($I326=0),($J326=0)),0,$I326/$J326*$K326))</f>
        <v/>
      </c>
      <c r="M326" s="99"/>
    </row>
    <row r="327" spans="1:13" ht="20.100000000000001" customHeight="1" x14ac:dyDescent="0.25">
      <c r="A327" s="44">
        <v>321</v>
      </c>
      <c r="B327" s="20"/>
      <c r="C327" s="20"/>
      <c r="D327" s="21"/>
      <c r="E327" s="21"/>
      <c r="F327" s="21"/>
      <c r="G327" s="262"/>
      <c r="H327" s="262"/>
      <c r="I327" s="22"/>
      <c r="J327" s="214"/>
      <c r="K327" s="214"/>
      <c r="L327" s="105" t="str">
        <f t="shared" si="5"/>
        <v/>
      </c>
      <c r="M327" s="99"/>
    </row>
    <row r="328" spans="1:13" ht="20.100000000000001" customHeight="1" x14ac:dyDescent="0.25">
      <c r="A328" s="44">
        <v>322</v>
      </c>
      <c r="B328" s="20"/>
      <c r="C328" s="20"/>
      <c r="D328" s="21"/>
      <c r="E328" s="21"/>
      <c r="F328" s="21"/>
      <c r="G328" s="262"/>
      <c r="H328" s="262"/>
      <c r="I328" s="22"/>
      <c r="J328" s="214"/>
      <c r="K328" s="214"/>
      <c r="L328" s="105" t="str">
        <f t="shared" si="5"/>
        <v/>
      </c>
      <c r="M328" s="99"/>
    </row>
    <row r="329" spans="1:13" ht="20.100000000000001" customHeight="1" x14ac:dyDescent="0.25">
      <c r="A329" s="44">
        <v>323</v>
      </c>
      <c r="B329" s="20"/>
      <c r="C329" s="20"/>
      <c r="D329" s="21"/>
      <c r="E329" s="21"/>
      <c r="F329" s="21"/>
      <c r="G329" s="262"/>
      <c r="H329" s="262"/>
      <c r="I329" s="22"/>
      <c r="J329" s="214"/>
      <c r="K329" s="214"/>
      <c r="L329" s="105" t="str">
        <f t="shared" si="5"/>
        <v/>
      </c>
      <c r="M329" s="99"/>
    </row>
    <row r="330" spans="1:13" ht="20.100000000000001" customHeight="1" x14ac:dyDescent="0.25">
      <c r="A330" s="44">
        <v>324</v>
      </c>
      <c r="B330" s="20"/>
      <c r="C330" s="20"/>
      <c r="D330" s="21"/>
      <c r="E330" s="21"/>
      <c r="F330" s="21"/>
      <c r="G330" s="262"/>
      <c r="H330" s="262"/>
      <c r="I330" s="22"/>
      <c r="J330" s="214"/>
      <c r="K330" s="214"/>
      <c r="L330" s="105" t="str">
        <f t="shared" si="5"/>
        <v/>
      </c>
      <c r="M330" s="99"/>
    </row>
    <row r="331" spans="1:13" ht="20.100000000000001" customHeight="1" x14ac:dyDescent="0.25">
      <c r="A331" s="44">
        <v>325</v>
      </c>
      <c r="B331" s="20"/>
      <c r="C331" s="20"/>
      <c r="D331" s="21"/>
      <c r="E331" s="21"/>
      <c r="F331" s="21"/>
      <c r="G331" s="262"/>
      <c r="H331" s="262"/>
      <c r="I331" s="22"/>
      <c r="J331" s="214"/>
      <c r="K331" s="214"/>
      <c r="L331" s="105" t="str">
        <f t="shared" si="5"/>
        <v/>
      </c>
      <c r="M331" s="99"/>
    </row>
    <row r="332" spans="1:13" ht="20.100000000000001" customHeight="1" x14ac:dyDescent="0.25">
      <c r="A332" s="44">
        <v>326</v>
      </c>
      <c r="B332" s="20"/>
      <c r="C332" s="20"/>
      <c r="D332" s="21"/>
      <c r="E332" s="21"/>
      <c r="F332" s="21"/>
      <c r="G332" s="262"/>
      <c r="H332" s="262"/>
      <c r="I332" s="22"/>
      <c r="J332" s="214"/>
      <c r="K332" s="214"/>
      <c r="L332" s="105" t="str">
        <f t="shared" si="5"/>
        <v/>
      </c>
      <c r="M332" s="99"/>
    </row>
    <row r="333" spans="1:13" ht="20.100000000000001" customHeight="1" x14ac:dyDescent="0.25">
      <c r="A333" s="44">
        <v>327</v>
      </c>
      <c r="B333" s="20"/>
      <c r="C333" s="20"/>
      <c r="D333" s="21"/>
      <c r="E333" s="21"/>
      <c r="F333" s="21"/>
      <c r="G333" s="262"/>
      <c r="H333" s="262"/>
      <c r="I333" s="22"/>
      <c r="J333" s="214"/>
      <c r="K333" s="214"/>
      <c r="L333" s="105" t="str">
        <f t="shared" si="5"/>
        <v/>
      </c>
      <c r="M333" s="99"/>
    </row>
    <row r="334" spans="1:13" ht="20.100000000000001" customHeight="1" x14ac:dyDescent="0.25">
      <c r="A334" s="44">
        <v>328</v>
      </c>
      <c r="B334" s="20"/>
      <c r="C334" s="20"/>
      <c r="D334" s="21"/>
      <c r="E334" s="21"/>
      <c r="F334" s="21"/>
      <c r="G334" s="262"/>
      <c r="H334" s="262"/>
      <c r="I334" s="22"/>
      <c r="J334" s="214"/>
      <c r="K334" s="214"/>
      <c r="L334" s="105" t="str">
        <f t="shared" si="5"/>
        <v/>
      </c>
      <c r="M334" s="99"/>
    </row>
    <row r="335" spans="1:13" ht="20.100000000000001" customHeight="1" x14ac:dyDescent="0.25">
      <c r="A335" s="44">
        <v>329</v>
      </c>
      <c r="B335" s="20"/>
      <c r="C335" s="20"/>
      <c r="D335" s="21"/>
      <c r="E335" s="21"/>
      <c r="F335" s="21"/>
      <c r="G335" s="262"/>
      <c r="H335" s="262"/>
      <c r="I335" s="22"/>
      <c r="J335" s="214"/>
      <c r="K335" s="214"/>
      <c r="L335" s="105" t="str">
        <f t="shared" si="5"/>
        <v/>
      </c>
      <c r="M335" s="99"/>
    </row>
    <row r="336" spans="1:13" ht="20.100000000000001" customHeight="1" x14ac:dyDescent="0.25">
      <c r="A336" s="44">
        <v>330</v>
      </c>
      <c r="B336" s="20"/>
      <c r="C336" s="20"/>
      <c r="D336" s="21"/>
      <c r="E336" s="21"/>
      <c r="F336" s="21"/>
      <c r="G336" s="262"/>
      <c r="H336" s="262"/>
      <c r="I336" s="22"/>
      <c r="J336" s="214"/>
      <c r="K336" s="214"/>
      <c r="L336" s="105" t="str">
        <f t="shared" si="5"/>
        <v/>
      </c>
      <c r="M336" s="99"/>
    </row>
    <row r="337" spans="1:13" ht="20.100000000000001" customHeight="1" x14ac:dyDescent="0.25">
      <c r="A337" s="44">
        <v>331</v>
      </c>
      <c r="B337" s="20"/>
      <c r="C337" s="20"/>
      <c r="D337" s="21"/>
      <c r="E337" s="21"/>
      <c r="F337" s="21"/>
      <c r="G337" s="262"/>
      <c r="H337" s="262"/>
      <c r="I337" s="22"/>
      <c r="J337" s="214"/>
      <c r="K337" s="214"/>
      <c r="L337" s="105" t="str">
        <f t="shared" si="5"/>
        <v/>
      </c>
      <c r="M337" s="99"/>
    </row>
    <row r="338" spans="1:13" ht="20.100000000000001" customHeight="1" x14ac:dyDescent="0.25">
      <c r="A338" s="44">
        <v>332</v>
      </c>
      <c r="B338" s="20"/>
      <c r="C338" s="20"/>
      <c r="D338" s="21"/>
      <c r="E338" s="21"/>
      <c r="F338" s="21"/>
      <c r="G338" s="262"/>
      <c r="H338" s="262"/>
      <c r="I338" s="22"/>
      <c r="J338" s="214"/>
      <c r="K338" s="214"/>
      <c r="L338" s="105" t="str">
        <f t="shared" si="5"/>
        <v/>
      </c>
      <c r="M338" s="99"/>
    </row>
    <row r="339" spans="1:13" ht="20.100000000000001" customHeight="1" x14ac:dyDescent="0.25">
      <c r="A339" s="44">
        <v>333</v>
      </c>
      <c r="B339" s="20"/>
      <c r="C339" s="20"/>
      <c r="D339" s="21"/>
      <c r="E339" s="21"/>
      <c r="F339" s="21"/>
      <c r="G339" s="262"/>
      <c r="H339" s="262"/>
      <c r="I339" s="22"/>
      <c r="J339" s="214"/>
      <c r="K339" s="214"/>
      <c r="L339" s="105" t="str">
        <f t="shared" si="5"/>
        <v/>
      </c>
      <c r="M339" s="99"/>
    </row>
    <row r="340" spans="1:13" ht="20.100000000000001" customHeight="1" x14ac:dyDescent="0.25">
      <c r="A340" s="44">
        <v>334</v>
      </c>
      <c r="B340" s="20"/>
      <c r="C340" s="20"/>
      <c r="D340" s="21"/>
      <c r="E340" s="21"/>
      <c r="F340" s="21"/>
      <c r="G340" s="262"/>
      <c r="H340" s="262"/>
      <c r="I340" s="22"/>
      <c r="J340" s="214"/>
      <c r="K340" s="214"/>
      <c r="L340" s="105" t="str">
        <f t="shared" si="5"/>
        <v/>
      </c>
      <c r="M340" s="99"/>
    </row>
    <row r="341" spans="1:13" ht="20.100000000000001" customHeight="1" x14ac:dyDescent="0.25">
      <c r="A341" s="44">
        <v>335</v>
      </c>
      <c r="B341" s="20"/>
      <c r="C341" s="20"/>
      <c r="D341" s="21"/>
      <c r="E341" s="21"/>
      <c r="F341" s="21"/>
      <c r="G341" s="262"/>
      <c r="H341" s="262"/>
      <c r="I341" s="22"/>
      <c r="J341" s="214"/>
      <c r="K341" s="214"/>
      <c r="L341" s="105" t="str">
        <f t="shared" si="5"/>
        <v/>
      </c>
      <c r="M341" s="99"/>
    </row>
    <row r="342" spans="1:13" ht="20.100000000000001" customHeight="1" x14ac:dyDescent="0.25">
      <c r="A342" s="44">
        <v>336</v>
      </c>
      <c r="B342" s="20"/>
      <c r="C342" s="20"/>
      <c r="D342" s="21"/>
      <c r="E342" s="21"/>
      <c r="F342" s="21"/>
      <c r="G342" s="262"/>
      <c r="H342" s="262"/>
      <c r="I342" s="22"/>
      <c r="J342" s="214"/>
      <c r="K342" s="214"/>
      <c r="L342" s="105" t="str">
        <f t="shared" si="5"/>
        <v/>
      </c>
      <c r="M342" s="99"/>
    </row>
    <row r="343" spans="1:13" ht="20.100000000000001" customHeight="1" x14ac:dyDescent="0.25">
      <c r="A343" s="44">
        <v>337</v>
      </c>
      <c r="B343" s="20"/>
      <c r="C343" s="20"/>
      <c r="D343" s="21"/>
      <c r="E343" s="21"/>
      <c r="F343" s="21"/>
      <c r="G343" s="262"/>
      <c r="H343" s="262"/>
      <c r="I343" s="22"/>
      <c r="J343" s="214"/>
      <c r="K343" s="214"/>
      <c r="L343" s="105" t="str">
        <f t="shared" si="5"/>
        <v/>
      </c>
      <c r="M343" s="99"/>
    </row>
    <row r="344" spans="1:13" ht="20.100000000000001" customHeight="1" x14ac:dyDescent="0.25">
      <c r="A344" s="44">
        <v>338</v>
      </c>
      <c r="B344" s="20"/>
      <c r="C344" s="20"/>
      <c r="D344" s="21"/>
      <c r="E344" s="21"/>
      <c r="F344" s="21"/>
      <c r="G344" s="262"/>
      <c r="H344" s="262"/>
      <c r="I344" s="22"/>
      <c r="J344" s="214"/>
      <c r="K344" s="214"/>
      <c r="L344" s="105" t="str">
        <f t="shared" si="5"/>
        <v/>
      </c>
      <c r="M344" s="99"/>
    </row>
    <row r="345" spans="1:13" ht="20.100000000000001" customHeight="1" x14ac:dyDescent="0.25">
      <c r="A345" s="44">
        <v>339</v>
      </c>
      <c r="B345" s="20"/>
      <c r="C345" s="20"/>
      <c r="D345" s="21"/>
      <c r="E345" s="21"/>
      <c r="F345" s="21"/>
      <c r="G345" s="262"/>
      <c r="H345" s="262"/>
      <c r="I345" s="22"/>
      <c r="J345" s="214"/>
      <c r="K345" s="214"/>
      <c r="L345" s="105" t="str">
        <f t="shared" si="5"/>
        <v/>
      </c>
      <c r="M345" s="99"/>
    </row>
    <row r="346" spans="1:13" ht="20.100000000000001" customHeight="1" x14ac:dyDescent="0.25">
      <c r="A346" s="44">
        <v>340</v>
      </c>
      <c r="B346" s="20"/>
      <c r="C346" s="20"/>
      <c r="D346" s="21"/>
      <c r="E346" s="21"/>
      <c r="F346" s="21"/>
      <c r="G346" s="262"/>
      <c r="H346" s="262"/>
      <c r="I346" s="22"/>
      <c r="J346" s="214"/>
      <c r="K346" s="214"/>
      <c r="L346" s="105" t="str">
        <f t="shared" si="5"/>
        <v/>
      </c>
      <c r="M346" s="99"/>
    </row>
    <row r="347" spans="1:13" ht="20.100000000000001" customHeight="1" x14ac:dyDescent="0.25">
      <c r="A347" s="44">
        <v>341</v>
      </c>
      <c r="B347" s="20"/>
      <c r="C347" s="20"/>
      <c r="D347" s="21"/>
      <c r="E347" s="21"/>
      <c r="F347" s="21"/>
      <c r="G347" s="262"/>
      <c r="H347" s="262"/>
      <c r="I347" s="22"/>
      <c r="J347" s="214"/>
      <c r="K347" s="214"/>
      <c r="L347" s="105" t="str">
        <f t="shared" si="5"/>
        <v/>
      </c>
      <c r="M347" s="99"/>
    </row>
    <row r="348" spans="1:13" ht="20.100000000000001" customHeight="1" x14ac:dyDescent="0.25">
      <c r="A348" s="44">
        <v>342</v>
      </c>
      <c r="B348" s="20"/>
      <c r="C348" s="20"/>
      <c r="D348" s="21"/>
      <c r="E348" s="21"/>
      <c r="F348" s="21"/>
      <c r="G348" s="262"/>
      <c r="H348" s="262"/>
      <c r="I348" s="22"/>
      <c r="J348" s="214"/>
      <c r="K348" s="214"/>
      <c r="L348" s="105" t="str">
        <f t="shared" si="5"/>
        <v/>
      </c>
      <c r="M348" s="99"/>
    </row>
    <row r="349" spans="1:13" ht="20.100000000000001" customHeight="1" x14ac:dyDescent="0.25">
      <c r="A349" s="44">
        <v>343</v>
      </c>
      <c r="B349" s="20"/>
      <c r="C349" s="20"/>
      <c r="D349" s="21"/>
      <c r="E349" s="21"/>
      <c r="F349" s="21"/>
      <c r="G349" s="262"/>
      <c r="H349" s="262"/>
      <c r="I349" s="22"/>
      <c r="J349" s="214"/>
      <c r="K349" s="214"/>
      <c r="L349" s="105" t="str">
        <f t="shared" si="5"/>
        <v/>
      </c>
      <c r="M349" s="99"/>
    </row>
    <row r="350" spans="1:13" ht="20.100000000000001" customHeight="1" x14ac:dyDescent="0.25">
      <c r="A350" s="44">
        <v>344</v>
      </c>
      <c r="B350" s="20"/>
      <c r="C350" s="20"/>
      <c r="D350" s="21"/>
      <c r="E350" s="21"/>
      <c r="F350" s="21"/>
      <c r="G350" s="262"/>
      <c r="H350" s="262"/>
      <c r="I350" s="22"/>
      <c r="J350" s="214"/>
      <c r="K350" s="214"/>
      <c r="L350" s="105" t="str">
        <f t="shared" si="5"/>
        <v/>
      </c>
      <c r="M350" s="99"/>
    </row>
    <row r="351" spans="1:13" ht="20.100000000000001" customHeight="1" x14ac:dyDescent="0.25">
      <c r="A351" s="44">
        <v>345</v>
      </c>
      <c r="B351" s="20"/>
      <c r="C351" s="20"/>
      <c r="D351" s="21"/>
      <c r="E351" s="21"/>
      <c r="F351" s="21"/>
      <c r="G351" s="262"/>
      <c r="H351" s="262"/>
      <c r="I351" s="22"/>
      <c r="J351" s="214"/>
      <c r="K351" s="214"/>
      <c r="L351" s="105" t="str">
        <f t="shared" si="5"/>
        <v/>
      </c>
      <c r="M351" s="99"/>
    </row>
    <row r="352" spans="1:13" ht="20.100000000000001" customHeight="1" x14ac:dyDescent="0.25">
      <c r="A352" s="44">
        <v>346</v>
      </c>
      <c r="B352" s="20"/>
      <c r="C352" s="20"/>
      <c r="D352" s="21"/>
      <c r="E352" s="21"/>
      <c r="F352" s="21"/>
      <c r="G352" s="262"/>
      <c r="H352" s="262"/>
      <c r="I352" s="22"/>
      <c r="J352" s="214"/>
      <c r="K352" s="214"/>
      <c r="L352" s="105" t="str">
        <f t="shared" si="5"/>
        <v/>
      </c>
      <c r="M352" s="99"/>
    </row>
    <row r="353" spans="1:13" ht="20.100000000000001" customHeight="1" x14ac:dyDescent="0.25">
      <c r="A353" s="44">
        <v>347</v>
      </c>
      <c r="B353" s="20"/>
      <c r="C353" s="20"/>
      <c r="D353" s="21"/>
      <c r="E353" s="21"/>
      <c r="F353" s="21"/>
      <c r="G353" s="262"/>
      <c r="H353" s="262"/>
      <c r="I353" s="22"/>
      <c r="J353" s="214"/>
      <c r="K353" s="214"/>
      <c r="L353" s="105" t="str">
        <f t="shared" si="5"/>
        <v/>
      </c>
      <c r="M353" s="99"/>
    </row>
    <row r="354" spans="1:13" ht="20.100000000000001" customHeight="1" x14ac:dyDescent="0.25">
      <c r="A354" s="44">
        <v>348</v>
      </c>
      <c r="B354" s="20"/>
      <c r="C354" s="20"/>
      <c r="D354" s="21"/>
      <c r="E354" s="21"/>
      <c r="F354" s="21"/>
      <c r="G354" s="262"/>
      <c r="H354" s="262"/>
      <c r="I354" s="22"/>
      <c r="J354" s="214"/>
      <c r="K354" s="214"/>
      <c r="L354" s="105" t="str">
        <f t="shared" si="5"/>
        <v/>
      </c>
      <c r="M354" s="99"/>
    </row>
    <row r="355" spans="1:13" ht="20.100000000000001" customHeight="1" x14ac:dyDescent="0.25">
      <c r="A355" s="44">
        <v>349</v>
      </c>
      <c r="B355" s="20"/>
      <c r="C355" s="20"/>
      <c r="D355" s="21"/>
      <c r="E355" s="21"/>
      <c r="F355" s="21"/>
      <c r="G355" s="262"/>
      <c r="H355" s="262"/>
      <c r="I355" s="22"/>
      <c r="J355" s="214"/>
      <c r="K355" s="214"/>
      <c r="L355" s="105" t="str">
        <f t="shared" si="5"/>
        <v/>
      </c>
      <c r="M355" s="99"/>
    </row>
    <row r="356" spans="1:13" ht="20.100000000000001" customHeight="1" x14ac:dyDescent="0.25">
      <c r="A356" s="44">
        <v>350</v>
      </c>
      <c r="B356" s="20"/>
      <c r="C356" s="20"/>
      <c r="D356" s="21"/>
      <c r="E356" s="21"/>
      <c r="F356" s="21"/>
      <c r="G356" s="262"/>
      <c r="H356" s="262"/>
      <c r="I356" s="22"/>
      <c r="J356" s="214"/>
      <c r="K356" s="214"/>
      <c r="L356" s="105" t="str">
        <f t="shared" si="5"/>
        <v/>
      </c>
      <c r="M356" s="99"/>
    </row>
    <row r="357" spans="1:13" ht="20.100000000000001" customHeight="1" x14ac:dyDescent="0.25">
      <c r="A357" s="44">
        <v>351</v>
      </c>
      <c r="B357" s="20"/>
      <c r="C357" s="20"/>
      <c r="D357" s="21"/>
      <c r="E357" s="21"/>
      <c r="F357" s="21"/>
      <c r="G357" s="262"/>
      <c r="H357" s="262"/>
      <c r="I357" s="22"/>
      <c r="J357" s="214"/>
      <c r="K357" s="214"/>
      <c r="L357" s="105" t="str">
        <f t="shared" si="5"/>
        <v/>
      </c>
      <c r="M357" s="99"/>
    </row>
    <row r="358" spans="1:13" ht="20.100000000000001" customHeight="1" x14ac:dyDescent="0.25">
      <c r="A358" s="44">
        <v>352</v>
      </c>
      <c r="B358" s="20"/>
      <c r="C358" s="20"/>
      <c r="D358" s="21"/>
      <c r="E358" s="21"/>
      <c r="F358" s="21"/>
      <c r="G358" s="262"/>
      <c r="H358" s="262"/>
      <c r="I358" s="22"/>
      <c r="J358" s="214"/>
      <c r="K358" s="214"/>
      <c r="L358" s="105" t="str">
        <f t="shared" si="5"/>
        <v/>
      </c>
      <c r="M358" s="99"/>
    </row>
    <row r="359" spans="1:13" ht="20.100000000000001" customHeight="1" x14ac:dyDescent="0.25">
      <c r="A359" s="44">
        <v>353</v>
      </c>
      <c r="B359" s="20"/>
      <c r="C359" s="20"/>
      <c r="D359" s="21"/>
      <c r="E359" s="21"/>
      <c r="F359" s="21"/>
      <c r="G359" s="262"/>
      <c r="H359" s="262"/>
      <c r="I359" s="22"/>
      <c r="J359" s="214"/>
      <c r="K359" s="214"/>
      <c r="L359" s="105" t="str">
        <f t="shared" si="5"/>
        <v/>
      </c>
      <c r="M359" s="99"/>
    </row>
    <row r="360" spans="1:13" ht="20.100000000000001" customHeight="1" x14ac:dyDescent="0.25">
      <c r="A360" s="44">
        <v>354</v>
      </c>
      <c r="B360" s="20"/>
      <c r="C360" s="20"/>
      <c r="D360" s="21"/>
      <c r="E360" s="21"/>
      <c r="F360" s="21"/>
      <c r="G360" s="262"/>
      <c r="H360" s="262"/>
      <c r="I360" s="22"/>
      <c r="J360" s="214"/>
      <c r="K360" s="214"/>
      <c r="L360" s="105" t="str">
        <f t="shared" si="5"/>
        <v/>
      </c>
      <c r="M360" s="99"/>
    </row>
    <row r="361" spans="1:13" ht="20.100000000000001" customHeight="1" x14ac:dyDescent="0.25">
      <c r="A361" s="44">
        <v>355</v>
      </c>
      <c r="B361" s="20"/>
      <c r="C361" s="20"/>
      <c r="D361" s="21"/>
      <c r="E361" s="21"/>
      <c r="F361" s="21"/>
      <c r="G361" s="262"/>
      <c r="H361" s="262"/>
      <c r="I361" s="22"/>
      <c r="J361" s="214"/>
      <c r="K361" s="214"/>
      <c r="L361" s="105" t="str">
        <f t="shared" si="5"/>
        <v/>
      </c>
      <c r="M361" s="99"/>
    </row>
    <row r="362" spans="1:13" ht="20.100000000000001" customHeight="1" x14ac:dyDescent="0.25">
      <c r="A362" s="44">
        <v>356</v>
      </c>
      <c r="B362" s="20"/>
      <c r="C362" s="20"/>
      <c r="D362" s="21"/>
      <c r="E362" s="21"/>
      <c r="F362" s="21"/>
      <c r="G362" s="262"/>
      <c r="H362" s="262"/>
      <c r="I362" s="22"/>
      <c r="J362" s="214"/>
      <c r="K362" s="214"/>
      <c r="L362" s="105" t="str">
        <f t="shared" si="5"/>
        <v/>
      </c>
      <c r="M362" s="99"/>
    </row>
    <row r="363" spans="1:13" ht="20.100000000000001" customHeight="1" x14ac:dyDescent="0.25">
      <c r="A363" s="44">
        <v>357</v>
      </c>
      <c r="B363" s="20"/>
      <c r="C363" s="20"/>
      <c r="D363" s="21"/>
      <c r="E363" s="21"/>
      <c r="F363" s="21"/>
      <c r="G363" s="262"/>
      <c r="H363" s="262"/>
      <c r="I363" s="22"/>
      <c r="J363" s="214"/>
      <c r="K363" s="214"/>
      <c r="L363" s="105" t="str">
        <f t="shared" si="5"/>
        <v/>
      </c>
      <c r="M363" s="99"/>
    </row>
    <row r="364" spans="1:13" ht="20.100000000000001" customHeight="1" x14ac:dyDescent="0.25">
      <c r="A364" s="44">
        <v>358</v>
      </c>
      <c r="B364" s="20"/>
      <c r="C364" s="20"/>
      <c r="D364" s="21"/>
      <c r="E364" s="21"/>
      <c r="F364" s="21"/>
      <c r="G364" s="262"/>
      <c r="H364" s="262"/>
      <c r="I364" s="22"/>
      <c r="J364" s="214"/>
      <c r="K364" s="214"/>
      <c r="L364" s="105" t="str">
        <f t="shared" si="5"/>
        <v/>
      </c>
      <c r="M364" s="99"/>
    </row>
    <row r="365" spans="1:13" ht="20.100000000000001" customHeight="1" x14ac:dyDescent="0.25">
      <c r="A365" s="44">
        <v>359</v>
      </c>
      <c r="B365" s="20"/>
      <c r="C365" s="20"/>
      <c r="D365" s="21"/>
      <c r="E365" s="21"/>
      <c r="F365" s="21"/>
      <c r="G365" s="262"/>
      <c r="H365" s="262"/>
      <c r="I365" s="22"/>
      <c r="J365" s="214"/>
      <c r="K365" s="214"/>
      <c r="L365" s="105" t="str">
        <f t="shared" si="5"/>
        <v/>
      </c>
      <c r="M365" s="99"/>
    </row>
    <row r="366" spans="1:13" ht="20.100000000000001" customHeight="1" x14ac:dyDescent="0.25">
      <c r="A366" s="44">
        <v>360</v>
      </c>
      <c r="B366" s="20"/>
      <c r="C366" s="20"/>
      <c r="D366" s="21"/>
      <c r="E366" s="21"/>
      <c r="F366" s="21"/>
      <c r="G366" s="262"/>
      <c r="H366" s="262"/>
      <c r="I366" s="22"/>
      <c r="J366" s="214"/>
      <c r="K366" s="214"/>
      <c r="L366" s="105" t="str">
        <f t="shared" si="5"/>
        <v/>
      </c>
      <c r="M366" s="99"/>
    </row>
    <row r="367" spans="1:13" ht="20.100000000000001" customHeight="1" x14ac:dyDescent="0.25">
      <c r="A367" s="44">
        <v>361</v>
      </c>
      <c r="B367" s="20"/>
      <c r="C367" s="20"/>
      <c r="D367" s="21"/>
      <c r="E367" s="21"/>
      <c r="F367" s="21"/>
      <c r="G367" s="262"/>
      <c r="H367" s="262"/>
      <c r="I367" s="22"/>
      <c r="J367" s="214"/>
      <c r="K367" s="214"/>
      <c r="L367" s="105" t="str">
        <f t="shared" si="5"/>
        <v/>
      </c>
      <c r="M367" s="99"/>
    </row>
    <row r="368" spans="1:13" ht="20.100000000000001" customHeight="1" x14ac:dyDescent="0.25">
      <c r="A368" s="44">
        <v>362</v>
      </c>
      <c r="B368" s="20"/>
      <c r="C368" s="20"/>
      <c r="D368" s="21"/>
      <c r="E368" s="21"/>
      <c r="F368" s="21"/>
      <c r="G368" s="262"/>
      <c r="H368" s="262"/>
      <c r="I368" s="22"/>
      <c r="J368" s="214"/>
      <c r="K368" s="214"/>
      <c r="L368" s="105" t="str">
        <f t="shared" si="5"/>
        <v/>
      </c>
      <c r="M368" s="99"/>
    </row>
    <row r="369" spans="1:13" ht="20.100000000000001" customHeight="1" x14ac:dyDescent="0.25">
      <c r="A369" s="44">
        <v>363</v>
      </c>
      <c r="B369" s="20"/>
      <c r="C369" s="20"/>
      <c r="D369" s="21"/>
      <c r="E369" s="21"/>
      <c r="F369" s="21"/>
      <c r="G369" s="262"/>
      <c r="H369" s="262"/>
      <c r="I369" s="22"/>
      <c r="J369" s="214"/>
      <c r="K369" s="214"/>
      <c r="L369" s="105" t="str">
        <f t="shared" si="5"/>
        <v/>
      </c>
      <c r="M369" s="99"/>
    </row>
    <row r="370" spans="1:13" ht="20.100000000000001" customHeight="1" x14ac:dyDescent="0.25">
      <c r="A370" s="44">
        <v>364</v>
      </c>
      <c r="B370" s="20"/>
      <c r="C370" s="20"/>
      <c r="D370" s="21"/>
      <c r="E370" s="21"/>
      <c r="F370" s="21"/>
      <c r="G370" s="262"/>
      <c r="H370" s="262"/>
      <c r="I370" s="22"/>
      <c r="J370" s="214"/>
      <c r="K370" s="214"/>
      <c r="L370" s="105" t="str">
        <f t="shared" si="5"/>
        <v/>
      </c>
      <c r="M370" s="99"/>
    </row>
    <row r="371" spans="1:13" ht="20.100000000000001" customHeight="1" x14ac:dyDescent="0.25">
      <c r="A371" s="44">
        <v>365</v>
      </c>
      <c r="B371" s="20"/>
      <c r="C371" s="20"/>
      <c r="D371" s="21"/>
      <c r="E371" s="21"/>
      <c r="F371" s="21"/>
      <c r="G371" s="262"/>
      <c r="H371" s="262"/>
      <c r="I371" s="22"/>
      <c r="J371" s="214"/>
      <c r="K371" s="214"/>
      <c r="L371" s="105" t="str">
        <f t="shared" si="5"/>
        <v/>
      </c>
      <c r="M371" s="99"/>
    </row>
    <row r="372" spans="1:13" ht="20.100000000000001" customHeight="1" x14ac:dyDescent="0.25">
      <c r="A372" s="44">
        <v>366</v>
      </c>
      <c r="B372" s="20"/>
      <c r="C372" s="20"/>
      <c r="D372" s="21"/>
      <c r="E372" s="21"/>
      <c r="F372" s="21"/>
      <c r="G372" s="262"/>
      <c r="H372" s="262"/>
      <c r="I372" s="22"/>
      <c r="J372" s="214"/>
      <c r="K372" s="214"/>
      <c r="L372" s="105" t="str">
        <f t="shared" si="5"/>
        <v/>
      </c>
      <c r="M372" s="99"/>
    </row>
    <row r="373" spans="1:13" ht="20.100000000000001" customHeight="1" x14ac:dyDescent="0.25">
      <c r="A373" s="44">
        <v>367</v>
      </c>
      <c r="B373" s="20"/>
      <c r="C373" s="20"/>
      <c r="D373" s="21"/>
      <c r="E373" s="21"/>
      <c r="F373" s="21"/>
      <c r="G373" s="262"/>
      <c r="H373" s="262"/>
      <c r="I373" s="22"/>
      <c r="J373" s="214"/>
      <c r="K373" s="214"/>
      <c r="L373" s="105" t="str">
        <f t="shared" si="5"/>
        <v/>
      </c>
      <c r="M373" s="99"/>
    </row>
    <row r="374" spans="1:13" ht="20.100000000000001" customHeight="1" x14ac:dyDescent="0.25">
      <c r="A374" s="44">
        <v>368</v>
      </c>
      <c r="B374" s="20"/>
      <c r="C374" s="20"/>
      <c r="D374" s="21"/>
      <c r="E374" s="21"/>
      <c r="F374" s="21"/>
      <c r="G374" s="262"/>
      <c r="H374" s="262"/>
      <c r="I374" s="22"/>
      <c r="J374" s="214"/>
      <c r="K374" s="214"/>
      <c r="L374" s="105" t="str">
        <f t="shared" si="5"/>
        <v/>
      </c>
      <c r="M374" s="99"/>
    </row>
    <row r="375" spans="1:13" ht="20.100000000000001" customHeight="1" x14ac:dyDescent="0.25">
      <c r="A375" s="44">
        <v>369</v>
      </c>
      <c r="B375" s="20"/>
      <c r="C375" s="20"/>
      <c r="D375" s="21"/>
      <c r="E375" s="21"/>
      <c r="F375" s="21"/>
      <c r="G375" s="262"/>
      <c r="H375" s="262"/>
      <c r="I375" s="22"/>
      <c r="J375" s="214"/>
      <c r="K375" s="214"/>
      <c r="L375" s="105" t="str">
        <f t="shared" si="5"/>
        <v/>
      </c>
      <c r="M375" s="99"/>
    </row>
    <row r="376" spans="1:13" ht="20.100000000000001" customHeight="1" x14ac:dyDescent="0.25">
      <c r="A376" s="44">
        <v>370</v>
      </c>
      <c r="B376" s="20"/>
      <c r="C376" s="20"/>
      <c r="D376" s="21"/>
      <c r="E376" s="21"/>
      <c r="F376" s="21"/>
      <c r="G376" s="262"/>
      <c r="H376" s="262"/>
      <c r="I376" s="22"/>
      <c r="J376" s="214"/>
      <c r="K376" s="214"/>
      <c r="L376" s="105" t="str">
        <f t="shared" si="5"/>
        <v/>
      </c>
      <c r="M376" s="99"/>
    </row>
    <row r="377" spans="1:13" ht="20.100000000000001" customHeight="1" x14ac:dyDescent="0.25">
      <c r="A377" s="44">
        <v>371</v>
      </c>
      <c r="B377" s="20"/>
      <c r="C377" s="20"/>
      <c r="D377" s="21"/>
      <c r="E377" s="21"/>
      <c r="F377" s="21"/>
      <c r="G377" s="262"/>
      <c r="H377" s="262"/>
      <c r="I377" s="22"/>
      <c r="J377" s="214"/>
      <c r="K377" s="214"/>
      <c r="L377" s="105" t="str">
        <f t="shared" si="5"/>
        <v/>
      </c>
      <c r="M377" s="99"/>
    </row>
    <row r="378" spans="1:13" ht="20.100000000000001" customHeight="1" x14ac:dyDescent="0.25">
      <c r="A378" s="44">
        <v>372</v>
      </c>
      <c r="B378" s="20"/>
      <c r="C378" s="20"/>
      <c r="D378" s="21"/>
      <c r="E378" s="21"/>
      <c r="F378" s="21"/>
      <c r="G378" s="262"/>
      <c r="H378" s="262"/>
      <c r="I378" s="22"/>
      <c r="J378" s="214"/>
      <c r="K378" s="214"/>
      <c r="L378" s="105" t="str">
        <f t="shared" si="5"/>
        <v/>
      </c>
      <c r="M378" s="99"/>
    </row>
    <row r="379" spans="1:13" ht="20.100000000000001" customHeight="1" x14ac:dyDescent="0.25">
      <c r="A379" s="44">
        <v>373</v>
      </c>
      <c r="B379" s="20"/>
      <c r="C379" s="20"/>
      <c r="D379" s="21"/>
      <c r="E379" s="21"/>
      <c r="F379" s="21"/>
      <c r="G379" s="262"/>
      <c r="H379" s="262"/>
      <c r="I379" s="22"/>
      <c r="J379" s="214"/>
      <c r="K379" s="214"/>
      <c r="L379" s="105" t="str">
        <f t="shared" si="5"/>
        <v/>
      </c>
      <c r="M379" s="99"/>
    </row>
    <row r="380" spans="1:13" ht="20.100000000000001" customHeight="1" x14ac:dyDescent="0.25">
      <c r="A380" s="44">
        <v>374</v>
      </c>
      <c r="B380" s="20"/>
      <c r="C380" s="20"/>
      <c r="D380" s="21"/>
      <c r="E380" s="21"/>
      <c r="F380" s="21"/>
      <c r="G380" s="262"/>
      <c r="H380" s="262"/>
      <c r="I380" s="22"/>
      <c r="J380" s="214"/>
      <c r="K380" s="214"/>
      <c r="L380" s="105" t="str">
        <f t="shared" si="5"/>
        <v/>
      </c>
      <c r="M380" s="99"/>
    </row>
    <row r="381" spans="1:13" ht="20.100000000000001" customHeight="1" x14ac:dyDescent="0.25">
      <c r="A381" s="44">
        <v>375</v>
      </c>
      <c r="B381" s="20"/>
      <c r="C381" s="20"/>
      <c r="D381" s="21"/>
      <c r="E381" s="21"/>
      <c r="F381" s="21"/>
      <c r="G381" s="262"/>
      <c r="H381" s="262"/>
      <c r="I381" s="22"/>
      <c r="J381" s="214"/>
      <c r="K381" s="214"/>
      <c r="L381" s="105" t="str">
        <f t="shared" si="5"/>
        <v/>
      </c>
      <c r="M381" s="99"/>
    </row>
    <row r="382" spans="1:13" ht="20.100000000000001" customHeight="1" x14ac:dyDescent="0.25">
      <c r="A382" s="44">
        <v>376</v>
      </c>
      <c r="B382" s="20"/>
      <c r="C382" s="20"/>
      <c r="D382" s="21"/>
      <c r="E382" s="21"/>
      <c r="F382" s="21"/>
      <c r="G382" s="262"/>
      <c r="H382" s="262"/>
      <c r="I382" s="22"/>
      <c r="J382" s="214"/>
      <c r="K382" s="214"/>
      <c r="L382" s="105" t="str">
        <f t="shared" si="5"/>
        <v/>
      </c>
      <c r="M382" s="99"/>
    </row>
    <row r="383" spans="1:13" ht="20.100000000000001" customHeight="1" x14ac:dyDescent="0.25">
      <c r="A383" s="44">
        <v>377</v>
      </c>
      <c r="B383" s="20"/>
      <c r="C383" s="20"/>
      <c r="D383" s="21"/>
      <c r="E383" s="21"/>
      <c r="F383" s="21"/>
      <c r="G383" s="262"/>
      <c r="H383" s="262"/>
      <c r="I383" s="22"/>
      <c r="J383" s="214"/>
      <c r="K383" s="214"/>
      <c r="L383" s="105" t="str">
        <f t="shared" si="5"/>
        <v/>
      </c>
      <c r="M383" s="99"/>
    </row>
    <row r="384" spans="1:13" ht="20.100000000000001" customHeight="1" x14ac:dyDescent="0.25">
      <c r="A384" s="44">
        <v>378</v>
      </c>
      <c r="B384" s="20"/>
      <c r="C384" s="20"/>
      <c r="D384" s="21"/>
      <c r="E384" s="21"/>
      <c r="F384" s="21"/>
      <c r="G384" s="262"/>
      <c r="H384" s="262"/>
      <c r="I384" s="22"/>
      <c r="J384" s="214"/>
      <c r="K384" s="214"/>
      <c r="L384" s="105" t="str">
        <f t="shared" si="5"/>
        <v/>
      </c>
      <c r="M384" s="99"/>
    </row>
    <row r="385" spans="1:13" ht="20.100000000000001" customHeight="1" x14ac:dyDescent="0.25">
      <c r="A385" s="44">
        <v>379</v>
      </c>
      <c r="B385" s="20"/>
      <c r="C385" s="20"/>
      <c r="D385" s="21"/>
      <c r="E385" s="21"/>
      <c r="F385" s="21"/>
      <c r="G385" s="262"/>
      <c r="H385" s="262"/>
      <c r="I385" s="22"/>
      <c r="J385" s="214"/>
      <c r="K385" s="214"/>
      <c r="L385" s="105" t="str">
        <f t="shared" si="5"/>
        <v/>
      </c>
      <c r="M385" s="99"/>
    </row>
    <row r="386" spans="1:13" ht="20.100000000000001" customHeight="1" x14ac:dyDescent="0.25">
      <c r="A386" s="44">
        <v>380</v>
      </c>
      <c r="B386" s="20"/>
      <c r="C386" s="20"/>
      <c r="D386" s="21"/>
      <c r="E386" s="21"/>
      <c r="F386" s="21"/>
      <c r="G386" s="262"/>
      <c r="H386" s="262"/>
      <c r="I386" s="22"/>
      <c r="J386" s="214"/>
      <c r="K386" s="214"/>
      <c r="L386" s="105" t="str">
        <f t="shared" si="5"/>
        <v/>
      </c>
      <c r="M386" s="99"/>
    </row>
    <row r="387" spans="1:13" ht="20.100000000000001" customHeight="1" x14ac:dyDescent="0.25">
      <c r="A387" s="44">
        <v>381</v>
      </c>
      <c r="B387" s="20"/>
      <c r="C387" s="20"/>
      <c r="D387" s="21"/>
      <c r="E387" s="21"/>
      <c r="F387" s="21"/>
      <c r="G387" s="262"/>
      <c r="H387" s="262"/>
      <c r="I387" s="22"/>
      <c r="J387" s="214"/>
      <c r="K387" s="214"/>
      <c r="L387" s="105" t="str">
        <f t="shared" si="5"/>
        <v/>
      </c>
      <c r="M387" s="99"/>
    </row>
    <row r="388" spans="1:13" ht="20.100000000000001" customHeight="1" x14ac:dyDescent="0.25">
      <c r="A388" s="44">
        <v>382</v>
      </c>
      <c r="B388" s="20"/>
      <c r="C388" s="20"/>
      <c r="D388" s="21"/>
      <c r="E388" s="21"/>
      <c r="F388" s="21"/>
      <c r="G388" s="262"/>
      <c r="H388" s="262"/>
      <c r="I388" s="22"/>
      <c r="J388" s="214"/>
      <c r="K388" s="214"/>
      <c r="L388" s="105" t="str">
        <f t="shared" si="5"/>
        <v/>
      </c>
      <c r="M388" s="99"/>
    </row>
    <row r="389" spans="1:13" ht="20.100000000000001" customHeight="1" x14ac:dyDescent="0.25">
      <c r="A389" s="44">
        <v>383</v>
      </c>
      <c r="B389" s="20"/>
      <c r="C389" s="20"/>
      <c r="D389" s="21"/>
      <c r="E389" s="21"/>
      <c r="F389" s="21"/>
      <c r="G389" s="262"/>
      <c r="H389" s="262"/>
      <c r="I389" s="22"/>
      <c r="J389" s="214"/>
      <c r="K389" s="214"/>
      <c r="L389" s="105" t="str">
        <f t="shared" si="5"/>
        <v/>
      </c>
      <c r="M389" s="99"/>
    </row>
    <row r="390" spans="1:13" ht="20.100000000000001" customHeight="1" x14ac:dyDescent="0.25">
      <c r="A390" s="44">
        <v>384</v>
      </c>
      <c r="B390" s="20"/>
      <c r="C390" s="20"/>
      <c r="D390" s="21"/>
      <c r="E390" s="21"/>
      <c r="F390" s="21"/>
      <c r="G390" s="262"/>
      <c r="H390" s="262"/>
      <c r="I390" s="22"/>
      <c r="J390" s="214"/>
      <c r="K390" s="214"/>
      <c r="L390" s="105" t="str">
        <f t="shared" ref="L390:L453" si="6">IF($E390="","",IF(OR(($I390=0),($J390=0)),0,$I390/$J390*$K390))</f>
        <v/>
      </c>
      <c r="M390" s="99"/>
    </row>
    <row r="391" spans="1:13" ht="20.100000000000001" customHeight="1" x14ac:dyDescent="0.25">
      <c r="A391" s="44">
        <v>385</v>
      </c>
      <c r="B391" s="20"/>
      <c r="C391" s="20"/>
      <c r="D391" s="21"/>
      <c r="E391" s="21"/>
      <c r="F391" s="21"/>
      <c r="G391" s="262"/>
      <c r="H391" s="262"/>
      <c r="I391" s="22"/>
      <c r="J391" s="214"/>
      <c r="K391" s="214"/>
      <c r="L391" s="105" t="str">
        <f t="shared" si="6"/>
        <v/>
      </c>
      <c r="M391" s="99"/>
    </row>
    <row r="392" spans="1:13" ht="20.100000000000001" customHeight="1" x14ac:dyDescent="0.25">
      <c r="A392" s="44">
        <v>386</v>
      </c>
      <c r="B392" s="20"/>
      <c r="C392" s="20"/>
      <c r="D392" s="21"/>
      <c r="E392" s="21"/>
      <c r="F392" s="21"/>
      <c r="G392" s="262"/>
      <c r="H392" s="262"/>
      <c r="I392" s="22"/>
      <c r="J392" s="214"/>
      <c r="K392" s="214"/>
      <c r="L392" s="105" t="str">
        <f t="shared" si="6"/>
        <v/>
      </c>
      <c r="M392" s="99"/>
    </row>
    <row r="393" spans="1:13" ht="20.100000000000001" customHeight="1" x14ac:dyDescent="0.25">
      <c r="A393" s="44">
        <v>387</v>
      </c>
      <c r="B393" s="20"/>
      <c r="C393" s="20"/>
      <c r="D393" s="21"/>
      <c r="E393" s="21"/>
      <c r="F393" s="21"/>
      <c r="G393" s="262"/>
      <c r="H393" s="262"/>
      <c r="I393" s="22"/>
      <c r="J393" s="214"/>
      <c r="K393" s="214"/>
      <c r="L393" s="105" t="str">
        <f t="shared" si="6"/>
        <v/>
      </c>
      <c r="M393" s="99"/>
    </row>
    <row r="394" spans="1:13" ht="20.100000000000001" customHeight="1" x14ac:dyDescent="0.25">
      <c r="A394" s="44">
        <v>388</v>
      </c>
      <c r="B394" s="20"/>
      <c r="C394" s="20"/>
      <c r="D394" s="21"/>
      <c r="E394" s="21"/>
      <c r="F394" s="21"/>
      <c r="G394" s="262"/>
      <c r="H394" s="262"/>
      <c r="I394" s="22"/>
      <c r="J394" s="214"/>
      <c r="K394" s="214"/>
      <c r="L394" s="105" t="str">
        <f t="shared" si="6"/>
        <v/>
      </c>
      <c r="M394" s="99"/>
    </row>
    <row r="395" spans="1:13" ht="20.100000000000001" customHeight="1" x14ac:dyDescent="0.25">
      <c r="A395" s="44">
        <v>389</v>
      </c>
      <c r="B395" s="20"/>
      <c r="C395" s="20"/>
      <c r="D395" s="21"/>
      <c r="E395" s="21"/>
      <c r="F395" s="21"/>
      <c r="G395" s="262"/>
      <c r="H395" s="262"/>
      <c r="I395" s="22"/>
      <c r="J395" s="214"/>
      <c r="K395" s="214"/>
      <c r="L395" s="105" t="str">
        <f t="shared" si="6"/>
        <v/>
      </c>
      <c r="M395" s="99"/>
    </row>
    <row r="396" spans="1:13" ht="20.100000000000001" customHeight="1" x14ac:dyDescent="0.25">
      <c r="A396" s="44">
        <v>390</v>
      </c>
      <c r="B396" s="20"/>
      <c r="C396" s="20"/>
      <c r="D396" s="21"/>
      <c r="E396" s="21"/>
      <c r="F396" s="21"/>
      <c r="G396" s="262"/>
      <c r="H396" s="262"/>
      <c r="I396" s="22"/>
      <c r="J396" s="214"/>
      <c r="K396" s="214"/>
      <c r="L396" s="105" t="str">
        <f t="shared" si="6"/>
        <v/>
      </c>
      <c r="M396" s="99"/>
    </row>
    <row r="397" spans="1:13" ht="20.100000000000001" customHeight="1" x14ac:dyDescent="0.25">
      <c r="A397" s="44">
        <v>391</v>
      </c>
      <c r="B397" s="20"/>
      <c r="C397" s="20"/>
      <c r="D397" s="21"/>
      <c r="E397" s="21"/>
      <c r="F397" s="21"/>
      <c r="G397" s="262"/>
      <c r="H397" s="262"/>
      <c r="I397" s="22"/>
      <c r="J397" s="214"/>
      <c r="K397" s="214"/>
      <c r="L397" s="105" t="str">
        <f t="shared" si="6"/>
        <v/>
      </c>
      <c r="M397" s="99"/>
    </row>
    <row r="398" spans="1:13" ht="20.100000000000001" customHeight="1" x14ac:dyDescent="0.25">
      <c r="A398" s="44">
        <v>392</v>
      </c>
      <c r="B398" s="20"/>
      <c r="C398" s="20"/>
      <c r="D398" s="21"/>
      <c r="E398" s="21"/>
      <c r="F398" s="21"/>
      <c r="G398" s="262"/>
      <c r="H398" s="262"/>
      <c r="I398" s="22"/>
      <c r="J398" s="214"/>
      <c r="K398" s="214"/>
      <c r="L398" s="105" t="str">
        <f t="shared" si="6"/>
        <v/>
      </c>
      <c r="M398" s="99"/>
    </row>
    <row r="399" spans="1:13" ht="20.100000000000001" customHeight="1" x14ac:dyDescent="0.25">
      <c r="A399" s="44">
        <v>393</v>
      </c>
      <c r="B399" s="20"/>
      <c r="C399" s="20"/>
      <c r="D399" s="21"/>
      <c r="E399" s="21"/>
      <c r="F399" s="21"/>
      <c r="G399" s="262"/>
      <c r="H399" s="262"/>
      <c r="I399" s="22"/>
      <c r="J399" s="214"/>
      <c r="K399" s="214"/>
      <c r="L399" s="105" t="str">
        <f t="shared" si="6"/>
        <v/>
      </c>
      <c r="M399" s="99"/>
    </row>
    <row r="400" spans="1:13" ht="20.100000000000001" customHeight="1" x14ac:dyDescent="0.25">
      <c r="A400" s="44">
        <v>394</v>
      </c>
      <c r="B400" s="20"/>
      <c r="C400" s="20"/>
      <c r="D400" s="21"/>
      <c r="E400" s="21"/>
      <c r="F400" s="21"/>
      <c r="G400" s="262"/>
      <c r="H400" s="262"/>
      <c r="I400" s="22"/>
      <c r="J400" s="214"/>
      <c r="K400" s="214"/>
      <c r="L400" s="105" t="str">
        <f t="shared" si="6"/>
        <v/>
      </c>
      <c r="M400" s="99"/>
    </row>
    <row r="401" spans="1:13" ht="20.100000000000001" customHeight="1" x14ac:dyDescent="0.25">
      <c r="A401" s="44">
        <v>395</v>
      </c>
      <c r="B401" s="20"/>
      <c r="C401" s="20"/>
      <c r="D401" s="21"/>
      <c r="E401" s="21"/>
      <c r="F401" s="21"/>
      <c r="G401" s="262"/>
      <c r="H401" s="262"/>
      <c r="I401" s="22"/>
      <c r="J401" s="214"/>
      <c r="K401" s="214"/>
      <c r="L401" s="105" t="str">
        <f t="shared" si="6"/>
        <v/>
      </c>
      <c r="M401" s="99"/>
    </row>
    <row r="402" spans="1:13" ht="20.100000000000001" customHeight="1" x14ac:dyDescent="0.25">
      <c r="A402" s="44">
        <v>396</v>
      </c>
      <c r="B402" s="20"/>
      <c r="C402" s="20"/>
      <c r="D402" s="21"/>
      <c r="E402" s="21"/>
      <c r="F402" s="21"/>
      <c r="G402" s="262"/>
      <c r="H402" s="262"/>
      <c r="I402" s="22"/>
      <c r="J402" s="214"/>
      <c r="K402" s="214"/>
      <c r="L402" s="105" t="str">
        <f t="shared" si="6"/>
        <v/>
      </c>
      <c r="M402" s="99"/>
    </row>
    <row r="403" spans="1:13" ht="20.100000000000001" customHeight="1" x14ac:dyDescent="0.25">
      <c r="A403" s="44">
        <v>397</v>
      </c>
      <c r="B403" s="20"/>
      <c r="C403" s="20"/>
      <c r="D403" s="21"/>
      <c r="E403" s="21"/>
      <c r="F403" s="21"/>
      <c r="G403" s="262"/>
      <c r="H403" s="262"/>
      <c r="I403" s="22"/>
      <c r="J403" s="214"/>
      <c r="K403" s="214"/>
      <c r="L403" s="105" t="str">
        <f t="shared" si="6"/>
        <v/>
      </c>
      <c r="M403" s="99"/>
    </row>
    <row r="404" spans="1:13" ht="20.100000000000001" customHeight="1" x14ac:dyDescent="0.25">
      <c r="A404" s="44">
        <v>398</v>
      </c>
      <c r="B404" s="20"/>
      <c r="C404" s="20"/>
      <c r="D404" s="21"/>
      <c r="E404" s="21"/>
      <c r="F404" s="21"/>
      <c r="G404" s="262"/>
      <c r="H404" s="262"/>
      <c r="I404" s="22"/>
      <c r="J404" s="214"/>
      <c r="K404" s="214"/>
      <c r="L404" s="105" t="str">
        <f t="shared" si="6"/>
        <v/>
      </c>
      <c r="M404" s="99"/>
    </row>
    <row r="405" spans="1:13" ht="20.100000000000001" customHeight="1" x14ac:dyDescent="0.25">
      <c r="A405" s="44">
        <v>399</v>
      </c>
      <c r="B405" s="20"/>
      <c r="C405" s="20"/>
      <c r="D405" s="21"/>
      <c r="E405" s="21"/>
      <c r="F405" s="21"/>
      <c r="G405" s="262"/>
      <c r="H405" s="262"/>
      <c r="I405" s="22"/>
      <c r="J405" s="214"/>
      <c r="K405" s="214"/>
      <c r="L405" s="105" t="str">
        <f t="shared" si="6"/>
        <v/>
      </c>
      <c r="M405" s="99"/>
    </row>
    <row r="406" spans="1:13" ht="20.100000000000001" customHeight="1" x14ac:dyDescent="0.25">
      <c r="A406" s="44">
        <v>400</v>
      </c>
      <c r="B406" s="20"/>
      <c r="C406" s="20"/>
      <c r="D406" s="21"/>
      <c r="E406" s="21"/>
      <c r="F406" s="21"/>
      <c r="G406" s="262"/>
      <c r="H406" s="262"/>
      <c r="I406" s="22"/>
      <c r="J406" s="214"/>
      <c r="K406" s="214"/>
      <c r="L406" s="105" t="str">
        <f t="shared" si="6"/>
        <v/>
      </c>
      <c r="M406" s="99"/>
    </row>
    <row r="407" spans="1:13" ht="20.100000000000001" customHeight="1" x14ac:dyDescent="0.25">
      <c r="A407" s="44">
        <v>401</v>
      </c>
      <c r="B407" s="20"/>
      <c r="C407" s="20"/>
      <c r="D407" s="21"/>
      <c r="E407" s="21"/>
      <c r="F407" s="21"/>
      <c r="G407" s="262"/>
      <c r="H407" s="262"/>
      <c r="I407" s="22"/>
      <c r="J407" s="214"/>
      <c r="K407" s="214"/>
      <c r="L407" s="105" t="str">
        <f t="shared" si="6"/>
        <v/>
      </c>
      <c r="M407" s="99"/>
    </row>
    <row r="408" spans="1:13" ht="20.100000000000001" customHeight="1" x14ac:dyDescent="0.25">
      <c r="A408" s="44">
        <v>402</v>
      </c>
      <c r="B408" s="20"/>
      <c r="C408" s="20"/>
      <c r="D408" s="21"/>
      <c r="E408" s="21"/>
      <c r="F408" s="21"/>
      <c r="G408" s="262"/>
      <c r="H408" s="262"/>
      <c r="I408" s="22"/>
      <c r="J408" s="214"/>
      <c r="K408" s="214"/>
      <c r="L408" s="105" t="str">
        <f t="shared" si="6"/>
        <v/>
      </c>
      <c r="M408" s="99"/>
    </row>
    <row r="409" spans="1:13" ht="20.100000000000001" customHeight="1" x14ac:dyDescent="0.25">
      <c r="A409" s="44">
        <v>403</v>
      </c>
      <c r="B409" s="20"/>
      <c r="C409" s="20"/>
      <c r="D409" s="21"/>
      <c r="E409" s="21"/>
      <c r="F409" s="21"/>
      <c r="G409" s="262"/>
      <c r="H409" s="262"/>
      <c r="I409" s="22"/>
      <c r="J409" s="214"/>
      <c r="K409" s="214"/>
      <c r="L409" s="105" t="str">
        <f t="shared" si="6"/>
        <v/>
      </c>
      <c r="M409" s="99"/>
    </row>
    <row r="410" spans="1:13" ht="20.100000000000001" customHeight="1" x14ac:dyDescent="0.25">
      <c r="A410" s="44">
        <v>404</v>
      </c>
      <c r="B410" s="20"/>
      <c r="C410" s="20"/>
      <c r="D410" s="21"/>
      <c r="E410" s="21"/>
      <c r="F410" s="21"/>
      <c r="G410" s="262"/>
      <c r="H410" s="262"/>
      <c r="I410" s="22"/>
      <c r="J410" s="214"/>
      <c r="K410" s="214"/>
      <c r="L410" s="105" t="str">
        <f t="shared" si="6"/>
        <v/>
      </c>
      <c r="M410" s="99"/>
    </row>
    <row r="411" spans="1:13" ht="20.100000000000001" customHeight="1" x14ac:dyDescent="0.25">
      <c r="A411" s="44">
        <v>405</v>
      </c>
      <c r="B411" s="20"/>
      <c r="C411" s="20"/>
      <c r="D411" s="21"/>
      <c r="E411" s="21"/>
      <c r="F411" s="21"/>
      <c r="G411" s="262"/>
      <c r="H411" s="262"/>
      <c r="I411" s="22"/>
      <c r="J411" s="214"/>
      <c r="K411" s="214"/>
      <c r="L411" s="105" t="str">
        <f t="shared" si="6"/>
        <v/>
      </c>
      <c r="M411" s="99"/>
    </row>
    <row r="412" spans="1:13" ht="20.100000000000001" customHeight="1" x14ac:dyDescent="0.25">
      <c r="A412" s="44">
        <v>406</v>
      </c>
      <c r="B412" s="20"/>
      <c r="C412" s="20"/>
      <c r="D412" s="21"/>
      <c r="E412" s="21"/>
      <c r="F412" s="21"/>
      <c r="G412" s="262"/>
      <c r="H412" s="262"/>
      <c r="I412" s="22"/>
      <c r="J412" s="214"/>
      <c r="K412" s="214"/>
      <c r="L412" s="105" t="str">
        <f t="shared" si="6"/>
        <v/>
      </c>
      <c r="M412" s="99"/>
    </row>
    <row r="413" spans="1:13" ht="20.100000000000001" customHeight="1" x14ac:dyDescent="0.25">
      <c r="A413" s="44">
        <v>407</v>
      </c>
      <c r="B413" s="20"/>
      <c r="C413" s="20"/>
      <c r="D413" s="21"/>
      <c r="E413" s="21"/>
      <c r="F413" s="21"/>
      <c r="G413" s="262"/>
      <c r="H413" s="262"/>
      <c r="I413" s="22"/>
      <c r="J413" s="214"/>
      <c r="K413" s="214"/>
      <c r="L413" s="105" t="str">
        <f t="shared" si="6"/>
        <v/>
      </c>
      <c r="M413" s="99"/>
    </row>
    <row r="414" spans="1:13" ht="20.100000000000001" customHeight="1" x14ac:dyDescent="0.25">
      <c r="A414" s="44">
        <v>408</v>
      </c>
      <c r="B414" s="20"/>
      <c r="C414" s="20"/>
      <c r="D414" s="21"/>
      <c r="E414" s="21"/>
      <c r="F414" s="21"/>
      <c r="G414" s="262"/>
      <c r="H414" s="262"/>
      <c r="I414" s="22"/>
      <c r="J414" s="214"/>
      <c r="K414" s="214"/>
      <c r="L414" s="105" t="str">
        <f t="shared" si="6"/>
        <v/>
      </c>
      <c r="M414" s="99"/>
    </row>
    <row r="415" spans="1:13" ht="20.100000000000001" customHeight="1" x14ac:dyDescent="0.25">
      <c r="A415" s="44">
        <v>409</v>
      </c>
      <c r="B415" s="20"/>
      <c r="C415" s="20"/>
      <c r="D415" s="21"/>
      <c r="E415" s="21"/>
      <c r="F415" s="21"/>
      <c r="G415" s="262"/>
      <c r="H415" s="262"/>
      <c r="I415" s="22"/>
      <c r="J415" s="214"/>
      <c r="K415" s="214"/>
      <c r="L415" s="105" t="str">
        <f t="shared" si="6"/>
        <v/>
      </c>
      <c r="M415" s="99"/>
    </row>
    <row r="416" spans="1:13" ht="20.100000000000001" customHeight="1" x14ac:dyDescent="0.25">
      <c r="A416" s="44">
        <v>410</v>
      </c>
      <c r="B416" s="20"/>
      <c r="C416" s="20"/>
      <c r="D416" s="21"/>
      <c r="E416" s="21"/>
      <c r="F416" s="21"/>
      <c r="G416" s="262"/>
      <c r="H416" s="262"/>
      <c r="I416" s="22"/>
      <c r="J416" s="214"/>
      <c r="K416" s="214"/>
      <c r="L416" s="105" t="str">
        <f t="shared" si="6"/>
        <v/>
      </c>
      <c r="M416" s="99"/>
    </row>
    <row r="417" spans="1:13" ht="20.100000000000001" customHeight="1" x14ac:dyDescent="0.25">
      <c r="A417" s="44">
        <v>411</v>
      </c>
      <c r="B417" s="20"/>
      <c r="C417" s="20"/>
      <c r="D417" s="21"/>
      <c r="E417" s="21"/>
      <c r="F417" s="21"/>
      <c r="G417" s="262"/>
      <c r="H417" s="262"/>
      <c r="I417" s="22"/>
      <c r="J417" s="214"/>
      <c r="K417" s="214"/>
      <c r="L417" s="105" t="str">
        <f t="shared" si="6"/>
        <v/>
      </c>
      <c r="M417" s="99"/>
    </row>
    <row r="418" spans="1:13" ht="20.100000000000001" customHeight="1" x14ac:dyDescent="0.25">
      <c r="A418" s="44">
        <v>412</v>
      </c>
      <c r="B418" s="20"/>
      <c r="C418" s="20"/>
      <c r="D418" s="21"/>
      <c r="E418" s="21"/>
      <c r="F418" s="21"/>
      <c r="G418" s="262"/>
      <c r="H418" s="262"/>
      <c r="I418" s="22"/>
      <c r="J418" s="214"/>
      <c r="K418" s="214"/>
      <c r="L418" s="105" t="str">
        <f t="shared" si="6"/>
        <v/>
      </c>
      <c r="M418" s="99"/>
    </row>
    <row r="419" spans="1:13" ht="20.100000000000001" customHeight="1" x14ac:dyDescent="0.25">
      <c r="A419" s="44">
        <v>413</v>
      </c>
      <c r="B419" s="20"/>
      <c r="C419" s="20"/>
      <c r="D419" s="21"/>
      <c r="E419" s="21"/>
      <c r="F419" s="21"/>
      <c r="G419" s="262"/>
      <c r="H419" s="262"/>
      <c r="I419" s="22"/>
      <c r="J419" s="214"/>
      <c r="K419" s="214"/>
      <c r="L419" s="105" t="str">
        <f t="shared" si="6"/>
        <v/>
      </c>
      <c r="M419" s="99"/>
    </row>
    <row r="420" spans="1:13" ht="20.100000000000001" customHeight="1" x14ac:dyDescent="0.25">
      <c r="A420" s="44">
        <v>414</v>
      </c>
      <c r="B420" s="20"/>
      <c r="C420" s="20"/>
      <c r="D420" s="21"/>
      <c r="E420" s="21"/>
      <c r="F420" s="21"/>
      <c r="G420" s="262"/>
      <c r="H420" s="262"/>
      <c r="I420" s="22"/>
      <c r="J420" s="214"/>
      <c r="K420" s="214"/>
      <c r="L420" s="105" t="str">
        <f t="shared" si="6"/>
        <v/>
      </c>
      <c r="M420" s="99"/>
    </row>
    <row r="421" spans="1:13" ht="20.100000000000001" customHeight="1" x14ac:dyDescent="0.25">
      <c r="A421" s="44">
        <v>415</v>
      </c>
      <c r="B421" s="20"/>
      <c r="C421" s="20"/>
      <c r="D421" s="21"/>
      <c r="E421" s="21"/>
      <c r="F421" s="21"/>
      <c r="G421" s="262"/>
      <c r="H421" s="262"/>
      <c r="I421" s="22"/>
      <c r="J421" s="214"/>
      <c r="K421" s="214"/>
      <c r="L421" s="105" t="str">
        <f t="shared" si="6"/>
        <v/>
      </c>
      <c r="M421" s="99"/>
    </row>
    <row r="422" spans="1:13" ht="20.100000000000001" customHeight="1" x14ac:dyDescent="0.25">
      <c r="A422" s="44">
        <v>416</v>
      </c>
      <c r="B422" s="20"/>
      <c r="C422" s="20"/>
      <c r="D422" s="21"/>
      <c r="E422" s="21"/>
      <c r="F422" s="21"/>
      <c r="G422" s="262"/>
      <c r="H422" s="262"/>
      <c r="I422" s="22"/>
      <c r="J422" s="214"/>
      <c r="K422" s="214"/>
      <c r="L422" s="105" t="str">
        <f t="shared" si="6"/>
        <v/>
      </c>
      <c r="M422" s="99"/>
    </row>
    <row r="423" spans="1:13" ht="20.100000000000001" customHeight="1" x14ac:dyDescent="0.25">
      <c r="A423" s="44">
        <v>417</v>
      </c>
      <c r="B423" s="20"/>
      <c r="C423" s="20"/>
      <c r="D423" s="21"/>
      <c r="E423" s="21"/>
      <c r="F423" s="21"/>
      <c r="G423" s="262"/>
      <c r="H423" s="262"/>
      <c r="I423" s="22"/>
      <c r="J423" s="214"/>
      <c r="K423" s="214"/>
      <c r="L423" s="105" t="str">
        <f t="shared" si="6"/>
        <v/>
      </c>
      <c r="M423" s="99"/>
    </row>
    <row r="424" spans="1:13" ht="20.100000000000001" customHeight="1" x14ac:dyDescent="0.25">
      <c r="A424" s="44">
        <v>418</v>
      </c>
      <c r="B424" s="20"/>
      <c r="C424" s="20"/>
      <c r="D424" s="21"/>
      <c r="E424" s="21"/>
      <c r="F424" s="21"/>
      <c r="G424" s="262"/>
      <c r="H424" s="262"/>
      <c r="I424" s="22"/>
      <c r="J424" s="214"/>
      <c r="K424" s="214"/>
      <c r="L424" s="105" t="str">
        <f t="shared" si="6"/>
        <v/>
      </c>
      <c r="M424" s="99"/>
    </row>
    <row r="425" spans="1:13" ht="20.100000000000001" customHeight="1" x14ac:dyDescent="0.25">
      <c r="A425" s="44">
        <v>419</v>
      </c>
      <c r="B425" s="20"/>
      <c r="C425" s="20"/>
      <c r="D425" s="21"/>
      <c r="E425" s="21"/>
      <c r="F425" s="21"/>
      <c r="G425" s="262"/>
      <c r="H425" s="262"/>
      <c r="I425" s="22"/>
      <c r="J425" s="214"/>
      <c r="K425" s="214"/>
      <c r="L425" s="105" t="str">
        <f t="shared" si="6"/>
        <v/>
      </c>
      <c r="M425" s="99"/>
    </row>
    <row r="426" spans="1:13" ht="20.100000000000001" customHeight="1" x14ac:dyDescent="0.25">
      <c r="A426" s="44">
        <v>420</v>
      </c>
      <c r="B426" s="20"/>
      <c r="C426" s="20"/>
      <c r="D426" s="21"/>
      <c r="E426" s="21"/>
      <c r="F426" s="21"/>
      <c r="G426" s="262"/>
      <c r="H426" s="262"/>
      <c r="I426" s="22"/>
      <c r="J426" s="214"/>
      <c r="K426" s="214"/>
      <c r="L426" s="105" t="str">
        <f t="shared" si="6"/>
        <v/>
      </c>
      <c r="M426" s="99"/>
    </row>
    <row r="427" spans="1:13" ht="20.100000000000001" customHeight="1" x14ac:dyDescent="0.25">
      <c r="A427" s="44">
        <v>421</v>
      </c>
      <c r="B427" s="20"/>
      <c r="C427" s="20"/>
      <c r="D427" s="21"/>
      <c r="E427" s="21"/>
      <c r="F427" s="21"/>
      <c r="G427" s="262"/>
      <c r="H427" s="262"/>
      <c r="I427" s="22"/>
      <c r="J427" s="214"/>
      <c r="K427" s="214"/>
      <c r="L427" s="105" t="str">
        <f t="shared" si="6"/>
        <v/>
      </c>
      <c r="M427" s="99"/>
    </row>
    <row r="428" spans="1:13" ht="20.100000000000001" customHeight="1" x14ac:dyDescent="0.25">
      <c r="A428" s="44">
        <v>422</v>
      </c>
      <c r="B428" s="20"/>
      <c r="C428" s="20"/>
      <c r="D428" s="21"/>
      <c r="E428" s="21"/>
      <c r="F428" s="21"/>
      <c r="G428" s="262"/>
      <c r="H428" s="262"/>
      <c r="I428" s="22"/>
      <c r="J428" s="214"/>
      <c r="K428" s="214"/>
      <c r="L428" s="105" t="str">
        <f t="shared" si="6"/>
        <v/>
      </c>
      <c r="M428" s="99"/>
    </row>
    <row r="429" spans="1:13" ht="20.100000000000001" customHeight="1" x14ac:dyDescent="0.25">
      <c r="A429" s="44">
        <v>423</v>
      </c>
      <c r="B429" s="20"/>
      <c r="C429" s="20"/>
      <c r="D429" s="21"/>
      <c r="E429" s="21"/>
      <c r="F429" s="21"/>
      <c r="G429" s="262"/>
      <c r="H429" s="262"/>
      <c r="I429" s="22"/>
      <c r="J429" s="214"/>
      <c r="K429" s="214"/>
      <c r="L429" s="105" t="str">
        <f t="shared" si="6"/>
        <v/>
      </c>
      <c r="M429" s="99"/>
    </row>
    <row r="430" spans="1:13" ht="20.100000000000001" customHeight="1" x14ac:dyDescent="0.25">
      <c r="A430" s="44">
        <v>424</v>
      </c>
      <c r="B430" s="20"/>
      <c r="C430" s="20"/>
      <c r="D430" s="21"/>
      <c r="E430" s="21"/>
      <c r="F430" s="21"/>
      <c r="G430" s="262"/>
      <c r="H430" s="262"/>
      <c r="I430" s="22"/>
      <c r="J430" s="214"/>
      <c r="K430" s="214"/>
      <c r="L430" s="105" t="str">
        <f t="shared" si="6"/>
        <v/>
      </c>
      <c r="M430" s="99"/>
    </row>
    <row r="431" spans="1:13" ht="20.100000000000001" customHeight="1" x14ac:dyDescent="0.25">
      <c r="A431" s="44">
        <v>425</v>
      </c>
      <c r="B431" s="20"/>
      <c r="C431" s="20"/>
      <c r="D431" s="21"/>
      <c r="E431" s="21"/>
      <c r="F431" s="21"/>
      <c r="G431" s="262"/>
      <c r="H431" s="262"/>
      <c r="I431" s="22"/>
      <c r="J431" s="214"/>
      <c r="K431" s="214"/>
      <c r="L431" s="105" t="str">
        <f t="shared" si="6"/>
        <v/>
      </c>
      <c r="M431" s="99"/>
    </row>
    <row r="432" spans="1:13" ht="20.100000000000001" customHeight="1" x14ac:dyDescent="0.25">
      <c r="A432" s="44">
        <v>426</v>
      </c>
      <c r="B432" s="20"/>
      <c r="C432" s="20"/>
      <c r="D432" s="21"/>
      <c r="E432" s="21"/>
      <c r="F432" s="21"/>
      <c r="G432" s="262"/>
      <c r="H432" s="262"/>
      <c r="I432" s="22"/>
      <c r="J432" s="214"/>
      <c r="K432" s="214"/>
      <c r="L432" s="105" t="str">
        <f t="shared" si="6"/>
        <v/>
      </c>
      <c r="M432" s="99"/>
    </row>
    <row r="433" spans="1:13" ht="20.100000000000001" customHeight="1" x14ac:dyDescent="0.25">
      <c r="A433" s="44">
        <v>427</v>
      </c>
      <c r="B433" s="20"/>
      <c r="C433" s="20"/>
      <c r="D433" s="21"/>
      <c r="E433" s="21"/>
      <c r="F433" s="21"/>
      <c r="G433" s="262"/>
      <c r="H433" s="262"/>
      <c r="I433" s="22"/>
      <c r="J433" s="214"/>
      <c r="K433" s="214"/>
      <c r="L433" s="105" t="str">
        <f t="shared" si="6"/>
        <v/>
      </c>
      <c r="M433" s="99"/>
    </row>
    <row r="434" spans="1:13" ht="20.100000000000001" customHeight="1" x14ac:dyDescent="0.25">
      <c r="A434" s="44">
        <v>428</v>
      </c>
      <c r="B434" s="20"/>
      <c r="C434" s="20"/>
      <c r="D434" s="21"/>
      <c r="E434" s="21"/>
      <c r="F434" s="21"/>
      <c r="G434" s="262"/>
      <c r="H434" s="262"/>
      <c r="I434" s="22"/>
      <c r="J434" s="214"/>
      <c r="K434" s="214"/>
      <c r="L434" s="105" t="str">
        <f t="shared" si="6"/>
        <v/>
      </c>
      <c r="M434" s="99"/>
    </row>
    <row r="435" spans="1:13" ht="20.100000000000001" customHeight="1" x14ac:dyDescent="0.25">
      <c r="A435" s="44">
        <v>429</v>
      </c>
      <c r="B435" s="20"/>
      <c r="C435" s="20"/>
      <c r="D435" s="21"/>
      <c r="E435" s="21"/>
      <c r="F435" s="21"/>
      <c r="G435" s="262"/>
      <c r="H435" s="262"/>
      <c r="I435" s="22"/>
      <c r="J435" s="214"/>
      <c r="K435" s="214"/>
      <c r="L435" s="105" t="str">
        <f t="shared" si="6"/>
        <v/>
      </c>
      <c r="M435" s="99"/>
    </row>
    <row r="436" spans="1:13" ht="20.100000000000001" customHeight="1" x14ac:dyDescent="0.25">
      <c r="A436" s="44">
        <v>430</v>
      </c>
      <c r="B436" s="20"/>
      <c r="C436" s="20"/>
      <c r="D436" s="21"/>
      <c r="E436" s="21"/>
      <c r="F436" s="21"/>
      <c r="G436" s="262"/>
      <c r="H436" s="262"/>
      <c r="I436" s="22"/>
      <c r="J436" s="214"/>
      <c r="K436" s="214"/>
      <c r="L436" s="105" t="str">
        <f t="shared" si="6"/>
        <v/>
      </c>
      <c r="M436" s="99"/>
    </row>
    <row r="437" spans="1:13" ht="20.100000000000001" customHeight="1" x14ac:dyDescent="0.25">
      <c r="A437" s="44">
        <v>431</v>
      </c>
      <c r="B437" s="20"/>
      <c r="C437" s="20"/>
      <c r="D437" s="21"/>
      <c r="E437" s="21"/>
      <c r="F437" s="21"/>
      <c r="G437" s="262"/>
      <c r="H437" s="262"/>
      <c r="I437" s="22"/>
      <c r="J437" s="214"/>
      <c r="K437" s="214"/>
      <c r="L437" s="105" t="str">
        <f t="shared" si="6"/>
        <v/>
      </c>
      <c r="M437" s="99"/>
    </row>
    <row r="438" spans="1:13" ht="20.100000000000001" customHeight="1" x14ac:dyDescent="0.25">
      <c r="A438" s="44">
        <v>432</v>
      </c>
      <c r="B438" s="20"/>
      <c r="C438" s="20"/>
      <c r="D438" s="21"/>
      <c r="E438" s="21"/>
      <c r="F438" s="21"/>
      <c r="G438" s="262"/>
      <c r="H438" s="262"/>
      <c r="I438" s="22"/>
      <c r="J438" s="214"/>
      <c r="K438" s="214"/>
      <c r="L438" s="105" t="str">
        <f t="shared" si="6"/>
        <v/>
      </c>
      <c r="M438" s="99"/>
    </row>
    <row r="439" spans="1:13" ht="20.100000000000001" customHeight="1" x14ac:dyDescent="0.25">
      <c r="A439" s="44">
        <v>433</v>
      </c>
      <c r="B439" s="20"/>
      <c r="C439" s="20"/>
      <c r="D439" s="21"/>
      <c r="E439" s="21"/>
      <c r="F439" s="21"/>
      <c r="G439" s="262"/>
      <c r="H439" s="262"/>
      <c r="I439" s="22"/>
      <c r="J439" s="214"/>
      <c r="K439" s="214"/>
      <c r="L439" s="105" t="str">
        <f t="shared" si="6"/>
        <v/>
      </c>
      <c r="M439" s="99"/>
    </row>
    <row r="440" spans="1:13" ht="20.100000000000001" customHeight="1" x14ac:dyDescent="0.25">
      <c r="A440" s="44">
        <v>434</v>
      </c>
      <c r="B440" s="20"/>
      <c r="C440" s="20"/>
      <c r="D440" s="21"/>
      <c r="E440" s="21"/>
      <c r="F440" s="21"/>
      <c r="G440" s="262"/>
      <c r="H440" s="262"/>
      <c r="I440" s="22"/>
      <c r="J440" s="214"/>
      <c r="K440" s="214"/>
      <c r="L440" s="105" t="str">
        <f t="shared" si="6"/>
        <v/>
      </c>
      <c r="M440" s="99"/>
    </row>
    <row r="441" spans="1:13" ht="20.100000000000001" customHeight="1" x14ac:dyDescent="0.25">
      <c r="A441" s="44">
        <v>435</v>
      </c>
      <c r="B441" s="20"/>
      <c r="C441" s="20"/>
      <c r="D441" s="21"/>
      <c r="E441" s="21"/>
      <c r="F441" s="21"/>
      <c r="G441" s="262"/>
      <c r="H441" s="262"/>
      <c r="I441" s="22"/>
      <c r="J441" s="214"/>
      <c r="K441" s="214"/>
      <c r="L441" s="105" t="str">
        <f t="shared" si="6"/>
        <v/>
      </c>
      <c r="M441" s="99"/>
    </row>
    <row r="442" spans="1:13" ht="20.100000000000001" customHeight="1" x14ac:dyDescent="0.25">
      <c r="A442" s="44">
        <v>436</v>
      </c>
      <c r="B442" s="20"/>
      <c r="C442" s="20"/>
      <c r="D442" s="21"/>
      <c r="E442" s="21"/>
      <c r="F442" s="21"/>
      <c r="G442" s="262"/>
      <c r="H442" s="262"/>
      <c r="I442" s="22"/>
      <c r="J442" s="214"/>
      <c r="K442" s="214"/>
      <c r="L442" s="105" t="str">
        <f t="shared" si="6"/>
        <v/>
      </c>
      <c r="M442" s="99"/>
    </row>
    <row r="443" spans="1:13" ht="20.100000000000001" customHeight="1" x14ac:dyDescent="0.25">
      <c r="A443" s="44">
        <v>437</v>
      </c>
      <c r="B443" s="20"/>
      <c r="C443" s="20"/>
      <c r="D443" s="21"/>
      <c r="E443" s="21"/>
      <c r="F443" s="21"/>
      <c r="G443" s="262"/>
      <c r="H443" s="262"/>
      <c r="I443" s="22"/>
      <c r="J443" s="214"/>
      <c r="K443" s="214"/>
      <c r="L443" s="105" t="str">
        <f t="shared" si="6"/>
        <v/>
      </c>
      <c r="M443" s="99"/>
    </row>
    <row r="444" spans="1:13" ht="20.100000000000001" customHeight="1" x14ac:dyDescent="0.25">
      <c r="A444" s="44">
        <v>438</v>
      </c>
      <c r="B444" s="20"/>
      <c r="C444" s="20"/>
      <c r="D444" s="21"/>
      <c r="E444" s="21"/>
      <c r="F444" s="21"/>
      <c r="G444" s="262"/>
      <c r="H444" s="262"/>
      <c r="I444" s="22"/>
      <c r="J444" s="214"/>
      <c r="K444" s="214"/>
      <c r="L444" s="105" t="str">
        <f t="shared" si="6"/>
        <v/>
      </c>
      <c r="M444" s="99"/>
    </row>
    <row r="445" spans="1:13" ht="20.100000000000001" customHeight="1" x14ac:dyDescent="0.25">
      <c r="A445" s="44">
        <v>439</v>
      </c>
      <c r="B445" s="20"/>
      <c r="C445" s="20"/>
      <c r="D445" s="21"/>
      <c r="E445" s="21"/>
      <c r="F445" s="21"/>
      <c r="G445" s="262"/>
      <c r="H445" s="262"/>
      <c r="I445" s="22"/>
      <c r="J445" s="214"/>
      <c r="K445" s="214"/>
      <c r="L445" s="105" t="str">
        <f t="shared" si="6"/>
        <v/>
      </c>
      <c r="M445" s="99"/>
    </row>
    <row r="446" spans="1:13" ht="20.100000000000001" customHeight="1" x14ac:dyDescent="0.25">
      <c r="A446" s="44">
        <v>440</v>
      </c>
      <c r="B446" s="20"/>
      <c r="C446" s="20"/>
      <c r="D446" s="21"/>
      <c r="E446" s="21"/>
      <c r="F446" s="21"/>
      <c r="G446" s="262"/>
      <c r="H446" s="262"/>
      <c r="I446" s="22"/>
      <c r="J446" s="214"/>
      <c r="K446" s="214"/>
      <c r="L446" s="105" t="str">
        <f t="shared" si="6"/>
        <v/>
      </c>
      <c r="M446" s="99"/>
    </row>
    <row r="447" spans="1:13" ht="20.100000000000001" customHeight="1" x14ac:dyDescent="0.25">
      <c r="A447" s="44">
        <v>441</v>
      </c>
      <c r="B447" s="20"/>
      <c r="C447" s="20"/>
      <c r="D447" s="21"/>
      <c r="E447" s="21"/>
      <c r="F447" s="21"/>
      <c r="G447" s="262"/>
      <c r="H447" s="262"/>
      <c r="I447" s="22"/>
      <c r="J447" s="214"/>
      <c r="K447" s="214"/>
      <c r="L447" s="105" t="str">
        <f t="shared" si="6"/>
        <v/>
      </c>
      <c r="M447" s="99"/>
    </row>
    <row r="448" spans="1:13" ht="20.100000000000001" customHeight="1" x14ac:dyDescent="0.25">
      <c r="A448" s="44">
        <v>442</v>
      </c>
      <c r="B448" s="20"/>
      <c r="C448" s="20"/>
      <c r="D448" s="21"/>
      <c r="E448" s="21"/>
      <c r="F448" s="21"/>
      <c r="G448" s="262"/>
      <c r="H448" s="262"/>
      <c r="I448" s="22"/>
      <c r="J448" s="214"/>
      <c r="K448" s="214"/>
      <c r="L448" s="105" t="str">
        <f t="shared" si="6"/>
        <v/>
      </c>
      <c r="M448" s="99"/>
    </row>
    <row r="449" spans="1:13" ht="20.100000000000001" customHeight="1" x14ac:dyDescent="0.25">
      <c r="A449" s="44">
        <v>443</v>
      </c>
      <c r="B449" s="20"/>
      <c r="C449" s="20"/>
      <c r="D449" s="21"/>
      <c r="E449" s="21"/>
      <c r="F449" s="21"/>
      <c r="G449" s="262"/>
      <c r="H449" s="262"/>
      <c r="I449" s="22"/>
      <c r="J449" s="214"/>
      <c r="K449" s="214"/>
      <c r="L449" s="105" t="str">
        <f t="shared" si="6"/>
        <v/>
      </c>
      <c r="M449" s="99"/>
    </row>
    <row r="450" spans="1:13" ht="20.100000000000001" customHeight="1" x14ac:dyDescent="0.25">
      <c r="A450" s="44">
        <v>444</v>
      </c>
      <c r="B450" s="20"/>
      <c r="C450" s="20"/>
      <c r="D450" s="21"/>
      <c r="E450" s="21"/>
      <c r="F450" s="21"/>
      <c r="G450" s="262"/>
      <c r="H450" s="262"/>
      <c r="I450" s="22"/>
      <c r="J450" s="214"/>
      <c r="K450" s="214"/>
      <c r="L450" s="105" t="str">
        <f t="shared" si="6"/>
        <v/>
      </c>
      <c r="M450" s="99"/>
    </row>
    <row r="451" spans="1:13" ht="20.100000000000001" customHeight="1" x14ac:dyDescent="0.25">
      <c r="A451" s="44">
        <v>445</v>
      </c>
      <c r="B451" s="20"/>
      <c r="C451" s="20"/>
      <c r="D451" s="21"/>
      <c r="E451" s="21"/>
      <c r="F451" s="21"/>
      <c r="G451" s="262"/>
      <c r="H451" s="262"/>
      <c r="I451" s="22"/>
      <c r="J451" s="214"/>
      <c r="K451" s="214"/>
      <c r="L451" s="105" t="str">
        <f t="shared" si="6"/>
        <v/>
      </c>
      <c r="M451" s="99"/>
    </row>
    <row r="452" spans="1:13" ht="20.100000000000001" customHeight="1" x14ac:dyDescent="0.25">
      <c r="A452" s="44">
        <v>446</v>
      </c>
      <c r="B452" s="20"/>
      <c r="C452" s="20"/>
      <c r="D452" s="21"/>
      <c r="E452" s="21"/>
      <c r="F452" s="21"/>
      <c r="G452" s="262"/>
      <c r="H452" s="262"/>
      <c r="I452" s="22"/>
      <c r="J452" s="214"/>
      <c r="K452" s="214"/>
      <c r="L452" s="105" t="str">
        <f t="shared" si="6"/>
        <v/>
      </c>
      <c r="M452" s="99"/>
    </row>
    <row r="453" spans="1:13" ht="20.100000000000001" customHeight="1" x14ac:dyDescent="0.25">
      <c r="A453" s="44">
        <v>447</v>
      </c>
      <c r="B453" s="20"/>
      <c r="C453" s="20"/>
      <c r="D453" s="21"/>
      <c r="E453" s="21"/>
      <c r="F453" s="21"/>
      <c r="G453" s="262"/>
      <c r="H453" s="262"/>
      <c r="I453" s="22"/>
      <c r="J453" s="214"/>
      <c r="K453" s="214"/>
      <c r="L453" s="105" t="str">
        <f t="shared" si="6"/>
        <v/>
      </c>
      <c r="M453" s="99"/>
    </row>
    <row r="454" spans="1:13" ht="20.100000000000001" customHeight="1" x14ac:dyDescent="0.25">
      <c r="A454" s="44">
        <v>448</v>
      </c>
      <c r="B454" s="20"/>
      <c r="C454" s="20"/>
      <c r="D454" s="21"/>
      <c r="E454" s="21"/>
      <c r="F454" s="21"/>
      <c r="G454" s="262"/>
      <c r="H454" s="262"/>
      <c r="I454" s="22"/>
      <c r="J454" s="214"/>
      <c r="K454" s="214"/>
      <c r="L454" s="105" t="str">
        <f t="shared" ref="L454:L506" si="7">IF($E454="","",IF(OR(($I454=0),($J454=0)),0,$I454/$J454*$K454))</f>
        <v/>
      </c>
      <c r="M454" s="99"/>
    </row>
    <row r="455" spans="1:13" ht="20.100000000000001" customHeight="1" x14ac:dyDescent="0.25">
      <c r="A455" s="44">
        <v>449</v>
      </c>
      <c r="B455" s="20"/>
      <c r="C455" s="20"/>
      <c r="D455" s="21"/>
      <c r="E455" s="21"/>
      <c r="F455" s="21"/>
      <c r="G455" s="262"/>
      <c r="H455" s="262"/>
      <c r="I455" s="22"/>
      <c r="J455" s="214"/>
      <c r="K455" s="214"/>
      <c r="L455" s="105" t="str">
        <f t="shared" si="7"/>
        <v/>
      </c>
      <c r="M455" s="99"/>
    </row>
    <row r="456" spans="1:13" ht="20.100000000000001" customHeight="1" x14ac:dyDescent="0.25">
      <c r="A456" s="44">
        <v>450</v>
      </c>
      <c r="B456" s="20"/>
      <c r="C456" s="20"/>
      <c r="D456" s="21"/>
      <c r="E456" s="21"/>
      <c r="F456" s="21"/>
      <c r="G456" s="262"/>
      <c r="H456" s="262"/>
      <c r="I456" s="22"/>
      <c r="J456" s="214"/>
      <c r="K456" s="214"/>
      <c r="L456" s="105" t="str">
        <f t="shared" si="7"/>
        <v/>
      </c>
      <c r="M456" s="99"/>
    </row>
    <row r="457" spans="1:13" ht="20.100000000000001" customHeight="1" x14ac:dyDescent="0.25">
      <c r="A457" s="44">
        <v>451</v>
      </c>
      <c r="B457" s="20"/>
      <c r="C457" s="20"/>
      <c r="D457" s="21"/>
      <c r="E457" s="21"/>
      <c r="F457" s="21"/>
      <c r="G457" s="262"/>
      <c r="H457" s="262"/>
      <c r="I457" s="22"/>
      <c r="J457" s="214"/>
      <c r="K457" s="214"/>
      <c r="L457" s="105" t="str">
        <f t="shared" si="7"/>
        <v/>
      </c>
      <c r="M457" s="99"/>
    </row>
    <row r="458" spans="1:13" ht="20.100000000000001" customHeight="1" x14ac:dyDescent="0.25">
      <c r="A458" s="44">
        <v>452</v>
      </c>
      <c r="B458" s="20"/>
      <c r="C458" s="20"/>
      <c r="D458" s="21"/>
      <c r="E458" s="21"/>
      <c r="F458" s="21"/>
      <c r="G458" s="262"/>
      <c r="H458" s="262"/>
      <c r="I458" s="22"/>
      <c r="J458" s="214"/>
      <c r="K458" s="214"/>
      <c r="L458" s="105" t="str">
        <f t="shared" si="7"/>
        <v/>
      </c>
      <c r="M458" s="99"/>
    </row>
    <row r="459" spans="1:13" ht="20.100000000000001" customHeight="1" x14ac:dyDescent="0.25">
      <c r="A459" s="44">
        <v>453</v>
      </c>
      <c r="B459" s="20"/>
      <c r="C459" s="20"/>
      <c r="D459" s="21"/>
      <c r="E459" s="21"/>
      <c r="F459" s="21"/>
      <c r="G459" s="262"/>
      <c r="H459" s="262"/>
      <c r="I459" s="22"/>
      <c r="J459" s="214"/>
      <c r="K459" s="214"/>
      <c r="L459" s="105" t="str">
        <f t="shared" si="7"/>
        <v/>
      </c>
      <c r="M459" s="99"/>
    </row>
    <row r="460" spans="1:13" ht="20.100000000000001" customHeight="1" x14ac:dyDescent="0.25">
      <c r="A460" s="44">
        <v>454</v>
      </c>
      <c r="B460" s="20"/>
      <c r="C460" s="20"/>
      <c r="D460" s="21"/>
      <c r="E460" s="21"/>
      <c r="F460" s="21"/>
      <c r="G460" s="262"/>
      <c r="H460" s="262"/>
      <c r="I460" s="22"/>
      <c r="J460" s="214"/>
      <c r="K460" s="214"/>
      <c r="L460" s="105" t="str">
        <f t="shared" si="7"/>
        <v/>
      </c>
      <c r="M460" s="99"/>
    </row>
    <row r="461" spans="1:13" ht="20.100000000000001" customHeight="1" x14ac:dyDescent="0.25">
      <c r="A461" s="44">
        <v>455</v>
      </c>
      <c r="B461" s="20"/>
      <c r="C461" s="20"/>
      <c r="D461" s="21"/>
      <c r="E461" s="21"/>
      <c r="F461" s="21"/>
      <c r="G461" s="262"/>
      <c r="H461" s="262"/>
      <c r="I461" s="22"/>
      <c r="J461" s="214"/>
      <c r="K461" s="214"/>
      <c r="L461" s="105" t="str">
        <f t="shared" si="7"/>
        <v/>
      </c>
      <c r="M461" s="99"/>
    </row>
    <row r="462" spans="1:13" ht="20.100000000000001" customHeight="1" x14ac:dyDescent="0.25">
      <c r="A462" s="44">
        <v>456</v>
      </c>
      <c r="B462" s="20"/>
      <c r="C462" s="20"/>
      <c r="D462" s="21"/>
      <c r="E462" s="21"/>
      <c r="F462" s="21"/>
      <c r="G462" s="262"/>
      <c r="H462" s="262"/>
      <c r="I462" s="22"/>
      <c r="J462" s="214"/>
      <c r="K462" s="214"/>
      <c r="L462" s="105" t="str">
        <f t="shared" si="7"/>
        <v/>
      </c>
      <c r="M462" s="99"/>
    </row>
    <row r="463" spans="1:13" ht="20.100000000000001" customHeight="1" x14ac:dyDescent="0.25">
      <c r="A463" s="44">
        <v>457</v>
      </c>
      <c r="B463" s="20"/>
      <c r="C463" s="20"/>
      <c r="D463" s="21"/>
      <c r="E463" s="21"/>
      <c r="F463" s="21"/>
      <c r="G463" s="262"/>
      <c r="H463" s="262"/>
      <c r="I463" s="22"/>
      <c r="J463" s="214"/>
      <c r="K463" s="214"/>
      <c r="L463" s="105" t="str">
        <f t="shared" si="7"/>
        <v/>
      </c>
      <c r="M463" s="99"/>
    </row>
    <row r="464" spans="1:13" ht="20.100000000000001" customHeight="1" x14ac:dyDescent="0.25">
      <c r="A464" s="44">
        <v>458</v>
      </c>
      <c r="B464" s="20"/>
      <c r="C464" s="20"/>
      <c r="D464" s="21"/>
      <c r="E464" s="21"/>
      <c r="F464" s="21"/>
      <c r="G464" s="262"/>
      <c r="H464" s="262"/>
      <c r="I464" s="22"/>
      <c r="J464" s="214"/>
      <c r="K464" s="214"/>
      <c r="L464" s="105" t="str">
        <f t="shared" si="7"/>
        <v/>
      </c>
      <c r="M464" s="99"/>
    </row>
    <row r="465" spans="1:13" ht="20.100000000000001" customHeight="1" x14ac:dyDescent="0.25">
      <c r="A465" s="44">
        <v>459</v>
      </c>
      <c r="B465" s="20"/>
      <c r="C465" s="20"/>
      <c r="D465" s="21"/>
      <c r="E465" s="21"/>
      <c r="F465" s="21"/>
      <c r="G465" s="262"/>
      <c r="H465" s="262"/>
      <c r="I465" s="22"/>
      <c r="J465" s="214"/>
      <c r="K465" s="214"/>
      <c r="L465" s="105" t="str">
        <f t="shared" si="7"/>
        <v/>
      </c>
      <c r="M465" s="99"/>
    </row>
    <row r="466" spans="1:13" ht="20.100000000000001" customHeight="1" x14ac:dyDescent="0.25">
      <c r="A466" s="44">
        <v>460</v>
      </c>
      <c r="B466" s="20"/>
      <c r="C466" s="20"/>
      <c r="D466" s="21"/>
      <c r="E466" s="21"/>
      <c r="F466" s="21"/>
      <c r="G466" s="262"/>
      <c r="H466" s="262"/>
      <c r="I466" s="22"/>
      <c r="J466" s="214"/>
      <c r="K466" s="214"/>
      <c r="L466" s="105" t="str">
        <f t="shared" si="7"/>
        <v/>
      </c>
      <c r="M466" s="99"/>
    </row>
    <row r="467" spans="1:13" ht="20.100000000000001" customHeight="1" x14ac:dyDescent="0.25">
      <c r="A467" s="44">
        <v>461</v>
      </c>
      <c r="B467" s="20"/>
      <c r="C467" s="20"/>
      <c r="D467" s="21"/>
      <c r="E467" s="21"/>
      <c r="F467" s="21"/>
      <c r="G467" s="262"/>
      <c r="H467" s="262"/>
      <c r="I467" s="22"/>
      <c r="J467" s="214"/>
      <c r="K467" s="214"/>
      <c r="L467" s="105" t="str">
        <f t="shared" si="7"/>
        <v/>
      </c>
      <c r="M467" s="99"/>
    </row>
    <row r="468" spans="1:13" ht="20.100000000000001" customHeight="1" x14ac:dyDescent="0.25">
      <c r="A468" s="44">
        <v>462</v>
      </c>
      <c r="B468" s="20"/>
      <c r="C468" s="20"/>
      <c r="D468" s="21"/>
      <c r="E468" s="21"/>
      <c r="F468" s="21"/>
      <c r="G468" s="262"/>
      <c r="H468" s="262"/>
      <c r="I468" s="22"/>
      <c r="J468" s="214"/>
      <c r="K468" s="214"/>
      <c r="L468" s="105" t="str">
        <f t="shared" si="7"/>
        <v/>
      </c>
      <c r="M468" s="99"/>
    </row>
    <row r="469" spans="1:13" ht="20.100000000000001" customHeight="1" x14ac:dyDescent="0.25">
      <c r="A469" s="44">
        <v>463</v>
      </c>
      <c r="B469" s="20"/>
      <c r="C469" s="20"/>
      <c r="D469" s="21"/>
      <c r="E469" s="21"/>
      <c r="F469" s="21"/>
      <c r="G469" s="262"/>
      <c r="H469" s="262"/>
      <c r="I469" s="22"/>
      <c r="J469" s="214"/>
      <c r="K469" s="214"/>
      <c r="L469" s="105" t="str">
        <f t="shared" si="7"/>
        <v/>
      </c>
      <c r="M469" s="99"/>
    </row>
    <row r="470" spans="1:13" ht="20.100000000000001" customHeight="1" x14ac:dyDescent="0.25">
      <c r="A470" s="44">
        <v>464</v>
      </c>
      <c r="B470" s="20"/>
      <c r="C470" s="20"/>
      <c r="D470" s="21"/>
      <c r="E470" s="21"/>
      <c r="F470" s="21"/>
      <c r="G470" s="262"/>
      <c r="H470" s="262"/>
      <c r="I470" s="22"/>
      <c r="J470" s="214"/>
      <c r="K470" s="214"/>
      <c r="L470" s="105" t="str">
        <f t="shared" si="7"/>
        <v/>
      </c>
      <c r="M470" s="99"/>
    </row>
    <row r="471" spans="1:13" ht="20.100000000000001" customHeight="1" x14ac:dyDescent="0.25">
      <c r="A471" s="44">
        <v>465</v>
      </c>
      <c r="B471" s="20"/>
      <c r="C471" s="20"/>
      <c r="D471" s="21"/>
      <c r="E471" s="21"/>
      <c r="F471" s="21"/>
      <c r="G471" s="262"/>
      <c r="H471" s="262"/>
      <c r="I471" s="22"/>
      <c r="J471" s="214"/>
      <c r="K471" s="214"/>
      <c r="L471" s="105" t="str">
        <f t="shared" si="7"/>
        <v/>
      </c>
      <c r="M471" s="99"/>
    </row>
    <row r="472" spans="1:13" ht="20.100000000000001" customHeight="1" x14ac:dyDescent="0.25">
      <c r="A472" s="44">
        <v>466</v>
      </c>
      <c r="B472" s="20"/>
      <c r="C472" s="20"/>
      <c r="D472" s="21"/>
      <c r="E472" s="21"/>
      <c r="F472" s="21"/>
      <c r="G472" s="262"/>
      <c r="H472" s="262"/>
      <c r="I472" s="22"/>
      <c r="J472" s="214"/>
      <c r="K472" s="214"/>
      <c r="L472" s="105" t="str">
        <f t="shared" si="7"/>
        <v/>
      </c>
      <c r="M472" s="99"/>
    </row>
    <row r="473" spans="1:13" ht="20.100000000000001" customHeight="1" x14ac:dyDescent="0.25">
      <c r="A473" s="44">
        <v>467</v>
      </c>
      <c r="B473" s="20"/>
      <c r="C473" s="20"/>
      <c r="D473" s="21"/>
      <c r="E473" s="21"/>
      <c r="F473" s="21"/>
      <c r="G473" s="262"/>
      <c r="H473" s="262"/>
      <c r="I473" s="22"/>
      <c r="J473" s="214"/>
      <c r="K473" s="214"/>
      <c r="L473" s="105" t="str">
        <f t="shared" si="7"/>
        <v/>
      </c>
      <c r="M473" s="99"/>
    </row>
    <row r="474" spans="1:13" ht="20.100000000000001" customHeight="1" x14ac:dyDescent="0.25">
      <c r="A474" s="44">
        <v>468</v>
      </c>
      <c r="B474" s="20"/>
      <c r="C474" s="20"/>
      <c r="D474" s="21"/>
      <c r="E474" s="21"/>
      <c r="F474" s="21"/>
      <c r="G474" s="262"/>
      <c r="H474" s="262"/>
      <c r="I474" s="22"/>
      <c r="J474" s="214"/>
      <c r="K474" s="214"/>
      <c r="L474" s="105" t="str">
        <f t="shared" si="7"/>
        <v/>
      </c>
      <c r="M474" s="99"/>
    </row>
    <row r="475" spans="1:13" ht="20.100000000000001" customHeight="1" x14ac:dyDescent="0.25">
      <c r="A475" s="44">
        <v>469</v>
      </c>
      <c r="B475" s="20"/>
      <c r="C475" s="20"/>
      <c r="D475" s="21"/>
      <c r="E475" s="21"/>
      <c r="F475" s="21"/>
      <c r="G475" s="262"/>
      <c r="H475" s="262"/>
      <c r="I475" s="22"/>
      <c r="J475" s="214"/>
      <c r="K475" s="214"/>
      <c r="L475" s="105" t="str">
        <f t="shared" si="7"/>
        <v/>
      </c>
      <c r="M475" s="99"/>
    </row>
    <row r="476" spans="1:13" ht="20.100000000000001" customHeight="1" x14ac:dyDescent="0.25">
      <c r="A476" s="44">
        <v>470</v>
      </c>
      <c r="B476" s="20"/>
      <c r="C476" s="20"/>
      <c r="D476" s="21"/>
      <c r="E476" s="21"/>
      <c r="F476" s="21"/>
      <c r="G476" s="262"/>
      <c r="H476" s="262"/>
      <c r="I476" s="22"/>
      <c r="J476" s="214"/>
      <c r="K476" s="214"/>
      <c r="L476" s="105" t="str">
        <f t="shared" si="7"/>
        <v/>
      </c>
      <c r="M476" s="99"/>
    </row>
    <row r="477" spans="1:13" ht="20.100000000000001" customHeight="1" x14ac:dyDescent="0.25">
      <c r="A477" s="44">
        <v>471</v>
      </c>
      <c r="B477" s="20"/>
      <c r="C477" s="20"/>
      <c r="D477" s="21"/>
      <c r="E477" s="21"/>
      <c r="F477" s="21"/>
      <c r="G477" s="262"/>
      <c r="H477" s="262"/>
      <c r="I477" s="22"/>
      <c r="J477" s="214"/>
      <c r="K477" s="214"/>
      <c r="L477" s="105" t="str">
        <f t="shared" si="7"/>
        <v/>
      </c>
      <c r="M477" s="99"/>
    </row>
    <row r="478" spans="1:13" ht="20.100000000000001" customHeight="1" x14ac:dyDescent="0.25">
      <c r="A478" s="44">
        <v>472</v>
      </c>
      <c r="B478" s="20"/>
      <c r="C478" s="20"/>
      <c r="D478" s="21"/>
      <c r="E478" s="21"/>
      <c r="F478" s="21"/>
      <c r="G478" s="262"/>
      <c r="H478" s="262"/>
      <c r="I478" s="22"/>
      <c r="J478" s="214"/>
      <c r="K478" s="214"/>
      <c r="L478" s="105" t="str">
        <f t="shared" si="7"/>
        <v/>
      </c>
      <c r="M478" s="99"/>
    </row>
    <row r="479" spans="1:13" ht="20.100000000000001" customHeight="1" x14ac:dyDescent="0.25">
      <c r="A479" s="44">
        <v>473</v>
      </c>
      <c r="B479" s="20"/>
      <c r="C479" s="20"/>
      <c r="D479" s="21"/>
      <c r="E479" s="21"/>
      <c r="F479" s="21"/>
      <c r="G479" s="262"/>
      <c r="H479" s="262"/>
      <c r="I479" s="22"/>
      <c r="J479" s="214"/>
      <c r="K479" s="214"/>
      <c r="L479" s="105" t="str">
        <f t="shared" si="7"/>
        <v/>
      </c>
      <c r="M479" s="99"/>
    </row>
    <row r="480" spans="1:13" ht="20.100000000000001" customHeight="1" x14ac:dyDescent="0.25">
      <c r="A480" s="44">
        <v>474</v>
      </c>
      <c r="B480" s="20"/>
      <c r="C480" s="20"/>
      <c r="D480" s="21"/>
      <c r="E480" s="21"/>
      <c r="F480" s="21"/>
      <c r="G480" s="262"/>
      <c r="H480" s="262"/>
      <c r="I480" s="22"/>
      <c r="J480" s="214"/>
      <c r="K480" s="214"/>
      <c r="L480" s="105" t="str">
        <f t="shared" si="7"/>
        <v/>
      </c>
      <c r="M480" s="99"/>
    </row>
    <row r="481" spans="1:13" ht="20.100000000000001" customHeight="1" x14ac:dyDescent="0.25">
      <c r="A481" s="44">
        <v>475</v>
      </c>
      <c r="B481" s="20"/>
      <c r="C481" s="20"/>
      <c r="D481" s="21"/>
      <c r="E481" s="21"/>
      <c r="F481" s="21"/>
      <c r="G481" s="262"/>
      <c r="H481" s="262"/>
      <c r="I481" s="22"/>
      <c r="J481" s="214"/>
      <c r="K481" s="214"/>
      <c r="L481" s="105" t="str">
        <f t="shared" si="7"/>
        <v/>
      </c>
      <c r="M481" s="99"/>
    </row>
    <row r="482" spans="1:13" ht="20.100000000000001" customHeight="1" x14ac:dyDescent="0.25">
      <c r="A482" s="44">
        <v>476</v>
      </c>
      <c r="B482" s="20"/>
      <c r="C482" s="20"/>
      <c r="D482" s="21"/>
      <c r="E482" s="21"/>
      <c r="F482" s="21"/>
      <c r="G482" s="262"/>
      <c r="H482" s="262"/>
      <c r="I482" s="22"/>
      <c r="J482" s="214"/>
      <c r="K482" s="214"/>
      <c r="L482" s="105" t="str">
        <f t="shared" si="7"/>
        <v/>
      </c>
      <c r="M482" s="99"/>
    </row>
    <row r="483" spans="1:13" ht="20.100000000000001" customHeight="1" x14ac:dyDescent="0.25">
      <c r="A483" s="44">
        <v>477</v>
      </c>
      <c r="B483" s="20"/>
      <c r="C483" s="20"/>
      <c r="D483" s="21"/>
      <c r="E483" s="21"/>
      <c r="F483" s="21"/>
      <c r="G483" s="262"/>
      <c r="H483" s="262"/>
      <c r="I483" s="22"/>
      <c r="J483" s="214"/>
      <c r="K483" s="214"/>
      <c r="L483" s="105" t="str">
        <f t="shared" si="7"/>
        <v/>
      </c>
      <c r="M483" s="99"/>
    </row>
    <row r="484" spans="1:13" ht="20.100000000000001" customHeight="1" x14ac:dyDescent="0.25">
      <c r="A484" s="44">
        <v>478</v>
      </c>
      <c r="B484" s="20"/>
      <c r="C484" s="20"/>
      <c r="D484" s="21"/>
      <c r="E484" s="21"/>
      <c r="F484" s="21"/>
      <c r="G484" s="262"/>
      <c r="H484" s="262"/>
      <c r="I484" s="22"/>
      <c r="J484" s="214"/>
      <c r="K484" s="214"/>
      <c r="L484" s="105" t="str">
        <f t="shared" si="7"/>
        <v/>
      </c>
      <c r="M484" s="99"/>
    </row>
    <row r="485" spans="1:13" ht="20.100000000000001" customHeight="1" x14ac:dyDescent="0.25">
      <c r="A485" s="44">
        <v>479</v>
      </c>
      <c r="B485" s="20"/>
      <c r="C485" s="20"/>
      <c r="D485" s="21"/>
      <c r="E485" s="21"/>
      <c r="F485" s="21"/>
      <c r="G485" s="262"/>
      <c r="H485" s="262"/>
      <c r="I485" s="22"/>
      <c r="J485" s="214"/>
      <c r="K485" s="214"/>
      <c r="L485" s="105" t="str">
        <f t="shared" si="7"/>
        <v/>
      </c>
      <c r="M485" s="99"/>
    </row>
    <row r="486" spans="1:13" ht="20.100000000000001" customHeight="1" x14ac:dyDescent="0.25">
      <c r="A486" s="44">
        <v>480</v>
      </c>
      <c r="B486" s="20"/>
      <c r="C486" s="20"/>
      <c r="D486" s="21"/>
      <c r="E486" s="21"/>
      <c r="F486" s="21"/>
      <c r="G486" s="262"/>
      <c r="H486" s="262"/>
      <c r="I486" s="22"/>
      <c r="J486" s="214"/>
      <c r="K486" s="214"/>
      <c r="L486" s="105" t="str">
        <f t="shared" si="7"/>
        <v/>
      </c>
      <c r="M486" s="99"/>
    </row>
    <row r="487" spans="1:13" ht="20.100000000000001" customHeight="1" x14ac:dyDescent="0.25">
      <c r="A487" s="44">
        <v>481</v>
      </c>
      <c r="B487" s="20"/>
      <c r="C487" s="20"/>
      <c r="D487" s="21"/>
      <c r="E487" s="21"/>
      <c r="F487" s="21"/>
      <c r="G487" s="262"/>
      <c r="H487" s="262"/>
      <c r="I487" s="22"/>
      <c r="J487" s="214"/>
      <c r="K487" s="214"/>
      <c r="L487" s="105" t="str">
        <f t="shared" si="7"/>
        <v/>
      </c>
      <c r="M487" s="99"/>
    </row>
    <row r="488" spans="1:13" ht="20.100000000000001" customHeight="1" x14ac:dyDescent="0.25">
      <c r="A488" s="44">
        <v>482</v>
      </c>
      <c r="B488" s="20"/>
      <c r="C488" s="20"/>
      <c r="D488" s="21"/>
      <c r="E488" s="21"/>
      <c r="F488" s="21"/>
      <c r="G488" s="262"/>
      <c r="H488" s="262"/>
      <c r="I488" s="22"/>
      <c r="J488" s="214"/>
      <c r="K488" s="214"/>
      <c r="L488" s="105" t="str">
        <f t="shared" si="7"/>
        <v/>
      </c>
      <c r="M488" s="99"/>
    </row>
    <row r="489" spans="1:13" ht="20.100000000000001" customHeight="1" x14ac:dyDescent="0.25">
      <c r="A489" s="44">
        <v>483</v>
      </c>
      <c r="B489" s="20"/>
      <c r="C489" s="20"/>
      <c r="D489" s="21"/>
      <c r="E489" s="21"/>
      <c r="F489" s="21"/>
      <c r="G489" s="262"/>
      <c r="H489" s="262"/>
      <c r="I489" s="22"/>
      <c r="J489" s="214"/>
      <c r="K489" s="214"/>
      <c r="L489" s="105" t="str">
        <f t="shared" si="7"/>
        <v/>
      </c>
      <c r="M489" s="99"/>
    </row>
    <row r="490" spans="1:13" ht="20.100000000000001" customHeight="1" x14ac:dyDescent="0.25">
      <c r="A490" s="44">
        <v>484</v>
      </c>
      <c r="B490" s="20"/>
      <c r="C490" s="20"/>
      <c r="D490" s="21"/>
      <c r="E490" s="21"/>
      <c r="F490" s="21"/>
      <c r="G490" s="262"/>
      <c r="H490" s="262"/>
      <c r="I490" s="22"/>
      <c r="J490" s="214"/>
      <c r="K490" s="214"/>
      <c r="L490" s="105" t="str">
        <f t="shared" si="7"/>
        <v/>
      </c>
      <c r="M490" s="99"/>
    </row>
    <row r="491" spans="1:13" ht="20.100000000000001" customHeight="1" x14ac:dyDescent="0.25">
      <c r="A491" s="44">
        <v>485</v>
      </c>
      <c r="B491" s="20"/>
      <c r="C491" s="20"/>
      <c r="D491" s="21"/>
      <c r="E491" s="21"/>
      <c r="F491" s="21"/>
      <c r="G491" s="262"/>
      <c r="H491" s="262"/>
      <c r="I491" s="22"/>
      <c r="J491" s="214"/>
      <c r="K491" s="214"/>
      <c r="L491" s="105" t="str">
        <f t="shared" si="7"/>
        <v/>
      </c>
      <c r="M491" s="99"/>
    </row>
    <row r="492" spans="1:13" ht="20.100000000000001" customHeight="1" x14ac:dyDescent="0.25">
      <c r="A492" s="44">
        <v>486</v>
      </c>
      <c r="B492" s="20"/>
      <c r="C492" s="20"/>
      <c r="D492" s="21"/>
      <c r="E492" s="21"/>
      <c r="F492" s="21"/>
      <c r="G492" s="262"/>
      <c r="H492" s="262"/>
      <c r="I492" s="22"/>
      <c r="J492" s="214"/>
      <c r="K492" s="214"/>
      <c r="L492" s="105" t="str">
        <f t="shared" si="7"/>
        <v/>
      </c>
      <c r="M492" s="99"/>
    </row>
    <row r="493" spans="1:13" ht="20.100000000000001" customHeight="1" x14ac:dyDescent="0.25">
      <c r="A493" s="44">
        <v>487</v>
      </c>
      <c r="B493" s="20"/>
      <c r="C493" s="20"/>
      <c r="D493" s="21"/>
      <c r="E493" s="21"/>
      <c r="F493" s="21"/>
      <c r="G493" s="262"/>
      <c r="H493" s="262"/>
      <c r="I493" s="22"/>
      <c r="J493" s="214"/>
      <c r="K493" s="214"/>
      <c r="L493" s="105" t="str">
        <f t="shared" si="7"/>
        <v/>
      </c>
      <c r="M493" s="99"/>
    </row>
    <row r="494" spans="1:13" ht="20.100000000000001" customHeight="1" x14ac:dyDescent="0.25">
      <c r="A494" s="44">
        <v>488</v>
      </c>
      <c r="B494" s="20"/>
      <c r="C494" s="20"/>
      <c r="D494" s="21"/>
      <c r="E494" s="21"/>
      <c r="F494" s="21"/>
      <c r="G494" s="262"/>
      <c r="H494" s="262"/>
      <c r="I494" s="22"/>
      <c r="J494" s="214"/>
      <c r="K494" s="214"/>
      <c r="L494" s="105" t="str">
        <f t="shared" si="7"/>
        <v/>
      </c>
      <c r="M494" s="99"/>
    </row>
    <row r="495" spans="1:13" ht="20.100000000000001" customHeight="1" x14ac:dyDescent="0.25">
      <c r="A495" s="44">
        <v>489</v>
      </c>
      <c r="B495" s="20"/>
      <c r="C495" s="20"/>
      <c r="D495" s="21"/>
      <c r="E495" s="21"/>
      <c r="F495" s="21"/>
      <c r="G495" s="262"/>
      <c r="H495" s="262"/>
      <c r="I495" s="22"/>
      <c r="J495" s="214"/>
      <c r="K495" s="214"/>
      <c r="L495" s="105" t="str">
        <f t="shared" si="7"/>
        <v/>
      </c>
      <c r="M495" s="99"/>
    </row>
    <row r="496" spans="1:13" ht="20.100000000000001" customHeight="1" x14ac:dyDescent="0.25">
      <c r="A496" s="44">
        <v>490</v>
      </c>
      <c r="B496" s="20"/>
      <c r="C496" s="20"/>
      <c r="D496" s="21"/>
      <c r="E496" s="21"/>
      <c r="F496" s="21"/>
      <c r="G496" s="262"/>
      <c r="H496" s="262"/>
      <c r="I496" s="22"/>
      <c r="J496" s="214"/>
      <c r="K496" s="214"/>
      <c r="L496" s="105" t="str">
        <f t="shared" si="7"/>
        <v/>
      </c>
      <c r="M496" s="99"/>
    </row>
    <row r="497" spans="1:13" ht="20.100000000000001" customHeight="1" x14ac:dyDescent="0.25">
      <c r="A497" s="44">
        <v>491</v>
      </c>
      <c r="B497" s="20"/>
      <c r="C497" s="20"/>
      <c r="D497" s="21"/>
      <c r="E497" s="21"/>
      <c r="F497" s="21"/>
      <c r="G497" s="262"/>
      <c r="H497" s="262"/>
      <c r="I497" s="22"/>
      <c r="J497" s="214"/>
      <c r="K497" s="214"/>
      <c r="L497" s="105" t="str">
        <f t="shared" si="7"/>
        <v/>
      </c>
      <c r="M497" s="99"/>
    </row>
    <row r="498" spans="1:13" ht="20.100000000000001" customHeight="1" x14ac:dyDescent="0.25">
      <c r="A498" s="44">
        <v>492</v>
      </c>
      <c r="B498" s="20"/>
      <c r="C498" s="20"/>
      <c r="D498" s="21"/>
      <c r="E498" s="21"/>
      <c r="F498" s="21"/>
      <c r="G498" s="262"/>
      <c r="H498" s="262"/>
      <c r="I498" s="22"/>
      <c r="J498" s="214"/>
      <c r="K498" s="214"/>
      <c r="L498" s="105" t="str">
        <f t="shared" si="7"/>
        <v/>
      </c>
      <c r="M498" s="99"/>
    </row>
    <row r="499" spans="1:13" ht="20.100000000000001" customHeight="1" x14ac:dyDescent="0.25">
      <c r="A499" s="44">
        <v>493</v>
      </c>
      <c r="B499" s="20"/>
      <c r="C499" s="20"/>
      <c r="D499" s="21"/>
      <c r="E499" s="21"/>
      <c r="F499" s="21"/>
      <c r="G499" s="262"/>
      <c r="H499" s="262"/>
      <c r="I499" s="22"/>
      <c r="J499" s="214"/>
      <c r="K499" s="214"/>
      <c r="L499" s="105" t="str">
        <f t="shared" si="7"/>
        <v/>
      </c>
      <c r="M499" s="99"/>
    </row>
    <row r="500" spans="1:13" ht="20.100000000000001" customHeight="1" x14ac:dyDescent="0.25">
      <c r="A500" s="44">
        <v>494</v>
      </c>
      <c r="B500" s="20"/>
      <c r="C500" s="20"/>
      <c r="D500" s="21"/>
      <c r="E500" s="21"/>
      <c r="F500" s="21"/>
      <c r="G500" s="262"/>
      <c r="H500" s="262"/>
      <c r="I500" s="22"/>
      <c r="J500" s="214"/>
      <c r="K500" s="214"/>
      <c r="L500" s="105" t="str">
        <f t="shared" si="7"/>
        <v/>
      </c>
      <c r="M500" s="99"/>
    </row>
    <row r="501" spans="1:13" ht="20.100000000000001" customHeight="1" x14ac:dyDescent="0.25">
      <c r="A501" s="44">
        <v>495</v>
      </c>
      <c r="B501" s="20"/>
      <c r="C501" s="20"/>
      <c r="D501" s="21"/>
      <c r="E501" s="21"/>
      <c r="F501" s="21"/>
      <c r="G501" s="262"/>
      <c r="H501" s="262"/>
      <c r="I501" s="22"/>
      <c r="J501" s="214"/>
      <c r="K501" s="214"/>
      <c r="L501" s="105" t="str">
        <f t="shared" si="7"/>
        <v/>
      </c>
      <c r="M501" s="99"/>
    </row>
    <row r="502" spans="1:13" ht="20.100000000000001" customHeight="1" x14ac:dyDescent="0.25">
      <c r="A502" s="44">
        <v>496</v>
      </c>
      <c r="B502" s="20"/>
      <c r="C502" s="20"/>
      <c r="D502" s="21"/>
      <c r="E502" s="21"/>
      <c r="F502" s="21"/>
      <c r="G502" s="262"/>
      <c r="H502" s="262"/>
      <c r="I502" s="22"/>
      <c r="J502" s="214"/>
      <c r="K502" s="214"/>
      <c r="L502" s="105" t="str">
        <f t="shared" si="7"/>
        <v/>
      </c>
      <c r="M502" s="99"/>
    </row>
    <row r="503" spans="1:13" ht="20.100000000000001" customHeight="1" x14ac:dyDescent="0.25">
      <c r="A503" s="44">
        <v>497</v>
      </c>
      <c r="B503" s="20"/>
      <c r="C503" s="20"/>
      <c r="D503" s="21"/>
      <c r="E503" s="21"/>
      <c r="F503" s="21"/>
      <c r="G503" s="262"/>
      <c r="H503" s="262"/>
      <c r="I503" s="22"/>
      <c r="J503" s="214"/>
      <c r="K503" s="214"/>
      <c r="L503" s="105" t="str">
        <f t="shared" si="7"/>
        <v/>
      </c>
      <c r="M503" s="99"/>
    </row>
    <row r="504" spans="1:13" ht="20.100000000000001" customHeight="1" x14ac:dyDescent="0.25">
      <c r="A504" s="44">
        <v>498</v>
      </c>
      <c r="B504" s="20"/>
      <c r="C504" s="20"/>
      <c r="D504" s="21"/>
      <c r="E504" s="21"/>
      <c r="F504" s="21"/>
      <c r="G504" s="262"/>
      <c r="H504" s="262"/>
      <c r="I504" s="22"/>
      <c r="J504" s="214"/>
      <c r="K504" s="214"/>
      <c r="L504" s="105" t="str">
        <f t="shared" si="7"/>
        <v/>
      </c>
      <c r="M504" s="99"/>
    </row>
    <row r="505" spans="1:13" ht="20.100000000000001" customHeight="1" x14ac:dyDescent="0.25">
      <c r="A505" s="44">
        <v>499</v>
      </c>
      <c r="B505" s="20"/>
      <c r="C505" s="20"/>
      <c r="D505" s="21"/>
      <c r="E505" s="21"/>
      <c r="F505" s="21"/>
      <c r="G505" s="262"/>
      <c r="H505" s="262"/>
      <c r="I505" s="22"/>
      <c r="J505" s="214"/>
      <c r="K505" s="214"/>
      <c r="L505" s="105" t="str">
        <f t="shared" si="7"/>
        <v/>
      </c>
      <c r="M505" s="99"/>
    </row>
    <row r="506" spans="1:13" ht="20.100000000000001" customHeight="1" thickBot="1" x14ac:dyDescent="0.3">
      <c r="A506" s="45">
        <v>500</v>
      </c>
      <c r="B506" s="24"/>
      <c r="C506" s="24"/>
      <c r="D506" s="25"/>
      <c r="E506" s="25"/>
      <c r="F506" s="25"/>
      <c r="G506" s="263"/>
      <c r="H506" s="263"/>
      <c r="I506" s="26"/>
      <c r="J506" s="214"/>
      <c r="K506" s="214"/>
      <c r="L506" s="105" t="str">
        <f t="shared" si="7"/>
        <v/>
      </c>
      <c r="M506" s="100"/>
    </row>
    <row r="507" spans="1:13" s="46" customFormat="1" ht="20.100000000000001" customHeight="1" thickBot="1" x14ac:dyDescent="0.35">
      <c r="E507" s="49"/>
      <c r="F507" s="49"/>
      <c r="G507" s="49"/>
      <c r="H507" s="49"/>
      <c r="I507" s="57"/>
      <c r="J507" s="452" t="s">
        <v>43</v>
      </c>
      <c r="K507" s="453"/>
      <c r="L507" s="47">
        <f>SUM(L7:L506)</f>
        <v>0</v>
      </c>
      <c r="M507" s="31"/>
    </row>
    <row r="508" spans="1:13" x14ac:dyDescent="0.25">
      <c r="I508" s="30"/>
    </row>
  </sheetData>
  <sheetProtection password="C903" sheet="1" objects="1" scenarios="1"/>
  <mergeCells count="5">
    <mergeCell ref="J507:K507"/>
    <mergeCell ref="A1:M1"/>
    <mergeCell ref="A2:M2"/>
    <mergeCell ref="A3:A4"/>
    <mergeCell ref="I4:K4"/>
  </mergeCells>
  <dataValidations count="1">
    <dataValidation type="decimal" operator="greaterThan" allowBlank="1" showInputMessage="1" showErrorMessage="1" sqref="L7:L506 I7:I506">
      <formula1>0</formula1>
    </dataValidation>
  </dataValidations>
  <pageMargins left="0.7" right="0.7" top="0.75" bottom="0.75" header="0.3" footer="0.3"/>
  <pageSetup paperSize="9" scale="50" fitToHeight="0" orientation="landscape" r:id="rId1"/>
  <extLst>
    <ext xmlns:x14="http://schemas.microsoft.com/office/spreadsheetml/2009/9/main" uri="{CCE6A557-97BC-4b89-ADB6-D9C93CAAB3DF}">
      <x14:dataValidations xmlns:xm="http://schemas.microsoft.com/office/excel/2006/main" count="2">
        <x14:dataValidation type="list" showInputMessage="1" showErrorMessage="1">
          <x14:formula1>
            <xm:f>Listes!$B$3:$B$6</xm:f>
          </x14:formula1>
          <xm:sqref>E7:E506</xm:sqref>
        </x14:dataValidation>
        <x14:dataValidation type="list" allowBlank="1" showInputMessage="1" showErrorMessage="1">
          <x14:formula1>
            <xm:f>Listes!$B$3:$B$6</xm:f>
          </x14:formula1>
          <xm:sqref>E5:E6 F6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9" tint="-0.249977111117893"/>
    <pageSetUpPr fitToPage="1"/>
  </sheetPr>
  <dimension ref="A1:Q507"/>
  <sheetViews>
    <sheetView topLeftCell="B1" zoomScaleNormal="100" workbookViewId="0">
      <pane ySplit="4" topLeftCell="A5" activePane="bottomLeft" state="frozen"/>
      <selection activeCell="D19" sqref="D19"/>
      <selection pane="bottomLeft" activeCell="E12" sqref="E12"/>
    </sheetView>
  </sheetViews>
  <sheetFormatPr baseColWidth="10" defaultColWidth="11.42578125" defaultRowHeight="15" x14ac:dyDescent="0.25"/>
  <cols>
    <col min="1" max="1" width="10.7109375" style="31" customWidth="1"/>
    <col min="2" max="2" width="42.85546875" style="31" customWidth="1"/>
    <col min="3" max="3" width="35" style="31" bestFit="1" customWidth="1"/>
    <col min="4" max="4" width="15.7109375" style="31" customWidth="1"/>
    <col min="5" max="5" width="36.140625" style="31" customWidth="1"/>
    <col min="6" max="6" width="44" style="31" customWidth="1"/>
    <col min="7" max="7" width="35.140625" style="31" bestFit="1" customWidth="1"/>
    <col min="8" max="8" width="45.5703125" style="31" bestFit="1" customWidth="1"/>
    <col min="9" max="9" width="37" style="31" customWidth="1"/>
    <col min="10" max="10" width="12.28515625" style="31" customWidth="1"/>
    <col min="11" max="11" width="15.42578125" style="31" customWidth="1"/>
    <col min="12" max="12" width="12.28515625" style="31" customWidth="1"/>
    <col min="13" max="15" width="15.7109375" style="31" hidden="1" customWidth="1"/>
    <col min="16" max="16" width="15.7109375" style="31" customWidth="1"/>
    <col min="17" max="17" width="45.7109375" style="31" customWidth="1"/>
    <col min="18" max="16384" width="11.42578125" style="31"/>
  </cols>
  <sheetData>
    <row r="1" spans="1:17" ht="29.25" thickBot="1" x14ac:dyDescent="0.3">
      <c r="A1" s="446" t="s">
        <v>4</v>
      </c>
      <c r="B1" s="447"/>
      <c r="C1" s="447"/>
      <c r="D1" s="447"/>
      <c r="E1" s="447"/>
      <c r="F1" s="447"/>
      <c r="G1" s="447"/>
      <c r="H1" s="447"/>
      <c r="I1" s="447"/>
      <c r="J1" s="447"/>
      <c r="K1" s="447"/>
      <c r="L1" s="447"/>
      <c r="M1" s="447"/>
      <c r="N1" s="447"/>
      <c r="O1" s="447"/>
      <c r="P1" s="447"/>
      <c r="Q1" s="448"/>
    </row>
    <row r="2" spans="1:17" ht="45" customHeight="1" thickBot="1" x14ac:dyDescent="0.3">
      <c r="A2" s="449" t="s">
        <v>157</v>
      </c>
      <c r="B2" s="450"/>
      <c r="C2" s="450"/>
      <c r="D2" s="450"/>
      <c r="E2" s="450"/>
      <c r="F2" s="450"/>
      <c r="G2" s="450"/>
      <c r="H2" s="450"/>
      <c r="I2" s="450"/>
      <c r="J2" s="450"/>
      <c r="K2" s="450"/>
      <c r="L2" s="450"/>
      <c r="M2" s="450"/>
      <c r="N2" s="450"/>
      <c r="O2" s="450"/>
      <c r="P2" s="450"/>
      <c r="Q2" s="451"/>
    </row>
    <row r="3" spans="1:17" ht="30" customHeight="1" x14ac:dyDescent="0.25">
      <c r="A3" s="444" t="s">
        <v>0</v>
      </c>
      <c r="B3" s="242" t="s">
        <v>75</v>
      </c>
      <c r="C3" s="242" t="s">
        <v>122</v>
      </c>
      <c r="D3" s="242" t="s">
        <v>116</v>
      </c>
      <c r="E3" s="242" t="s">
        <v>222</v>
      </c>
      <c r="F3" s="242" t="s">
        <v>118</v>
      </c>
      <c r="G3" s="242" t="s">
        <v>49</v>
      </c>
      <c r="H3" s="242" t="s">
        <v>42</v>
      </c>
      <c r="I3" s="242" t="s">
        <v>119</v>
      </c>
      <c r="J3" s="242" t="s">
        <v>225</v>
      </c>
      <c r="K3" s="242" t="s">
        <v>218</v>
      </c>
      <c r="L3" s="242" t="s">
        <v>219</v>
      </c>
      <c r="M3" s="459" t="s">
        <v>139</v>
      </c>
      <c r="N3" s="460"/>
      <c r="O3" s="461"/>
      <c r="P3" s="242" t="s">
        <v>81</v>
      </c>
      <c r="Q3" s="245" t="s">
        <v>34</v>
      </c>
    </row>
    <row r="4" spans="1:17" ht="30" customHeight="1" x14ac:dyDescent="0.25">
      <c r="A4" s="445"/>
      <c r="B4" s="244" t="s">
        <v>120</v>
      </c>
      <c r="C4" s="244" t="s">
        <v>121</v>
      </c>
      <c r="D4" s="456" t="s">
        <v>176</v>
      </c>
      <c r="E4" s="458"/>
      <c r="F4" s="244" t="s">
        <v>124</v>
      </c>
      <c r="G4" s="244" t="s">
        <v>223</v>
      </c>
      <c r="H4" s="244" t="s">
        <v>82</v>
      </c>
      <c r="I4" s="244" t="s">
        <v>177</v>
      </c>
      <c r="J4" s="244"/>
      <c r="K4" s="244" t="s">
        <v>220</v>
      </c>
      <c r="L4" s="275" t="s">
        <v>221</v>
      </c>
      <c r="M4" s="462" t="s">
        <v>147</v>
      </c>
      <c r="N4" s="463"/>
      <c r="O4" s="464"/>
      <c r="P4" s="244" t="s">
        <v>125</v>
      </c>
      <c r="Q4" s="246" t="s">
        <v>37</v>
      </c>
    </row>
    <row r="5" spans="1:17" ht="20.100000000000001" customHeight="1" thickBot="1" x14ac:dyDescent="0.3">
      <c r="A5" s="37" t="s">
        <v>38</v>
      </c>
      <c r="B5" s="38" t="s">
        <v>141</v>
      </c>
      <c r="C5" s="38" t="s">
        <v>104</v>
      </c>
      <c r="D5" s="38" t="s">
        <v>97</v>
      </c>
      <c r="E5" s="38">
        <v>24</v>
      </c>
      <c r="F5" s="38"/>
      <c r="G5" s="38" t="s">
        <v>224</v>
      </c>
      <c r="H5" s="38" t="s">
        <v>70</v>
      </c>
      <c r="I5" s="38">
        <v>1</v>
      </c>
      <c r="J5" s="38" t="s">
        <v>161</v>
      </c>
      <c r="K5" s="38"/>
      <c r="L5" s="38"/>
      <c r="M5" s="39">
        <v>11.231999999999999</v>
      </c>
      <c r="N5" s="39"/>
      <c r="O5" s="39"/>
      <c r="P5" s="41">
        <v>44.93</v>
      </c>
      <c r="Q5" s="42"/>
    </row>
    <row r="6" spans="1:17" ht="20.100000000000001" customHeight="1" x14ac:dyDescent="0.25">
      <c r="A6" s="243"/>
      <c r="B6" s="244"/>
      <c r="C6" s="244"/>
      <c r="D6" s="265"/>
      <c r="E6" s="266"/>
      <c r="F6" s="244"/>
      <c r="G6" s="244"/>
      <c r="H6" s="244"/>
      <c r="I6" s="244"/>
      <c r="J6" s="244"/>
      <c r="K6" s="244"/>
      <c r="L6" s="278" t="s">
        <v>43</v>
      </c>
      <c r="M6" s="279"/>
      <c r="N6" s="280"/>
      <c r="O6" s="281"/>
      <c r="P6" s="282">
        <f>SUM(P7:P506)</f>
        <v>0</v>
      </c>
      <c r="Q6" s="246"/>
    </row>
    <row r="7" spans="1:17" ht="20.100000000000001" customHeight="1" x14ac:dyDescent="0.25">
      <c r="A7" s="43">
        <v>1</v>
      </c>
      <c r="B7" s="21"/>
      <c r="C7" s="21"/>
      <c r="D7" s="21"/>
      <c r="E7" s="21"/>
      <c r="F7" s="21"/>
      <c r="G7" s="21"/>
      <c r="H7" s="113" t="str">
        <f>IF(C7="","",IF(C7="","",(VLOOKUP(C7,Listes!$B$31:$C$35,2,FALSE))))</f>
        <v/>
      </c>
      <c r="I7" s="219" t="str">
        <f t="shared" ref="I7:I70" si="0">IF(H7="Frais de déplacement (barèmes kilométriques) ",1,"")</f>
        <v/>
      </c>
      <c r="J7" s="105" t="str">
        <f>IF(H7="","",IF(H7="","",(VLOOKUP(H7,Listes!$C$31:$D$35,2,FALSE))))</f>
        <v/>
      </c>
      <c r="K7" s="277"/>
      <c r="L7" s="277"/>
      <c r="M7" s="104" t="str">
        <f>IF($H7="","",IF($C7=Listes!$B$32,IF('Dépenses forfaitaire'!$E7&lt;=Listes!$B$53,('Dépenses forfaitaire'!$E7*(VLOOKUP('Dépenses forfaitaire'!$D7,Listes!$A$54:$E$60,2,FALSE))),IF('Dépenses forfaitaire'!$E7&gt;Listes!$E$53,('Dépenses forfaitaire'!$E7*(VLOOKUP('Dépenses forfaitaire'!$D7,Listes!$A$54:$E$60,5,FALSE))),('Dépenses forfaitaire'!$E7*(VLOOKUP('Dépenses forfaitaire'!$D7,Listes!$A$54:$E$60,3,FALSE)))+(VLOOKUP('Dépenses forfaitaire'!$D7,Listes!$A$54:$E$60,4,FALSE))))))</f>
        <v/>
      </c>
      <c r="N7" s="104" t="str">
        <f>IF($H7="","",IF($C7=Listes!$B$31,IF('Dépenses forfaitaire'!$E7&lt;=Listes!$B$42,('Dépenses forfaitaire'!$E7*(VLOOKUP('Dépenses forfaitaire'!$D7,Listes!$A$43:$E$49,2,FALSE))),IF('Dépenses forfaitaire'!$E7&gt;Listes!$D$42,('Dépenses forfaitaire'!$E7*(VLOOKUP('Dépenses forfaitaire'!$D7,Listes!$A$43:$E$49,5,FALSE))),('Dépenses forfaitaire'!$E7*(VLOOKUP('Dépenses forfaitaire'!$D7,Listes!$A$43:$E$49,3,FALSE)))+(VLOOKUP('Dépenses forfaitaire'!$D7,Listes!$A$43:$E$49,4,FALSE))))))</f>
        <v/>
      </c>
      <c r="O7" s="104" t="str">
        <f>IF($H7="","",IF($C7=Listes!$B$34,Listes!$I$31,IF($C7=Listes!$B$35,(VLOOKUP('Dépenses forfaitaire'!$F7,Listes!$E$31:$F$36,2,FALSE)),IF($C7=Listes!$B$33,IF('Dépenses forfaitaire'!$E7&lt;=Listes!$A$64,'Dépenses forfaitaire'!$E7*Listes!$A$65,IF('Dépenses forfaitaire'!$E7&gt;Listes!$D$64,'Dépenses forfaitaire'!$E7*Listes!$D$65,(('Dépenses forfaitaire'!$E7*Listes!$B$65)+Listes!$C$65)))))))</f>
        <v/>
      </c>
      <c r="P7" s="105" t="str">
        <f t="shared" ref="P7:P70" si="1">IF($I7="","",($O7+$N7+$M7)*$I7)</f>
        <v/>
      </c>
      <c r="Q7" s="219"/>
    </row>
    <row r="8" spans="1:17" ht="20.100000000000001" customHeight="1" x14ac:dyDescent="0.25">
      <c r="A8" s="44">
        <v>2</v>
      </c>
      <c r="B8" s="21"/>
      <c r="C8" s="21"/>
      <c r="D8" s="21"/>
      <c r="E8" s="21"/>
      <c r="F8" s="21"/>
      <c r="G8" s="21"/>
      <c r="H8" s="113" t="str">
        <f>IF(C8="","",IF(C8="","",(VLOOKUP(C8,Listes!$B$31:$C$35,2,FALSE))))</f>
        <v/>
      </c>
      <c r="I8" s="219" t="str">
        <f t="shared" si="0"/>
        <v/>
      </c>
      <c r="J8" s="105" t="str">
        <f>IF(H8="","",IF(H8="","",(VLOOKUP(H8,Listes!$C$31:$D$35,2,FALSE))))</f>
        <v/>
      </c>
      <c r="K8" s="277"/>
      <c r="L8" s="277"/>
      <c r="M8" s="104" t="str">
        <f>IF($H8="","",IF($C8=Listes!$B$32,IF('Dépenses forfaitaire'!$E8&lt;=Listes!$B$53,('Dépenses forfaitaire'!$E8*(VLOOKUP('Dépenses forfaitaire'!$D8,Listes!$A$54:$E$60,2,FALSE))),IF('Dépenses forfaitaire'!$E8&gt;Listes!$E$53,('Dépenses forfaitaire'!$E8*(VLOOKUP('Dépenses forfaitaire'!$D8,Listes!$A$54:$E$60,5,FALSE))),('Dépenses forfaitaire'!$E8*(VLOOKUP('Dépenses forfaitaire'!$D8,Listes!$A$54:$E$60,3,FALSE)))+(VLOOKUP('Dépenses forfaitaire'!$D8,Listes!$A$54:$E$60,4,FALSE))))))</f>
        <v/>
      </c>
      <c r="N8" s="104" t="str">
        <f>IF($H8="","",IF($C8=Listes!$B$31,IF('Dépenses forfaitaire'!$E8&lt;=Listes!$B$42,('Dépenses forfaitaire'!$E8*(VLOOKUP('Dépenses forfaitaire'!$D8,Listes!$A$43:$E$49,2,FALSE))),IF('Dépenses forfaitaire'!$E8&gt;Listes!$D$42,('Dépenses forfaitaire'!$E8*(VLOOKUP('Dépenses forfaitaire'!$D8,Listes!$A$43:$E$49,5,FALSE))),('Dépenses forfaitaire'!$E8*(VLOOKUP('Dépenses forfaitaire'!$D8,Listes!$A$43:$E$49,3,FALSE)))+(VLOOKUP('Dépenses forfaitaire'!$D8,Listes!$A$43:$E$49,4,FALSE))))))</f>
        <v/>
      </c>
      <c r="O8" s="104" t="str">
        <f>IF($H8="","",IF($C8=Listes!$B$34,Listes!$I$31,IF($C8=Listes!$B$35,(VLOOKUP('Dépenses forfaitaire'!$F8,Listes!$E$31:$F$36,2,FALSE)),IF($C8=Listes!$B$33,IF('Dépenses forfaitaire'!$E8&lt;=Listes!$A$64,'Dépenses forfaitaire'!$E8*Listes!$A$65,IF('Dépenses forfaitaire'!$E8&gt;Listes!$D$64,'Dépenses forfaitaire'!$E8*Listes!$D$65,(('Dépenses forfaitaire'!$E8*Listes!$B$65)+Listes!$C$65)))))))</f>
        <v/>
      </c>
      <c r="P8" s="105" t="str">
        <f t="shared" si="1"/>
        <v/>
      </c>
      <c r="Q8" s="219"/>
    </row>
    <row r="9" spans="1:17" ht="20.100000000000001" customHeight="1" x14ac:dyDescent="0.25">
      <c r="A9" s="44">
        <v>3</v>
      </c>
      <c r="B9" s="21"/>
      <c r="C9" s="21"/>
      <c r="D9" s="21"/>
      <c r="E9" s="21"/>
      <c r="F9" s="21"/>
      <c r="G9" s="21"/>
      <c r="H9" s="113" t="str">
        <f>IF(C9="","",IF(C9="","",(VLOOKUP(C9,Listes!$B$31:$C$35,2,FALSE))))</f>
        <v/>
      </c>
      <c r="I9" s="219" t="str">
        <f t="shared" si="0"/>
        <v/>
      </c>
      <c r="J9" s="105" t="str">
        <f>IF(H9="","",IF(H9="","",(VLOOKUP(H9,Listes!$C$31:$D$35,2,FALSE))))</f>
        <v/>
      </c>
      <c r="K9" s="277"/>
      <c r="L9" s="277"/>
      <c r="M9" s="104" t="str">
        <f>IF($H9="","",IF($C9=Listes!$B$32,IF('Dépenses forfaitaire'!$E9&lt;=Listes!$B$53,('Dépenses forfaitaire'!$E9*(VLOOKUP('Dépenses forfaitaire'!$D9,Listes!$A$54:$E$60,2,FALSE))),IF('Dépenses forfaitaire'!$E9&gt;Listes!$E$53,('Dépenses forfaitaire'!$E9*(VLOOKUP('Dépenses forfaitaire'!$D9,Listes!$A$54:$E$60,5,FALSE))),('Dépenses forfaitaire'!$E9*(VLOOKUP('Dépenses forfaitaire'!$D9,Listes!$A$54:$E$60,3,FALSE)))+(VLOOKUP('Dépenses forfaitaire'!$D9,Listes!$A$54:$E$60,4,FALSE))))))</f>
        <v/>
      </c>
      <c r="N9" s="104" t="str">
        <f>IF($H9="","",IF($C9=Listes!$B$31,IF('Dépenses forfaitaire'!$E9&lt;=Listes!$B$42,('Dépenses forfaitaire'!$E9*(VLOOKUP('Dépenses forfaitaire'!$D9,Listes!$A$43:$E$49,2,FALSE))),IF('Dépenses forfaitaire'!$E9&gt;Listes!$D$42,('Dépenses forfaitaire'!$E9*(VLOOKUP('Dépenses forfaitaire'!$D9,Listes!$A$43:$E$49,5,FALSE))),('Dépenses forfaitaire'!$E9*(VLOOKUP('Dépenses forfaitaire'!$D9,Listes!$A$43:$E$49,3,FALSE)))+(VLOOKUP('Dépenses forfaitaire'!$D9,Listes!$A$43:$E$49,4,FALSE))))))</f>
        <v/>
      </c>
      <c r="O9" s="104" t="str">
        <f>IF($H9="","",IF($C9=Listes!$B$34,Listes!$I$31,IF($C9=Listes!$B$35,(VLOOKUP('Dépenses forfaitaire'!$F9,Listes!$E$31:$F$36,2,FALSE)),IF($C9=Listes!$B$33,IF('Dépenses forfaitaire'!$E9&lt;=Listes!$A$64,'Dépenses forfaitaire'!$E9*Listes!$A$65,IF('Dépenses forfaitaire'!$E9&gt;Listes!$D$64,'Dépenses forfaitaire'!$E9*Listes!$D$65,(('Dépenses forfaitaire'!$E9*Listes!$B$65)+Listes!$C$65)))))))</f>
        <v/>
      </c>
      <c r="P9" s="105" t="str">
        <f t="shared" si="1"/>
        <v/>
      </c>
      <c r="Q9" s="219"/>
    </row>
    <row r="10" spans="1:17" ht="20.100000000000001" customHeight="1" x14ac:dyDescent="0.25">
      <c r="A10" s="44">
        <v>4</v>
      </c>
      <c r="B10" s="21"/>
      <c r="C10" s="21"/>
      <c r="D10" s="21"/>
      <c r="E10" s="21"/>
      <c r="F10" s="21"/>
      <c r="G10" s="21"/>
      <c r="H10" s="113" t="str">
        <f>IF(C10="","",IF(C10="","",(VLOOKUP(C10,Listes!$B$31:$C$35,2,FALSE))))</f>
        <v/>
      </c>
      <c r="I10" s="219" t="str">
        <f t="shared" si="0"/>
        <v/>
      </c>
      <c r="J10" s="105" t="str">
        <f>IF(H10="","",IF(H10="","",(VLOOKUP(H10,Listes!$C$31:$D$35,2,FALSE))))</f>
        <v/>
      </c>
      <c r="K10" s="277"/>
      <c r="L10" s="277"/>
      <c r="M10" s="104" t="str">
        <f>IF($H10="","",IF($C10=Listes!$B$32,IF('Dépenses forfaitaire'!$E10&lt;=Listes!$B$53,('Dépenses forfaitaire'!$E10*(VLOOKUP('Dépenses forfaitaire'!$D10,Listes!$A$54:$E$60,2,FALSE))),IF('Dépenses forfaitaire'!$E10&gt;Listes!$E$53,('Dépenses forfaitaire'!$E10*(VLOOKUP('Dépenses forfaitaire'!$D10,Listes!$A$54:$E$60,5,FALSE))),('Dépenses forfaitaire'!$E10*(VLOOKUP('Dépenses forfaitaire'!$D10,Listes!$A$54:$E$60,3,FALSE)))+(VLOOKUP('Dépenses forfaitaire'!$D10,Listes!$A$54:$E$60,4,FALSE))))))</f>
        <v/>
      </c>
      <c r="N10" s="104" t="str">
        <f>IF($H10="","",IF($C10=Listes!$B$31,IF('Dépenses forfaitaire'!$E10&lt;=Listes!$B$42,('Dépenses forfaitaire'!$E10*(VLOOKUP('Dépenses forfaitaire'!$D10,Listes!$A$43:$E$49,2,FALSE))),IF('Dépenses forfaitaire'!$E10&gt;Listes!$D$42,('Dépenses forfaitaire'!$E10*(VLOOKUP('Dépenses forfaitaire'!$D10,Listes!$A$43:$E$49,5,FALSE))),('Dépenses forfaitaire'!$E10*(VLOOKUP('Dépenses forfaitaire'!$D10,Listes!$A$43:$E$49,3,FALSE)))+(VLOOKUP('Dépenses forfaitaire'!$D10,Listes!$A$43:$E$49,4,FALSE))))))</f>
        <v/>
      </c>
      <c r="O10" s="104" t="str">
        <f>IF($H10="","",IF($C10=Listes!$B$34,Listes!$I$31,IF($C10=Listes!$B$35,(VLOOKUP('Dépenses forfaitaire'!$F10,Listes!$E$31:$F$36,2,FALSE)),IF($C10=Listes!$B$33,IF('Dépenses forfaitaire'!$E10&lt;=Listes!$A$64,'Dépenses forfaitaire'!$E10*Listes!$A$65,IF('Dépenses forfaitaire'!$E10&gt;Listes!$D$64,'Dépenses forfaitaire'!$E10*Listes!$D$65,(('Dépenses forfaitaire'!$E10*Listes!$B$65)+Listes!$C$65)))))))</f>
        <v/>
      </c>
      <c r="P10" s="105" t="str">
        <f t="shared" si="1"/>
        <v/>
      </c>
      <c r="Q10" s="219"/>
    </row>
    <row r="11" spans="1:17" ht="20.100000000000001" customHeight="1" x14ac:dyDescent="0.25">
      <c r="A11" s="44">
        <v>5</v>
      </c>
      <c r="B11" s="21"/>
      <c r="C11" s="21"/>
      <c r="D11" s="21"/>
      <c r="E11" s="21"/>
      <c r="F11" s="21"/>
      <c r="G11" s="21"/>
      <c r="H11" s="113" t="str">
        <f>IF(C11="","",IF(C11="","",(VLOOKUP(C11,Listes!$B$31:$C$35,2,FALSE))))</f>
        <v/>
      </c>
      <c r="I11" s="219" t="str">
        <f t="shared" si="0"/>
        <v/>
      </c>
      <c r="J11" s="105" t="str">
        <f>IF(H11="","",IF(H11="","",(VLOOKUP(H11,Listes!$C$31:$D$35,2,FALSE))))</f>
        <v/>
      </c>
      <c r="K11" s="277"/>
      <c r="L11" s="277"/>
      <c r="M11" s="104" t="str">
        <f>IF($H11="","",IF($C11=Listes!$B$32,IF('Dépenses forfaitaire'!$E11&lt;=Listes!$B$53,('Dépenses forfaitaire'!$E11*(VLOOKUP('Dépenses forfaitaire'!$D11,Listes!$A$54:$E$60,2,FALSE))),IF('Dépenses forfaitaire'!$E11&gt;Listes!$E$53,('Dépenses forfaitaire'!$E11*(VLOOKUP('Dépenses forfaitaire'!$D11,Listes!$A$54:$E$60,5,FALSE))),('Dépenses forfaitaire'!$E11*(VLOOKUP('Dépenses forfaitaire'!$D11,Listes!$A$54:$E$60,3,FALSE)))+(VLOOKUP('Dépenses forfaitaire'!$D11,Listes!$A$54:$E$60,4,FALSE))))))</f>
        <v/>
      </c>
      <c r="N11" s="104" t="str">
        <f>IF($H11="","",IF($C11=Listes!$B$31,IF('Dépenses forfaitaire'!$E11&lt;=Listes!$B$42,('Dépenses forfaitaire'!$E11*(VLOOKUP('Dépenses forfaitaire'!$D11,Listes!$A$43:$E$49,2,FALSE))),IF('Dépenses forfaitaire'!$E11&gt;Listes!$D$42,('Dépenses forfaitaire'!$E11*(VLOOKUP('Dépenses forfaitaire'!$D11,Listes!$A$43:$E$49,5,FALSE))),('Dépenses forfaitaire'!$E11*(VLOOKUP('Dépenses forfaitaire'!$D11,Listes!$A$43:$E$49,3,FALSE)))+(VLOOKUP('Dépenses forfaitaire'!$D11,Listes!$A$43:$E$49,4,FALSE))))))</f>
        <v/>
      </c>
      <c r="O11" s="104" t="str">
        <f>IF($H11="","",IF($C11=Listes!$B$34,Listes!$I$31,IF($C11=Listes!$B$35,(VLOOKUP('Dépenses forfaitaire'!$F11,Listes!$E$31:$F$36,2,FALSE)),IF($C11=Listes!$B$33,IF('Dépenses forfaitaire'!$E11&lt;=Listes!$A$64,'Dépenses forfaitaire'!$E11*Listes!$A$65,IF('Dépenses forfaitaire'!$E11&gt;Listes!$D$64,'Dépenses forfaitaire'!$E11*Listes!$D$65,(('Dépenses forfaitaire'!$E11*Listes!$B$65)+Listes!$C$65)))))))</f>
        <v/>
      </c>
      <c r="P11" s="105" t="str">
        <f t="shared" si="1"/>
        <v/>
      </c>
      <c r="Q11" s="219"/>
    </row>
    <row r="12" spans="1:17" ht="20.100000000000001" customHeight="1" x14ac:dyDescent="0.25">
      <c r="A12" s="44">
        <v>6</v>
      </c>
      <c r="B12" s="21"/>
      <c r="C12" s="21"/>
      <c r="D12" s="21"/>
      <c r="E12" s="21"/>
      <c r="F12" s="21"/>
      <c r="G12" s="21"/>
      <c r="H12" s="113" t="str">
        <f>IF(C12="","",IF(C12="","",(VLOOKUP(C12,Listes!$B$31:$C$35,2,FALSE))))</f>
        <v/>
      </c>
      <c r="I12" s="219" t="str">
        <f t="shared" si="0"/>
        <v/>
      </c>
      <c r="J12" s="105" t="str">
        <f>IF(H12="","",IF(H12="","",(VLOOKUP(H12,Listes!$C$31:$D$35,2,FALSE))))</f>
        <v/>
      </c>
      <c r="K12" s="277"/>
      <c r="L12" s="277"/>
      <c r="M12" s="104" t="str">
        <f>IF($H12="","",IF($C12=Listes!$B$32,IF('Dépenses forfaitaire'!$E12&lt;=Listes!$B$53,('Dépenses forfaitaire'!$E12*(VLOOKUP('Dépenses forfaitaire'!$D12,Listes!$A$54:$E$60,2,FALSE))),IF('Dépenses forfaitaire'!$E12&gt;Listes!$E$53,('Dépenses forfaitaire'!$E12*(VLOOKUP('Dépenses forfaitaire'!$D12,Listes!$A$54:$E$60,5,FALSE))),('Dépenses forfaitaire'!$E12*(VLOOKUP('Dépenses forfaitaire'!$D12,Listes!$A$54:$E$60,3,FALSE)))+(VLOOKUP('Dépenses forfaitaire'!$D12,Listes!$A$54:$E$60,4,FALSE))))))</f>
        <v/>
      </c>
      <c r="N12" s="104" t="str">
        <f>IF($H12="","",IF($C12=Listes!$B$31,IF('Dépenses forfaitaire'!$E12&lt;=Listes!$B$42,('Dépenses forfaitaire'!$E12*(VLOOKUP('Dépenses forfaitaire'!$D12,Listes!$A$43:$E$49,2,FALSE))),IF('Dépenses forfaitaire'!$E12&gt;Listes!$D$42,('Dépenses forfaitaire'!$E12*(VLOOKUP('Dépenses forfaitaire'!$D12,Listes!$A$43:$E$49,5,FALSE))),('Dépenses forfaitaire'!$E12*(VLOOKUP('Dépenses forfaitaire'!$D12,Listes!$A$43:$E$49,3,FALSE)))+(VLOOKUP('Dépenses forfaitaire'!$D12,Listes!$A$43:$E$49,4,FALSE))))))</f>
        <v/>
      </c>
      <c r="O12" s="104" t="str">
        <f>IF($H12="","",IF($C12=Listes!$B$34,Listes!$I$31,IF($C12=Listes!$B$35,(VLOOKUP('Dépenses forfaitaire'!$F12,Listes!$E$31:$F$36,2,FALSE)),IF($C12=Listes!$B$33,IF('Dépenses forfaitaire'!$E12&lt;=Listes!$A$64,'Dépenses forfaitaire'!$E12*Listes!$A$65,IF('Dépenses forfaitaire'!$E12&gt;Listes!$D$64,'Dépenses forfaitaire'!$E12*Listes!$D$65,(('Dépenses forfaitaire'!$E12*Listes!$B$65)+Listes!$C$65)))))))</f>
        <v/>
      </c>
      <c r="P12" s="105" t="str">
        <f t="shared" si="1"/>
        <v/>
      </c>
      <c r="Q12" s="219"/>
    </row>
    <row r="13" spans="1:17" ht="20.100000000000001" customHeight="1" x14ac:dyDescent="0.25">
      <c r="A13" s="44">
        <v>7</v>
      </c>
      <c r="B13" s="21"/>
      <c r="C13" s="21"/>
      <c r="D13" s="21"/>
      <c r="E13" s="21"/>
      <c r="F13" s="21"/>
      <c r="G13" s="21"/>
      <c r="H13" s="113" t="str">
        <f>IF(C13="","",IF(C13="","",(VLOOKUP(C13,Listes!$B$31:$C$35,2,FALSE))))</f>
        <v/>
      </c>
      <c r="I13" s="219" t="str">
        <f t="shared" si="0"/>
        <v/>
      </c>
      <c r="J13" s="105" t="str">
        <f>IF(H13="","",IF(H13="","",(VLOOKUP(H13,Listes!$C$31:$D$35,2,FALSE))))</f>
        <v/>
      </c>
      <c r="K13" s="277"/>
      <c r="L13" s="277"/>
      <c r="M13" s="104" t="str">
        <f>IF($H13="","",IF($C13=Listes!$B$32,IF('Dépenses forfaitaire'!$E13&lt;=Listes!$B$53,('Dépenses forfaitaire'!$E13*(VLOOKUP('Dépenses forfaitaire'!$D13,Listes!$A$54:$E$60,2,FALSE))),IF('Dépenses forfaitaire'!$E13&gt;Listes!$E$53,('Dépenses forfaitaire'!$E13*(VLOOKUP('Dépenses forfaitaire'!$D13,Listes!$A$54:$E$60,5,FALSE))),('Dépenses forfaitaire'!$E13*(VLOOKUP('Dépenses forfaitaire'!$D13,Listes!$A$54:$E$60,3,FALSE)))+(VLOOKUP('Dépenses forfaitaire'!$D13,Listes!$A$54:$E$60,4,FALSE))))))</f>
        <v/>
      </c>
      <c r="N13" s="104" t="str">
        <f>IF($H13="","",IF($C13=Listes!$B$31,IF('Dépenses forfaitaire'!$E13&lt;=Listes!$B$42,('Dépenses forfaitaire'!$E13*(VLOOKUP('Dépenses forfaitaire'!$D13,Listes!$A$43:$E$49,2,FALSE))),IF('Dépenses forfaitaire'!$E13&gt;Listes!$D$42,('Dépenses forfaitaire'!$E13*(VLOOKUP('Dépenses forfaitaire'!$D13,Listes!$A$43:$E$49,5,FALSE))),('Dépenses forfaitaire'!$E13*(VLOOKUP('Dépenses forfaitaire'!$D13,Listes!$A$43:$E$49,3,FALSE)))+(VLOOKUP('Dépenses forfaitaire'!$D13,Listes!$A$43:$E$49,4,FALSE))))))</f>
        <v/>
      </c>
      <c r="O13" s="104" t="str">
        <f>IF($H13="","",IF($C13=Listes!$B$34,Listes!$I$31,IF($C13=Listes!$B$35,(VLOOKUP('Dépenses forfaitaire'!$F13,Listes!$E$31:$F$36,2,FALSE)),IF($C13=Listes!$B$33,IF('Dépenses forfaitaire'!$E13&lt;=Listes!$A$64,'Dépenses forfaitaire'!$E13*Listes!$A$65,IF('Dépenses forfaitaire'!$E13&gt;Listes!$D$64,'Dépenses forfaitaire'!$E13*Listes!$D$65,(('Dépenses forfaitaire'!$E13*Listes!$B$65)+Listes!$C$65)))))))</f>
        <v/>
      </c>
      <c r="P13" s="105" t="str">
        <f t="shared" si="1"/>
        <v/>
      </c>
      <c r="Q13" s="219"/>
    </row>
    <row r="14" spans="1:17" ht="20.100000000000001" customHeight="1" x14ac:dyDescent="0.25">
      <c r="A14" s="44">
        <v>8</v>
      </c>
      <c r="B14" s="21"/>
      <c r="C14" s="21"/>
      <c r="D14" s="21"/>
      <c r="E14" s="21"/>
      <c r="F14" s="21"/>
      <c r="G14" s="21"/>
      <c r="H14" s="113" t="str">
        <f>IF(C14="","",IF(C14="","",(VLOOKUP(C14,Listes!$B$31:$C$35,2,FALSE))))</f>
        <v/>
      </c>
      <c r="I14" s="219" t="str">
        <f t="shared" si="0"/>
        <v/>
      </c>
      <c r="J14" s="105" t="str">
        <f>IF(H14="","",IF(H14="","",(VLOOKUP(H14,Listes!$C$31:$D$35,2,FALSE))))</f>
        <v/>
      </c>
      <c r="K14" s="277"/>
      <c r="L14" s="277"/>
      <c r="M14" s="104" t="str">
        <f>IF($H14="","",IF($C14=Listes!$B$32,IF('Dépenses forfaitaire'!$E14&lt;=Listes!$B$53,('Dépenses forfaitaire'!$E14*(VLOOKUP('Dépenses forfaitaire'!$D14,Listes!$A$54:$E$60,2,FALSE))),IF('Dépenses forfaitaire'!$E14&gt;Listes!$E$53,('Dépenses forfaitaire'!$E14*(VLOOKUP('Dépenses forfaitaire'!$D14,Listes!$A$54:$E$60,5,FALSE))),('Dépenses forfaitaire'!$E14*(VLOOKUP('Dépenses forfaitaire'!$D14,Listes!$A$54:$E$60,3,FALSE)))+(VLOOKUP('Dépenses forfaitaire'!$D14,Listes!$A$54:$E$60,4,FALSE))))))</f>
        <v/>
      </c>
      <c r="N14" s="104" t="str">
        <f>IF($H14="","",IF($C14=Listes!$B$31,IF('Dépenses forfaitaire'!$E14&lt;=Listes!$B$42,('Dépenses forfaitaire'!$E14*(VLOOKUP('Dépenses forfaitaire'!$D14,Listes!$A$43:$E$49,2,FALSE))),IF('Dépenses forfaitaire'!$E14&gt;Listes!$D$42,('Dépenses forfaitaire'!$E14*(VLOOKUP('Dépenses forfaitaire'!$D14,Listes!$A$43:$E$49,5,FALSE))),('Dépenses forfaitaire'!$E14*(VLOOKUP('Dépenses forfaitaire'!$D14,Listes!$A$43:$E$49,3,FALSE)))+(VLOOKUP('Dépenses forfaitaire'!$D14,Listes!$A$43:$E$49,4,FALSE))))))</f>
        <v/>
      </c>
      <c r="O14" s="104" t="str">
        <f>IF($H14="","",IF($C14=Listes!$B$34,Listes!$I$31,IF($C14=Listes!$B$35,(VLOOKUP('Dépenses forfaitaire'!$F14,Listes!$E$31:$F$36,2,FALSE)),IF($C14=Listes!$B$33,IF('Dépenses forfaitaire'!$E14&lt;=Listes!$A$64,'Dépenses forfaitaire'!$E14*Listes!$A$65,IF('Dépenses forfaitaire'!$E14&gt;Listes!$D$64,'Dépenses forfaitaire'!$E14*Listes!$D$65,(('Dépenses forfaitaire'!$E14*Listes!$B$65)+Listes!$C$65)))))))</f>
        <v/>
      </c>
      <c r="P14" s="105" t="str">
        <f t="shared" si="1"/>
        <v/>
      </c>
      <c r="Q14" s="219"/>
    </row>
    <row r="15" spans="1:17" ht="20.100000000000001" customHeight="1" x14ac:dyDescent="0.25">
      <c r="A15" s="44">
        <v>9</v>
      </c>
      <c r="B15" s="21"/>
      <c r="C15" s="21"/>
      <c r="D15" s="21"/>
      <c r="E15" s="21"/>
      <c r="F15" s="21"/>
      <c r="G15" s="21"/>
      <c r="H15" s="113" t="str">
        <f>IF(C15="","",IF(C15="","",(VLOOKUP(C15,Listes!$B$31:$C$35,2,FALSE))))</f>
        <v/>
      </c>
      <c r="I15" s="219" t="str">
        <f t="shared" si="0"/>
        <v/>
      </c>
      <c r="J15" s="105" t="str">
        <f>IF(H15="","",IF(H15="","",(VLOOKUP(H15,Listes!$C$31:$D$35,2,FALSE))))</f>
        <v/>
      </c>
      <c r="K15" s="277"/>
      <c r="L15" s="277"/>
      <c r="M15" s="104" t="str">
        <f>IF($H15="","",IF($C15=Listes!$B$32,IF('Dépenses forfaitaire'!$E15&lt;=Listes!$B$53,('Dépenses forfaitaire'!$E15*(VLOOKUP('Dépenses forfaitaire'!$D15,Listes!$A$54:$E$60,2,FALSE))),IF('Dépenses forfaitaire'!$E15&gt;Listes!$E$53,('Dépenses forfaitaire'!$E15*(VLOOKUP('Dépenses forfaitaire'!$D15,Listes!$A$54:$E$60,5,FALSE))),('Dépenses forfaitaire'!$E15*(VLOOKUP('Dépenses forfaitaire'!$D15,Listes!$A$54:$E$60,3,FALSE)))+(VLOOKUP('Dépenses forfaitaire'!$D15,Listes!$A$54:$E$60,4,FALSE))))))</f>
        <v/>
      </c>
      <c r="N15" s="104" t="str">
        <f>IF($H15="","",IF($C15=Listes!$B$31,IF('Dépenses forfaitaire'!$E15&lt;=Listes!$B$42,('Dépenses forfaitaire'!$E15*(VLOOKUP('Dépenses forfaitaire'!$D15,Listes!$A$43:$E$49,2,FALSE))),IF('Dépenses forfaitaire'!$E15&gt;Listes!$D$42,('Dépenses forfaitaire'!$E15*(VLOOKUP('Dépenses forfaitaire'!$D15,Listes!$A$43:$E$49,5,FALSE))),('Dépenses forfaitaire'!$E15*(VLOOKUP('Dépenses forfaitaire'!$D15,Listes!$A$43:$E$49,3,FALSE)))+(VLOOKUP('Dépenses forfaitaire'!$D15,Listes!$A$43:$E$49,4,FALSE))))))</f>
        <v/>
      </c>
      <c r="O15" s="104" t="str">
        <f>IF($H15="","",IF($C15=Listes!$B$34,Listes!$I$31,IF($C15=Listes!$B$35,(VLOOKUP('Dépenses forfaitaire'!$F15,Listes!$E$31:$F$36,2,FALSE)),IF($C15=Listes!$B$33,IF('Dépenses forfaitaire'!$E15&lt;=Listes!$A$64,'Dépenses forfaitaire'!$E15*Listes!$A$65,IF('Dépenses forfaitaire'!$E15&gt;Listes!$D$64,'Dépenses forfaitaire'!$E15*Listes!$D$65,(('Dépenses forfaitaire'!$E15*Listes!$B$65)+Listes!$C$65)))))))</f>
        <v/>
      </c>
      <c r="P15" s="105" t="str">
        <f t="shared" si="1"/>
        <v/>
      </c>
      <c r="Q15" s="219"/>
    </row>
    <row r="16" spans="1:17" ht="20.100000000000001" customHeight="1" x14ac:dyDescent="0.25">
      <c r="A16" s="44">
        <v>10</v>
      </c>
      <c r="B16" s="21"/>
      <c r="C16" s="21"/>
      <c r="D16" s="21"/>
      <c r="E16" s="21"/>
      <c r="F16" s="21"/>
      <c r="G16" s="21"/>
      <c r="H16" s="113" t="str">
        <f>IF(C16="","",IF(C16="","",(VLOOKUP(C16,Listes!$B$31:$C$35,2,FALSE))))</f>
        <v/>
      </c>
      <c r="I16" s="219" t="str">
        <f t="shared" si="0"/>
        <v/>
      </c>
      <c r="J16" s="105" t="str">
        <f>IF(H16="","",IF(H16="","",(VLOOKUP(H16,Listes!$C$31:$D$35,2,FALSE))))</f>
        <v/>
      </c>
      <c r="K16" s="277"/>
      <c r="L16" s="277"/>
      <c r="M16" s="104" t="str">
        <f>IF($H16="","",IF($C16=Listes!$B$32,IF('Dépenses forfaitaire'!$E16&lt;=Listes!$B$53,('Dépenses forfaitaire'!$E16*(VLOOKUP('Dépenses forfaitaire'!$D16,Listes!$A$54:$E$60,2,FALSE))),IF('Dépenses forfaitaire'!$E16&gt;Listes!$E$53,('Dépenses forfaitaire'!$E16*(VLOOKUP('Dépenses forfaitaire'!$D16,Listes!$A$54:$E$60,5,FALSE))),('Dépenses forfaitaire'!$E16*(VLOOKUP('Dépenses forfaitaire'!$D16,Listes!$A$54:$E$60,3,FALSE)))+(VLOOKUP('Dépenses forfaitaire'!$D16,Listes!$A$54:$E$60,4,FALSE))))))</f>
        <v/>
      </c>
      <c r="N16" s="104" t="str">
        <f>IF($H16="","",IF($C16=Listes!$B$31,IF('Dépenses forfaitaire'!$E16&lt;=Listes!$B$42,('Dépenses forfaitaire'!$E16*(VLOOKUP('Dépenses forfaitaire'!$D16,Listes!$A$43:$E$49,2,FALSE))),IF('Dépenses forfaitaire'!$E16&gt;Listes!$D$42,('Dépenses forfaitaire'!$E16*(VLOOKUP('Dépenses forfaitaire'!$D16,Listes!$A$43:$E$49,5,FALSE))),('Dépenses forfaitaire'!$E16*(VLOOKUP('Dépenses forfaitaire'!$D16,Listes!$A$43:$E$49,3,FALSE)))+(VLOOKUP('Dépenses forfaitaire'!$D16,Listes!$A$43:$E$49,4,FALSE))))))</f>
        <v/>
      </c>
      <c r="O16" s="104" t="str">
        <f>IF($H16="","",IF($C16=Listes!$B$34,Listes!$I$31,IF($C16=Listes!$B$35,(VLOOKUP('Dépenses forfaitaire'!$F16,Listes!$E$31:$F$36,2,FALSE)),IF($C16=Listes!$B$33,IF('Dépenses forfaitaire'!$E16&lt;=Listes!$A$64,'Dépenses forfaitaire'!$E16*Listes!$A$65,IF('Dépenses forfaitaire'!$E16&gt;Listes!$D$64,'Dépenses forfaitaire'!$E16*Listes!$D$65,(('Dépenses forfaitaire'!$E16*Listes!$B$65)+Listes!$C$65)))))))</f>
        <v/>
      </c>
      <c r="P16" s="105" t="str">
        <f t="shared" si="1"/>
        <v/>
      </c>
      <c r="Q16" s="219"/>
    </row>
    <row r="17" spans="1:17" ht="20.100000000000001" customHeight="1" x14ac:dyDescent="0.25">
      <c r="A17" s="44">
        <v>11</v>
      </c>
      <c r="B17" s="21"/>
      <c r="C17" s="21"/>
      <c r="D17" s="21"/>
      <c r="E17" s="21"/>
      <c r="F17" s="21"/>
      <c r="G17" s="21"/>
      <c r="H17" s="113" t="str">
        <f>IF(C17="","",IF(C17="","",(VLOOKUP(C17,Listes!$B$31:$C$35,2,FALSE))))</f>
        <v/>
      </c>
      <c r="I17" s="219" t="str">
        <f t="shared" si="0"/>
        <v/>
      </c>
      <c r="J17" s="105" t="str">
        <f>IF(H17="","",IF(H17="","",(VLOOKUP(H17,Listes!$C$31:$D$35,2,FALSE))))</f>
        <v/>
      </c>
      <c r="K17" s="277"/>
      <c r="L17" s="277"/>
      <c r="M17" s="104" t="str">
        <f>IF($H17="","",IF($C17=Listes!$B$32,IF('Dépenses forfaitaire'!$E17&lt;=Listes!$B$53,('Dépenses forfaitaire'!$E17*(VLOOKUP('Dépenses forfaitaire'!$D17,Listes!$A$54:$E$60,2,FALSE))),IF('Dépenses forfaitaire'!$E17&gt;Listes!$E$53,('Dépenses forfaitaire'!$E17*(VLOOKUP('Dépenses forfaitaire'!$D17,Listes!$A$54:$E$60,5,FALSE))),('Dépenses forfaitaire'!$E17*(VLOOKUP('Dépenses forfaitaire'!$D17,Listes!$A$54:$E$60,3,FALSE)))+(VLOOKUP('Dépenses forfaitaire'!$D17,Listes!$A$54:$E$60,4,FALSE))))))</f>
        <v/>
      </c>
      <c r="N17" s="104" t="str">
        <f>IF($H17="","",IF($C17=Listes!$B$31,IF('Dépenses forfaitaire'!$E17&lt;=Listes!$B$42,('Dépenses forfaitaire'!$E17*(VLOOKUP('Dépenses forfaitaire'!$D17,Listes!$A$43:$E$49,2,FALSE))),IF('Dépenses forfaitaire'!$E17&gt;Listes!$D$42,('Dépenses forfaitaire'!$E17*(VLOOKUP('Dépenses forfaitaire'!$D17,Listes!$A$43:$E$49,5,FALSE))),('Dépenses forfaitaire'!$E17*(VLOOKUP('Dépenses forfaitaire'!$D17,Listes!$A$43:$E$49,3,FALSE)))+(VLOOKUP('Dépenses forfaitaire'!$D17,Listes!$A$43:$E$49,4,FALSE))))))</f>
        <v/>
      </c>
      <c r="O17" s="104" t="str">
        <f>IF($H17="","",IF($C17=Listes!$B$34,Listes!$I$31,IF($C17=Listes!$B$35,(VLOOKUP('Dépenses forfaitaire'!$F17,Listes!$E$31:$F$36,2,FALSE)),IF($C17=Listes!$B$33,IF('Dépenses forfaitaire'!$E17&lt;=Listes!$A$64,'Dépenses forfaitaire'!$E17*Listes!$A$65,IF('Dépenses forfaitaire'!$E17&gt;Listes!$D$64,'Dépenses forfaitaire'!$E17*Listes!$D$65,(('Dépenses forfaitaire'!$E17*Listes!$B$65)+Listes!$C$65)))))))</f>
        <v/>
      </c>
      <c r="P17" s="105" t="str">
        <f t="shared" si="1"/>
        <v/>
      </c>
      <c r="Q17" s="219"/>
    </row>
    <row r="18" spans="1:17" ht="20.100000000000001" customHeight="1" x14ac:dyDescent="0.25">
      <c r="A18" s="44">
        <v>12</v>
      </c>
      <c r="B18" s="21"/>
      <c r="C18" s="21"/>
      <c r="D18" s="21"/>
      <c r="E18" s="21"/>
      <c r="F18" s="21"/>
      <c r="G18" s="21"/>
      <c r="H18" s="113" t="str">
        <f>IF(C18="","",IF(C18="","",(VLOOKUP(C18,Listes!$B$31:$C$35,2,FALSE))))</f>
        <v/>
      </c>
      <c r="I18" s="219" t="str">
        <f t="shared" si="0"/>
        <v/>
      </c>
      <c r="J18" s="105" t="str">
        <f>IF(H18="","",IF(H18="","",(VLOOKUP(H18,Listes!$C$31:$D$35,2,FALSE))))</f>
        <v/>
      </c>
      <c r="K18" s="277"/>
      <c r="L18" s="277"/>
      <c r="M18" s="104" t="str">
        <f>IF($H18="","",IF($C18=Listes!$B$32,IF('Dépenses forfaitaire'!$E18&lt;=Listes!$B$53,('Dépenses forfaitaire'!$E18*(VLOOKUP('Dépenses forfaitaire'!$D18,Listes!$A$54:$E$60,2,FALSE))),IF('Dépenses forfaitaire'!$E18&gt;Listes!$E$53,('Dépenses forfaitaire'!$E18*(VLOOKUP('Dépenses forfaitaire'!$D18,Listes!$A$54:$E$60,5,FALSE))),('Dépenses forfaitaire'!$E18*(VLOOKUP('Dépenses forfaitaire'!$D18,Listes!$A$54:$E$60,3,FALSE)))+(VLOOKUP('Dépenses forfaitaire'!$D18,Listes!$A$54:$E$60,4,FALSE))))))</f>
        <v/>
      </c>
      <c r="N18" s="104" t="str">
        <f>IF($H18="","",IF($C18=Listes!$B$31,IF('Dépenses forfaitaire'!$E18&lt;=Listes!$B$42,('Dépenses forfaitaire'!$E18*(VLOOKUP('Dépenses forfaitaire'!$D18,Listes!$A$43:$E$49,2,FALSE))),IF('Dépenses forfaitaire'!$E18&gt;Listes!$D$42,('Dépenses forfaitaire'!$E18*(VLOOKUP('Dépenses forfaitaire'!$D18,Listes!$A$43:$E$49,5,FALSE))),('Dépenses forfaitaire'!$E18*(VLOOKUP('Dépenses forfaitaire'!$D18,Listes!$A$43:$E$49,3,FALSE)))+(VLOOKUP('Dépenses forfaitaire'!$D18,Listes!$A$43:$E$49,4,FALSE))))))</f>
        <v/>
      </c>
      <c r="O18" s="104" t="str">
        <f>IF($H18="","",IF($C18=Listes!$B$34,Listes!$I$31,IF($C18=Listes!$B$35,(VLOOKUP('Dépenses forfaitaire'!$F18,Listes!$E$31:$F$36,2,FALSE)),IF($C18=Listes!$B$33,IF('Dépenses forfaitaire'!$E18&lt;=Listes!$A$64,'Dépenses forfaitaire'!$E18*Listes!$A$65,IF('Dépenses forfaitaire'!$E18&gt;Listes!$D$64,'Dépenses forfaitaire'!$E18*Listes!$D$65,(('Dépenses forfaitaire'!$E18*Listes!$B$65)+Listes!$C$65)))))))</f>
        <v/>
      </c>
      <c r="P18" s="105" t="str">
        <f t="shared" si="1"/>
        <v/>
      </c>
      <c r="Q18" s="219"/>
    </row>
    <row r="19" spans="1:17" ht="20.100000000000001" customHeight="1" x14ac:dyDescent="0.25">
      <c r="A19" s="44">
        <v>13</v>
      </c>
      <c r="B19" s="21"/>
      <c r="C19" s="21"/>
      <c r="D19" s="21"/>
      <c r="E19" s="21"/>
      <c r="F19" s="21"/>
      <c r="G19" s="21"/>
      <c r="H19" s="113" t="str">
        <f>IF(C19="","",IF(C19="","",(VLOOKUP(C19,Listes!$B$31:$C$35,2,FALSE))))</f>
        <v/>
      </c>
      <c r="I19" s="219" t="str">
        <f t="shared" si="0"/>
        <v/>
      </c>
      <c r="J19" s="105" t="str">
        <f>IF(H19="","",IF(H19="","",(VLOOKUP(H19,Listes!$C$31:$D$35,2,FALSE))))</f>
        <v/>
      </c>
      <c r="K19" s="277"/>
      <c r="L19" s="277"/>
      <c r="M19" s="104" t="str">
        <f>IF($H19="","",IF($C19=Listes!$B$32,IF('Dépenses forfaitaire'!$E19&lt;=Listes!$B$53,('Dépenses forfaitaire'!$E19*(VLOOKUP('Dépenses forfaitaire'!$D19,Listes!$A$54:$E$60,2,FALSE))),IF('Dépenses forfaitaire'!$E19&gt;Listes!$E$53,('Dépenses forfaitaire'!$E19*(VLOOKUP('Dépenses forfaitaire'!$D19,Listes!$A$54:$E$60,5,FALSE))),('Dépenses forfaitaire'!$E19*(VLOOKUP('Dépenses forfaitaire'!$D19,Listes!$A$54:$E$60,3,FALSE)))+(VLOOKUP('Dépenses forfaitaire'!$D19,Listes!$A$54:$E$60,4,FALSE))))))</f>
        <v/>
      </c>
      <c r="N19" s="104" t="str">
        <f>IF($H19="","",IF($C19=Listes!$B$31,IF('Dépenses forfaitaire'!$E19&lt;=Listes!$B$42,('Dépenses forfaitaire'!$E19*(VLOOKUP('Dépenses forfaitaire'!$D19,Listes!$A$43:$E$49,2,FALSE))),IF('Dépenses forfaitaire'!$E19&gt;Listes!$D$42,('Dépenses forfaitaire'!$E19*(VLOOKUP('Dépenses forfaitaire'!$D19,Listes!$A$43:$E$49,5,FALSE))),('Dépenses forfaitaire'!$E19*(VLOOKUP('Dépenses forfaitaire'!$D19,Listes!$A$43:$E$49,3,FALSE)))+(VLOOKUP('Dépenses forfaitaire'!$D19,Listes!$A$43:$E$49,4,FALSE))))))</f>
        <v/>
      </c>
      <c r="O19" s="104" t="str">
        <f>IF($H19="","",IF($C19=Listes!$B$34,Listes!$I$31,IF($C19=Listes!$B$35,(VLOOKUP('Dépenses forfaitaire'!$F19,Listes!$E$31:$F$36,2,FALSE)),IF($C19=Listes!$B$33,IF('Dépenses forfaitaire'!$E19&lt;=Listes!$A$64,'Dépenses forfaitaire'!$E19*Listes!$A$65,IF('Dépenses forfaitaire'!$E19&gt;Listes!$D$64,'Dépenses forfaitaire'!$E19*Listes!$D$65,(('Dépenses forfaitaire'!$E19*Listes!$B$65)+Listes!$C$65)))))))</f>
        <v/>
      </c>
      <c r="P19" s="105" t="str">
        <f t="shared" si="1"/>
        <v/>
      </c>
      <c r="Q19" s="219"/>
    </row>
    <row r="20" spans="1:17" ht="20.100000000000001" customHeight="1" x14ac:dyDescent="0.25">
      <c r="A20" s="44">
        <v>14</v>
      </c>
      <c r="B20" s="21"/>
      <c r="C20" s="21"/>
      <c r="D20" s="21"/>
      <c r="E20" s="21"/>
      <c r="F20" s="21"/>
      <c r="G20" s="21"/>
      <c r="H20" s="113" t="str">
        <f>IF(C20="","",IF(C20="","",(VLOOKUP(C20,Listes!$B$31:$C$35,2,FALSE))))</f>
        <v/>
      </c>
      <c r="I20" s="219" t="str">
        <f t="shared" si="0"/>
        <v/>
      </c>
      <c r="J20" s="105" t="str">
        <f>IF(H20="","",IF(H20="","",(VLOOKUP(H20,Listes!$C$31:$D$35,2,FALSE))))</f>
        <v/>
      </c>
      <c r="K20" s="276"/>
      <c r="L20" s="276"/>
      <c r="M20" s="104" t="str">
        <f>IF($H20="","",IF($C20=Listes!$B$32,IF('Dépenses forfaitaire'!$E20&lt;=Listes!$B$53,('Dépenses forfaitaire'!$E20*(VLOOKUP('Dépenses forfaitaire'!$D20,Listes!$A$54:$E$60,2,FALSE))),IF('Dépenses forfaitaire'!$E20&gt;Listes!$E$53,('Dépenses forfaitaire'!$E20*(VLOOKUP('Dépenses forfaitaire'!$D20,Listes!$A$54:$E$60,5,FALSE))),('Dépenses forfaitaire'!$E20*(VLOOKUP('Dépenses forfaitaire'!$D20,Listes!$A$54:$E$60,3,FALSE)))+(VLOOKUP('Dépenses forfaitaire'!$D20,Listes!$A$54:$E$60,4,FALSE))))))</f>
        <v/>
      </c>
      <c r="N20" s="104" t="str">
        <f>IF($H20="","",IF($C20=Listes!$B$31,IF('Dépenses forfaitaire'!$E20&lt;=Listes!$B$42,('Dépenses forfaitaire'!$E20*(VLOOKUP('Dépenses forfaitaire'!$D20,Listes!$A$43:$E$49,2,FALSE))),IF('Dépenses forfaitaire'!$E20&gt;Listes!$D$42,('Dépenses forfaitaire'!$E20*(VLOOKUP('Dépenses forfaitaire'!$D20,Listes!$A$43:$E$49,5,FALSE))),('Dépenses forfaitaire'!$E20*(VLOOKUP('Dépenses forfaitaire'!$D20,Listes!$A$43:$E$49,3,FALSE)))+(VLOOKUP('Dépenses forfaitaire'!$D20,Listes!$A$43:$E$49,4,FALSE))))))</f>
        <v/>
      </c>
      <c r="O20" s="104" t="str">
        <f>IF($H20="","",IF($C20=Listes!$B$34,Listes!$I$31,IF($C20=Listes!$B$35,(VLOOKUP('Dépenses forfaitaire'!$F20,Listes!$E$31:$F$36,2,FALSE)),IF($C20=Listes!$B$33,IF('Dépenses forfaitaire'!$E20&lt;=Listes!$A$64,'Dépenses forfaitaire'!$E20*Listes!$A$65,IF('Dépenses forfaitaire'!$E20&gt;Listes!$D$64,'Dépenses forfaitaire'!$E20*Listes!$D$65,(('Dépenses forfaitaire'!$E20*Listes!$B$65)+Listes!$C$65)))))))</f>
        <v/>
      </c>
      <c r="P20" s="105" t="str">
        <f t="shared" si="1"/>
        <v/>
      </c>
      <c r="Q20" s="219"/>
    </row>
    <row r="21" spans="1:17" ht="20.100000000000001" customHeight="1" x14ac:dyDescent="0.25">
      <c r="A21" s="44">
        <v>15</v>
      </c>
      <c r="B21" s="21"/>
      <c r="C21" s="21"/>
      <c r="D21" s="21"/>
      <c r="E21" s="21"/>
      <c r="F21" s="21"/>
      <c r="G21" s="21"/>
      <c r="H21" s="113" t="str">
        <f>IF(C21="","",IF(C21="","",(VLOOKUP(C21,Listes!$B$31:$C$35,2,FALSE))))</f>
        <v/>
      </c>
      <c r="I21" s="219" t="str">
        <f t="shared" si="0"/>
        <v/>
      </c>
      <c r="J21" s="105" t="str">
        <f>IF(H21="","",IF(H21="","",(VLOOKUP(H21,Listes!$C$31:$D$35,2,FALSE))))</f>
        <v/>
      </c>
      <c r="K21" s="276"/>
      <c r="L21" s="276"/>
      <c r="M21" s="104" t="str">
        <f>IF($H21="","",IF($C21=Listes!$B$32,IF('Dépenses forfaitaire'!$E21&lt;=Listes!$B$53,('Dépenses forfaitaire'!$E21*(VLOOKUP('Dépenses forfaitaire'!$D21,Listes!$A$54:$E$60,2,FALSE))),IF('Dépenses forfaitaire'!$E21&gt;Listes!$E$53,('Dépenses forfaitaire'!$E21*(VLOOKUP('Dépenses forfaitaire'!$D21,Listes!$A$54:$E$60,5,FALSE))),('Dépenses forfaitaire'!$E21*(VLOOKUP('Dépenses forfaitaire'!$D21,Listes!$A$54:$E$60,3,FALSE)))+(VLOOKUP('Dépenses forfaitaire'!$D21,Listes!$A$54:$E$60,4,FALSE))))))</f>
        <v/>
      </c>
      <c r="N21" s="104" t="str">
        <f>IF($H21="","",IF($C21=Listes!$B$31,IF('Dépenses forfaitaire'!$E21&lt;=Listes!$B$42,('Dépenses forfaitaire'!$E21*(VLOOKUP('Dépenses forfaitaire'!$D21,Listes!$A$43:$E$49,2,FALSE))),IF('Dépenses forfaitaire'!$E21&gt;Listes!$D$42,('Dépenses forfaitaire'!$E21*(VLOOKUP('Dépenses forfaitaire'!$D21,Listes!$A$43:$E$49,5,FALSE))),('Dépenses forfaitaire'!$E21*(VLOOKUP('Dépenses forfaitaire'!$D21,Listes!$A$43:$E$49,3,FALSE)))+(VLOOKUP('Dépenses forfaitaire'!$D21,Listes!$A$43:$E$49,4,FALSE))))))</f>
        <v/>
      </c>
      <c r="O21" s="104" t="str">
        <f>IF($H21="","",IF($C21=Listes!$B$34,Listes!$I$31,IF($C21=Listes!$B$35,(VLOOKUP('Dépenses forfaitaire'!$F21,Listes!$E$31:$F$36,2,FALSE)),IF($C21=Listes!$B$33,IF('Dépenses forfaitaire'!$E21&lt;=Listes!$A$64,'Dépenses forfaitaire'!$E21*Listes!$A$65,IF('Dépenses forfaitaire'!$E21&gt;Listes!$D$64,'Dépenses forfaitaire'!$E21*Listes!$D$65,(('Dépenses forfaitaire'!$E21*Listes!$B$65)+Listes!$C$65)))))))</f>
        <v/>
      </c>
      <c r="P21" s="105" t="str">
        <f t="shared" si="1"/>
        <v/>
      </c>
      <c r="Q21" s="219"/>
    </row>
    <row r="22" spans="1:17" ht="20.100000000000001" customHeight="1" x14ac:dyDescent="0.25">
      <c r="A22" s="44">
        <v>16</v>
      </c>
      <c r="B22" s="21"/>
      <c r="C22" s="21"/>
      <c r="D22" s="21"/>
      <c r="E22" s="21"/>
      <c r="F22" s="21"/>
      <c r="G22" s="21"/>
      <c r="H22" s="113" t="str">
        <f>IF(C22="","",IF(C22="","",(VLOOKUP(C22,Listes!$B$31:$C$35,2,FALSE))))</f>
        <v/>
      </c>
      <c r="I22" s="219" t="str">
        <f t="shared" si="0"/>
        <v/>
      </c>
      <c r="J22" s="105" t="str">
        <f>IF(H22="","",IF(H22="","",(VLOOKUP(H22,Listes!$C$31:$D$35,2,FALSE))))</f>
        <v/>
      </c>
      <c r="K22" s="276"/>
      <c r="L22" s="276"/>
      <c r="M22" s="104" t="str">
        <f>IF($H22="","",IF($C22=Listes!$B$32,IF('Dépenses forfaitaire'!$E22&lt;=Listes!$B$53,('Dépenses forfaitaire'!$E22*(VLOOKUP('Dépenses forfaitaire'!$D22,Listes!$A$54:$E$60,2,FALSE))),IF('Dépenses forfaitaire'!$E22&gt;Listes!$E$53,('Dépenses forfaitaire'!$E22*(VLOOKUP('Dépenses forfaitaire'!$D22,Listes!$A$54:$E$60,5,FALSE))),('Dépenses forfaitaire'!$E22*(VLOOKUP('Dépenses forfaitaire'!$D22,Listes!$A$54:$E$60,3,FALSE)))+(VLOOKUP('Dépenses forfaitaire'!$D22,Listes!$A$54:$E$60,4,FALSE))))))</f>
        <v/>
      </c>
      <c r="N22" s="104" t="str">
        <f>IF($H22="","",IF($C22=Listes!$B$31,IF('Dépenses forfaitaire'!$E22&lt;=Listes!$B$42,('Dépenses forfaitaire'!$E22*(VLOOKUP('Dépenses forfaitaire'!$D22,Listes!$A$43:$E$49,2,FALSE))),IF('Dépenses forfaitaire'!$E22&gt;Listes!$D$42,('Dépenses forfaitaire'!$E22*(VLOOKUP('Dépenses forfaitaire'!$D22,Listes!$A$43:$E$49,5,FALSE))),('Dépenses forfaitaire'!$E22*(VLOOKUP('Dépenses forfaitaire'!$D22,Listes!$A$43:$E$49,3,FALSE)))+(VLOOKUP('Dépenses forfaitaire'!$D22,Listes!$A$43:$E$49,4,FALSE))))))</f>
        <v/>
      </c>
      <c r="O22" s="104" t="str">
        <f>IF($H22="","",IF($C22=Listes!$B$34,Listes!$I$31,IF($C22=Listes!$B$35,(VLOOKUP('Dépenses forfaitaire'!$F22,Listes!$E$31:$F$36,2,FALSE)),IF($C22=Listes!$B$33,IF('Dépenses forfaitaire'!$E22&lt;=Listes!$A$64,'Dépenses forfaitaire'!$E22*Listes!$A$65,IF('Dépenses forfaitaire'!$E22&gt;Listes!$D$64,'Dépenses forfaitaire'!$E22*Listes!$D$65,(('Dépenses forfaitaire'!$E22*Listes!$B$65)+Listes!$C$65)))))))</f>
        <v/>
      </c>
      <c r="P22" s="105" t="str">
        <f t="shared" si="1"/>
        <v/>
      </c>
      <c r="Q22" s="219"/>
    </row>
    <row r="23" spans="1:17" ht="20.100000000000001" customHeight="1" x14ac:dyDescent="0.25">
      <c r="A23" s="44">
        <v>17</v>
      </c>
      <c r="B23" s="21"/>
      <c r="C23" s="21"/>
      <c r="D23" s="21"/>
      <c r="E23" s="21"/>
      <c r="F23" s="21"/>
      <c r="G23" s="21"/>
      <c r="H23" s="113" t="str">
        <f>IF(C23="","",IF(C23="","",(VLOOKUP(C23,Listes!$B$31:$C$35,2,FALSE))))</f>
        <v/>
      </c>
      <c r="I23" s="219" t="str">
        <f t="shared" si="0"/>
        <v/>
      </c>
      <c r="J23" s="105" t="str">
        <f>IF(H23="","",IF(H23="","",(VLOOKUP(H23,Listes!$C$31:$D$35,2,FALSE))))</f>
        <v/>
      </c>
      <c r="K23" s="276"/>
      <c r="L23" s="276"/>
      <c r="M23" s="104" t="str">
        <f>IF($H23="","",IF($C23=Listes!$B$32,IF('Dépenses forfaitaire'!$E23&lt;=Listes!$B$53,('Dépenses forfaitaire'!$E23*(VLOOKUP('Dépenses forfaitaire'!$D23,Listes!$A$54:$E$60,2,FALSE))),IF('Dépenses forfaitaire'!$E23&gt;Listes!$E$53,('Dépenses forfaitaire'!$E23*(VLOOKUP('Dépenses forfaitaire'!$D23,Listes!$A$54:$E$60,5,FALSE))),('Dépenses forfaitaire'!$E23*(VLOOKUP('Dépenses forfaitaire'!$D23,Listes!$A$54:$E$60,3,FALSE)))+(VLOOKUP('Dépenses forfaitaire'!$D23,Listes!$A$54:$E$60,4,FALSE))))))</f>
        <v/>
      </c>
      <c r="N23" s="104" t="str">
        <f>IF($H23="","",IF($C23=Listes!$B$31,IF('Dépenses forfaitaire'!$E23&lt;=Listes!$B$42,('Dépenses forfaitaire'!$E23*(VLOOKUP('Dépenses forfaitaire'!$D23,Listes!$A$43:$E$49,2,FALSE))),IF('Dépenses forfaitaire'!$E23&gt;Listes!$D$42,('Dépenses forfaitaire'!$E23*(VLOOKUP('Dépenses forfaitaire'!$D23,Listes!$A$43:$E$49,5,FALSE))),('Dépenses forfaitaire'!$E23*(VLOOKUP('Dépenses forfaitaire'!$D23,Listes!$A$43:$E$49,3,FALSE)))+(VLOOKUP('Dépenses forfaitaire'!$D23,Listes!$A$43:$E$49,4,FALSE))))))</f>
        <v/>
      </c>
      <c r="O23" s="104" t="str">
        <f>IF($H23="","",IF($C23=Listes!$B$34,Listes!$I$31,IF($C23=Listes!$B$35,(VLOOKUP('Dépenses forfaitaire'!$F23,Listes!$E$31:$F$36,2,FALSE)),IF($C23=Listes!$B$33,IF('Dépenses forfaitaire'!$E23&lt;=Listes!$A$64,'Dépenses forfaitaire'!$E23*Listes!$A$65,IF('Dépenses forfaitaire'!$E23&gt;Listes!$D$64,'Dépenses forfaitaire'!$E23*Listes!$D$65,(('Dépenses forfaitaire'!$E23*Listes!$B$65)+Listes!$C$65)))))))</f>
        <v/>
      </c>
      <c r="P23" s="105" t="str">
        <f t="shared" si="1"/>
        <v/>
      </c>
      <c r="Q23" s="219"/>
    </row>
    <row r="24" spans="1:17" ht="20.100000000000001" customHeight="1" x14ac:dyDescent="0.25">
      <c r="A24" s="44">
        <v>18</v>
      </c>
      <c r="B24" s="21"/>
      <c r="C24" s="21"/>
      <c r="D24" s="21"/>
      <c r="E24" s="21"/>
      <c r="F24" s="21"/>
      <c r="G24" s="21"/>
      <c r="H24" s="113" t="str">
        <f>IF(C24="","",IF(C24="","",(VLOOKUP(C24,Listes!$B$31:$C$35,2,FALSE))))</f>
        <v/>
      </c>
      <c r="I24" s="219" t="str">
        <f t="shared" si="0"/>
        <v/>
      </c>
      <c r="J24" s="105" t="str">
        <f>IF(H24="","",IF(H24="","",(VLOOKUP(H24,Listes!$C$31:$D$35,2,FALSE))))</f>
        <v/>
      </c>
      <c r="K24" s="276"/>
      <c r="L24" s="276"/>
      <c r="M24" s="104" t="str">
        <f>IF($H24="","",IF($C24=Listes!$B$32,IF('Dépenses forfaitaire'!$E24&lt;=Listes!$B$53,('Dépenses forfaitaire'!$E24*(VLOOKUP('Dépenses forfaitaire'!$D24,Listes!$A$54:$E$60,2,FALSE))),IF('Dépenses forfaitaire'!$E24&gt;Listes!$E$53,('Dépenses forfaitaire'!$E24*(VLOOKUP('Dépenses forfaitaire'!$D24,Listes!$A$54:$E$60,5,FALSE))),('Dépenses forfaitaire'!$E24*(VLOOKUP('Dépenses forfaitaire'!$D24,Listes!$A$54:$E$60,3,FALSE)))+(VLOOKUP('Dépenses forfaitaire'!$D24,Listes!$A$54:$E$60,4,FALSE))))))</f>
        <v/>
      </c>
      <c r="N24" s="104" t="str">
        <f>IF($H24="","",IF($C24=Listes!$B$31,IF('Dépenses forfaitaire'!$E24&lt;=Listes!$B$42,('Dépenses forfaitaire'!$E24*(VLOOKUP('Dépenses forfaitaire'!$D24,Listes!$A$43:$E$49,2,FALSE))),IF('Dépenses forfaitaire'!$E24&gt;Listes!$D$42,('Dépenses forfaitaire'!$E24*(VLOOKUP('Dépenses forfaitaire'!$D24,Listes!$A$43:$E$49,5,FALSE))),('Dépenses forfaitaire'!$E24*(VLOOKUP('Dépenses forfaitaire'!$D24,Listes!$A$43:$E$49,3,FALSE)))+(VLOOKUP('Dépenses forfaitaire'!$D24,Listes!$A$43:$E$49,4,FALSE))))))</f>
        <v/>
      </c>
      <c r="O24" s="104" t="str">
        <f>IF($H24="","",IF($C24=Listes!$B$34,Listes!$I$31,IF($C24=Listes!$B$35,(VLOOKUP('Dépenses forfaitaire'!$F24,Listes!$E$31:$F$36,2,FALSE)),IF($C24=Listes!$B$33,IF('Dépenses forfaitaire'!$E24&lt;=Listes!$A$64,'Dépenses forfaitaire'!$E24*Listes!$A$65,IF('Dépenses forfaitaire'!$E24&gt;Listes!$D$64,'Dépenses forfaitaire'!$E24*Listes!$D$65,(('Dépenses forfaitaire'!$E24*Listes!$B$65)+Listes!$C$65)))))))</f>
        <v/>
      </c>
      <c r="P24" s="105" t="str">
        <f t="shared" si="1"/>
        <v/>
      </c>
      <c r="Q24" s="219"/>
    </row>
    <row r="25" spans="1:17" ht="20.100000000000001" customHeight="1" x14ac:dyDescent="0.25">
      <c r="A25" s="44">
        <v>19</v>
      </c>
      <c r="B25" s="21"/>
      <c r="C25" s="21"/>
      <c r="D25" s="21"/>
      <c r="E25" s="21"/>
      <c r="F25" s="21"/>
      <c r="G25" s="21"/>
      <c r="H25" s="113" t="str">
        <f>IF(C25="","",IF(C25="","",(VLOOKUP(C25,Listes!$B$31:$C$35,2,FALSE))))</f>
        <v/>
      </c>
      <c r="I25" s="219" t="str">
        <f t="shared" si="0"/>
        <v/>
      </c>
      <c r="J25" s="105" t="str">
        <f>IF(H25="","",IF(H25="","",(VLOOKUP(H25,Listes!$C$31:$D$35,2,FALSE))))</f>
        <v/>
      </c>
      <c r="K25" s="276"/>
      <c r="L25" s="276"/>
      <c r="M25" s="104" t="str">
        <f>IF($H25="","",IF($C25=Listes!$B$32,IF('Dépenses forfaitaire'!$E25&lt;=Listes!$B$53,('Dépenses forfaitaire'!$E25*(VLOOKUP('Dépenses forfaitaire'!$D25,Listes!$A$54:$E$60,2,FALSE))),IF('Dépenses forfaitaire'!$E25&gt;Listes!$E$53,('Dépenses forfaitaire'!$E25*(VLOOKUP('Dépenses forfaitaire'!$D25,Listes!$A$54:$E$60,5,FALSE))),('Dépenses forfaitaire'!$E25*(VLOOKUP('Dépenses forfaitaire'!$D25,Listes!$A$54:$E$60,3,FALSE)))+(VLOOKUP('Dépenses forfaitaire'!$D25,Listes!$A$54:$E$60,4,FALSE))))))</f>
        <v/>
      </c>
      <c r="N25" s="104" t="str">
        <f>IF($H25="","",IF($C25=Listes!$B$31,IF('Dépenses forfaitaire'!$E25&lt;=Listes!$B$42,('Dépenses forfaitaire'!$E25*(VLOOKUP('Dépenses forfaitaire'!$D25,Listes!$A$43:$E$49,2,FALSE))),IF('Dépenses forfaitaire'!$E25&gt;Listes!$D$42,('Dépenses forfaitaire'!$E25*(VLOOKUP('Dépenses forfaitaire'!$D25,Listes!$A$43:$E$49,5,FALSE))),('Dépenses forfaitaire'!$E25*(VLOOKUP('Dépenses forfaitaire'!$D25,Listes!$A$43:$E$49,3,FALSE)))+(VLOOKUP('Dépenses forfaitaire'!$D25,Listes!$A$43:$E$49,4,FALSE))))))</f>
        <v/>
      </c>
      <c r="O25" s="104" t="str">
        <f>IF($H25="","",IF($C25=Listes!$B$34,Listes!$I$31,IF($C25=Listes!$B$35,(VLOOKUP('Dépenses forfaitaire'!$F25,Listes!$E$31:$F$36,2,FALSE)),IF($C25=Listes!$B$33,IF('Dépenses forfaitaire'!$E25&lt;=Listes!$A$64,'Dépenses forfaitaire'!$E25*Listes!$A$65,IF('Dépenses forfaitaire'!$E25&gt;Listes!$D$64,'Dépenses forfaitaire'!$E25*Listes!$D$65,(('Dépenses forfaitaire'!$E25*Listes!$B$65)+Listes!$C$65)))))))</f>
        <v/>
      </c>
      <c r="P25" s="105" t="str">
        <f t="shared" si="1"/>
        <v/>
      </c>
      <c r="Q25" s="219"/>
    </row>
    <row r="26" spans="1:17" ht="20.100000000000001" customHeight="1" x14ac:dyDescent="0.25">
      <c r="A26" s="44">
        <v>20</v>
      </c>
      <c r="B26" s="21"/>
      <c r="C26" s="21"/>
      <c r="D26" s="21"/>
      <c r="E26" s="21"/>
      <c r="F26" s="21"/>
      <c r="G26" s="21"/>
      <c r="H26" s="113" t="str">
        <f>IF(C26="","",IF(C26="","",(VLOOKUP(C26,Listes!$B$31:$C$35,2,FALSE))))</f>
        <v/>
      </c>
      <c r="I26" s="219" t="str">
        <f t="shared" si="0"/>
        <v/>
      </c>
      <c r="J26" s="105" t="str">
        <f>IF(H26="","",IF(H26="","",(VLOOKUP(H26,Listes!$C$31:$D$35,2,FALSE))))</f>
        <v/>
      </c>
      <c r="K26" s="276"/>
      <c r="L26" s="276"/>
      <c r="M26" s="104" t="str">
        <f>IF($H26="","",IF($C26=Listes!$B$32,IF('Dépenses forfaitaire'!$E26&lt;=Listes!$B$53,('Dépenses forfaitaire'!$E26*(VLOOKUP('Dépenses forfaitaire'!$D26,Listes!$A$54:$E$60,2,FALSE))),IF('Dépenses forfaitaire'!$E26&gt;Listes!$E$53,('Dépenses forfaitaire'!$E26*(VLOOKUP('Dépenses forfaitaire'!$D26,Listes!$A$54:$E$60,5,FALSE))),('Dépenses forfaitaire'!$E26*(VLOOKUP('Dépenses forfaitaire'!$D26,Listes!$A$54:$E$60,3,FALSE)))+(VLOOKUP('Dépenses forfaitaire'!$D26,Listes!$A$54:$E$60,4,FALSE))))))</f>
        <v/>
      </c>
      <c r="N26" s="104" t="str">
        <f>IF($H26="","",IF($C26=Listes!$B$31,IF('Dépenses forfaitaire'!$E26&lt;=Listes!$B$42,('Dépenses forfaitaire'!$E26*(VLOOKUP('Dépenses forfaitaire'!$D26,Listes!$A$43:$E$49,2,FALSE))),IF('Dépenses forfaitaire'!$E26&gt;Listes!$D$42,('Dépenses forfaitaire'!$E26*(VLOOKUP('Dépenses forfaitaire'!$D26,Listes!$A$43:$E$49,5,FALSE))),('Dépenses forfaitaire'!$E26*(VLOOKUP('Dépenses forfaitaire'!$D26,Listes!$A$43:$E$49,3,FALSE)))+(VLOOKUP('Dépenses forfaitaire'!$D26,Listes!$A$43:$E$49,4,FALSE))))))</f>
        <v/>
      </c>
      <c r="O26" s="104" t="str">
        <f>IF($H26="","",IF($C26=Listes!$B$34,Listes!$I$31,IF($C26=Listes!$B$35,(VLOOKUP('Dépenses forfaitaire'!$F26,Listes!$E$31:$F$36,2,FALSE)),IF($C26=Listes!$B$33,IF('Dépenses forfaitaire'!$E26&lt;=Listes!$A$64,'Dépenses forfaitaire'!$E26*Listes!$A$65,IF('Dépenses forfaitaire'!$E26&gt;Listes!$D$64,'Dépenses forfaitaire'!$E26*Listes!$D$65,(('Dépenses forfaitaire'!$E26*Listes!$B$65)+Listes!$C$65)))))))</f>
        <v/>
      </c>
      <c r="P26" s="105" t="str">
        <f t="shared" si="1"/>
        <v/>
      </c>
      <c r="Q26" s="219"/>
    </row>
    <row r="27" spans="1:17" ht="20.100000000000001" customHeight="1" x14ac:dyDescent="0.25">
      <c r="A27" s="44">
        <v>21</v>
      </c>
      <c r="B27" s="21"/>
      <c r="C27" s="21"/>
      <c r="D27" s="21"/>
      <c r="E27" s="21"/>
      <c r="F27" s="21"/>
      <c r="G27" s="21"/>
      <c r="H27" s="113" t="str">
        <f>IF(C27="","",IF(C27="","",(VLOOKUP(C27,Listes!$B$31:$C$35,2,FALSE))))</f>
        <v/>
      </c>
      <c r="I27" s="219" t="str">
        <f t="shared" si="0"/>
        <v/>
      </c>
      <c r="J27" s="105" t="str">
        <f>IF(H27="","",IF(H27="","",(VLOOKUP(H27,Listes!$C$31:$D$35,2,FALSE))))</f>
        <v/>
      </c>
      <c r="K27" s="276"/>
      <c r="L27" s="276"/>
      <c r="M27" s="104" t="str">
        <f>IF($H27="","",IF($C27=Listes!$B$32,IF('Dépenses forfaitaire'!$E27&lt;=Listes!$B$53,('Dépenses forfaitaire'!$E27*(VLOOKUP('Dépenses forfaitaire'!$D27,Listes!$A$54:$E$60,2,FALSE))),IF('Dépenses forfaitaire'!$E27&gt;Listes!$E$53,('Dépenses forfaitaire'!$E27*(VLOOKUP('Dépenses forfaitaire'!$D27,Listes!$A$54:$E$60,5,FALSE))),('Dépenses forfaitaire'!$E27*(VLOOKUP('Dépenses forfaitaire'!$D27,Listes!$A$54:$E$60,3,FALSE)))+(VLOOKUP('Dépenses forfaitaire'!$D27,Listes!$A$54:$E$60,4,FALSE))))))</f>
        <v/>
      </c>
      <c r="N27" s="104" t="str">
        <f>IF($H27="","",IF($C27=Listes!$B$31,IF('Dépenses forfaitaire'!$E27&lt;=Listes!$B$42,('Dépenses forfaitaire'!$E27*(VLOOKUP('Dépenses forfaitaire'!$D27,Listes!$A$43:$E$49,2,FALSE))),IF('Dépenses forfaitaire'!$E27&gt;Listes!$D$42,('Dépenses forfaitaire'!$E27*(VLOOKUP('Dépenses forfaitaire'!$D27,Listes!$A$43:$E$49,5,FALSE))),('Dépenses forfaitaire'!$E27*(VLOOKUP('Dépenses forfaitaire'!$D27,Listes!$A$43:$E$49,3,FALSE)))+(VLOOKUP('Dépenses forfaitaire'!$D27,Listes!$A$43:$E$49,4,FALSE))))))</f>
        <v/>
      </c>
      <c r="O27" s="104" t="str">
        <f>IF($H27="","",IF($C27=Listes!$B$34,Listes!$I$31,IF($C27=Listes!$B$35,(VLOOKUP('Dépenses forfaitaire'!$F27,Listes!$E$31:$F$36,2,FALSE)),IF($C27=Listes!$B$33,IF('Dépenses forfaitaire'!$E27&lt;=Listes!$A$64,'Dépenses forfaitaire'!$E27*Listes!$A$65,IF('Dépenses forfaitaire'!$E27&gt;Listes!$D$64,'Dépenses forfaitaire'!$E27*Listes!$D$65,(('Dépenses forfaitaire'!$E27*Listes!$B$65)+Listes!$C$65)))))))</f>
        <v/>
      </c>
      <c r="P27" s="105" t="str">
        <f t="shared" si="1"/>
        <v/>
      </c>
      <c r="Q27" s="219"/>
    </row>
    <row r="28" spans="1:17" ht="20.100000000000001" customHeight="1" x14ac:dyDescent="0.25">
      <c r="A28" s="44">
        <v>22</v>
      </c>
      <c r="B28" s="21"/>
      <c r="C28" s="21"/>
      <c r="D28" s="21"/>
      <c r="E28" s="21"/>
      <c r="F28" s="21"/>
      <c r="G28" s="21"/>
      <c r="H28" s="113" t="str">
        <f>IF(C28="","",IF(C28="","",(VLOOKUP(C28,Listes!$B$31:$C$35,2,FALSE))))</f>
        <v/>
      </c>
      <c r="I28" s="219" t="str">
        <f t="shared" si="0"/>
        <v/>
      </c>
      <c r="J28" s="105" t="str">
        <f>IF(H28="","",IF(H28="","",(VLOOKUP(H28,Listes!$C$31:$D$35,2,FALSE))))</f>
        <v/>
      </c>
      <c r="K28" s="276"/>
      <c r="L28" s="276"/>
      <c r="M28" s="104" t="str">
        <f>IF($H28="","",IF($C28=Listes!$B$32,IF('Dépenses forfaitaire'!$E28&lt;=Listes!$B$53,('Dépenses forfaitaire'!$E28*(VLOOKUP('Dépenses forfaitaire'!$D28,Listes!$A$54:$E$60,2,FALSE))),IF('Dépenses forfaitaire'!$E28&gt;Listes!$E$53,('Dépenses forfaitaire'!$E28*(VLOOKUP('Dépenses forfaitaire'!$D28,Listes!$A$54:$E$60,5,FALSE))),('Dépenses forfaitaire'!$E28*(VLOOKUP('Dépenses forfaitaire'!$D28,Listes!$A$54:$E$60,3,FALSE)))+(VLOOKUP('Dépenses forfaitaire'!$D28,Listes!$A$54:$E$60,4,FALSE))))))</f>
        <v/>
      </c>
      <c r="N28" s="104" t="str">
        <f>IF($H28="","",IF($C28=Listes!$B$31,IF('Dépenses forfaitaire'!$E28&lt;=Listes!$B$42,('Dépenses forfaitaire'!$E28*(VLOOKUP('Dépenses forfaitaire'!$D28,Listes!$A$43:$E$49,2,FALSE))),IF('Dépenses forfaitaire'!$E28&gt;Listes!$D$42,('Dépenses forfaitaire'!$E28*(VLOOKUP('Dépenses forfaitaire'!$D28,Listes!$A$43:$E$49,5,FALSE))),('Dépenses forfaitaire'!$E28*(VLOOKUP('Dépenses forfaitaire'!$D28,Listes!$A$43:$E$49,3,FALSE)))+(VLOOKUP('Dépenses forfaitaire'!$D28,Listes!$A$43:$E$49,4,FALSE))))))</f>
        <v/>
      </c>
      <c r="O28" s="104" t="str">
        <f>IF($H28="","",IF($C28=Listes!$B$34,Listes!$I$31,IF($C28=Listes!$B$35,(VLOOKUP('Dépenses forfaitaire'!$F28,Listes!$E$31:$F$36,2,FALSE)),IF($C28=Listes!$B$33,IF('Dépenses forfaitaire'!$E28&lt;=Listes!$A$64,'Dépenses forfaitaire'!$E28*Listes!$A$65,IF('Dépenses forfaitaire'!$E28&gt;Listes!$D$64,'Dépenses forfaitaire'!$E28*Listes!$D$65,(('Dépenses forfaitaire'!$E28*Listes!$B$65)+Listes!$C$65)))))))</f>
        <v/>
      </c>
      <c r="P28" s="105" t="str">
        <f t="shared" si="1"/>
        <v/>
      </c>
      <c r="Q28" s="219"/>
    </row>
    <row r="29" spans="1:17" ht="20.100000000000001" customHeight="1" x14ac:dyDescent="0.25">
      <c r="A29" s="44">
        <v>23</v>
      </c>
      <c r="B29" s="21"/>
      <c r="C29" s="21"/>
      <c r="D29" s="21"/>
      <c r="E29" s="21"/>
      <c r="F29" s="21"/>
      <c r="G29" s="21"/>
      <c r="H29" s="113" t="str">
        <f>IF(C29="","",IF(C29="","",(VLOOKUP(C29,Listes!$B$31:$C$35,2,FALSE))))</f>
        <v/>
      </c>
      <c r="I29" s="219" t="str">
        <f t="shared" si="0"/>
        <v/>
      </c>
      <c r="J29" s="105" t="str">
        <f>IF(H29="","",IF(H29="","",(VLOOKUP(H29,Listes!$C$31:$D$35,2,FALSE))))</f>
        <v/>
      </c>
      <c r="K29" s="276"/>
      <c r="L29" s="276"/>
      <c r="M29" s="104" t="str">
        <f>IF($H29="","",IF($C29=Listes!$B$32,IF('Dépenses forfaitaire'!$E29&lt;=Listes!$B$53,('Dépenses forfaitaire'!$E29*(VLOOKUP('Dépenses forfaitaire'!$D29,Listes!$A$54:$E$60,2,FALSE))),IF('Dépenses forfaitaire'!$E29&gt;Listes!$E$53,('Dépenses forfaitaire'!$E29*(VLOOKUP('Dépenses forfaitaire'!$D29,Listes!$A$54:$E$60,5,FALSE))),('Dépenses forfaitaire'!$E29*(VLOOKUP('Dépenses forfaitaire'!$D29,Listes!$A$54:$E$60,3,FALSE)))+(VLOOKUP('Dépenses forfaitaire'!$D29,Listes!$A$54:$E$60,4,FALSE))))))</f>
        <v/>
      </c>
      <c r="N29" s="104" t="str">
        <f>IF($H29="","",IF($C29=Listes!$B$31,IF('Dépenses forfaitaire'!$E29&lt;=Listes!$B$42,('Dépenses forfaitaire'!$E29*(VLOOKUP('Dépenses forfaitaire'!$D29,Listes!$A$43:$E$49,2,FALSE))),IF('Dépenses forfaitaire'!$E29&gt;Listes!$D$42,('Dépenses forfaitaire'!$E29*(VLOOKUP('Dépenses forfaitaire'!$D29,Listes!$A$43:$E$49,5,FALSE))),('Dépenses forfaitaire'!$E29*(VLOOKUP('Dépenses forfaitaire'!$D29,Listes!$A$43:$E$49,3,FALSE)))+(VLOOKUP('Dépenses forfaitaire'!$D29,Listes!$A$43:$E$49,4,FALSE))))))</f>
        <v/>
      </c>
      <c r="O29" s="104" t="str">
        <f>IF($H29="","",IF($C29=Listes!$B$34,Listes!$I$31,IF($C29=Listes!$B$35,(VLOOKUP('Dépenses forfaitaire'!$F29,Listes!$E$31:$F$36,2,FALSE)),IF($C29=Listes!$B$33,IF('Dépenses forfaitaire'!$E29&lt;=Listes!$A$64,'Dépenses forfaitaire'!$E29*Listes!$A$65,IF('Dépenses forfaitaire'!$E29&gt;Listes!$D$64,'Dépenses forfaitaire'!$E29*Listes!$D$65,(('Dépenses forfaitaire'!$E29*Listes!$B$65)+Listes!$C$65)))))))</f>
        <v/>
      </c>
      <c r="P29" s="105" t="str">
        <f t="shared" si="1"/>
        <v/>
      </c>
      <c r="Q29" s="219"/>
    </row>
    <row r="30" spans="1:17" ht="20.100000000000001" customHeight="1" x14ac:dyDescent="0.25">
      <c r="A30" s="44">
        <v>24</v>
      </c>
      <c r="B30" s="21"/>
      <c r="C30" s="21"/>
      <c r="D30" s="21"/>
      <c r="E30" s="21"/>
      <c r="F30" s="21"/>
      <c r="G30" s="21"/>
      <c r="H30" s="113" t="str">
        <f>IF(C30="","",IF(C30="","",(VLOOKUP(C30,Listes!$B$31:$C$35,2,FALSE))))</f>
        <v/>
      </c>
      <c r="I30" s="219" t="str">
        <f t="shared" si="0"/>
        <v/>
      </c>
      <c r="J30" s="105" t="str">
        <f>IF(H30="","",IF(H30="","",(VLOOKUP(H30,Listes!$C$31:$D$35,2,FALSE))))</f>
        <v/>
      </c>
      <c r="K30" s="276"/>
      <c r="L30" s="276"/>
      <c r="M30" s="104" t="str">
        <f>IF($H30="","",IF($C30=Listes!$B$32,IF('Dépenses forfaitaire'!$E30&lt;=Listes!$B$53,('Dépenses forfaitaire'!$E30*(VLOOKUP('Dépenses forfaitaire'!$D30,Listes!$A$54:$E$60,2,FALSE))),IF('Dépenses forfaitaire'!$E30&gt;Listes!$E$53,('Dépenses forfaitaire'!$E30*(VLOOKUP('Dépenses forfaitaire'!$D30,Listes!$A$54:$E$60,5,FALSE))),('Dépenses forfaitaire'!$E30*(VLOOKUP('Dépenses forfaitaire'!$D30,Listes!$A$54:$E$60,3,FALSE)))+(VLOOKUP('Dépenses forfaitaire'!$D30,Listes!$A$54:$E$60,4,FALSE))))))</f>
        <v/>
      </c>
      <c r="N30" s="104" t="str">
        <f>IF($H30="","",IF($C30=Listes!$B$31,IF('Dépenses forfaitaire'!$E30&lt;=Listes!$B$42,('Dépenses forfaitaire'!$E30*(VLOOKUP('Dépenses forfaitaire'!$D30,Listes!$A$43:$E$49,2,FALSE))),IF('Dépenses forfaitaire'!$E30&gt;Listes!$D$42,('Dépenses forfaitaire'!$E30*(VLOOKUP('Dépenses forfaitaire'!$D30,Listes!$A$43:$E$49,5,FALSE))),('Dépenses forfaitaire'!$E30*(VLOOKUP('Dépenses forfaitaire'!$D30,Listes!$A$43:$E$49,3,FALSE)))+(VLOOKUP('Dépenses forfaitaire'!$D30,Listes!$A$43:$E$49,4,FALSE))))))</f>
        <v/>
      </c>
      <c r="O30" s="104" t="str">
        <f>IF($H30="","",IF($C30=Listes!$B$34,Listes!$I$31,IF($C30=Listes!$B$35,(VLOOKUP('Dépenses forfaitaire'!$F30,Listes!$E$31:$F$36,2,FALSE)),IF($C30=Listes!$B$33,IF('Dépenses forfaitaire'!$E30&lt;=Listes!$A$64,'Dépenses forfaitaire'!$E30*Listes!$A$65,IF('Dépenses forfaitaire'!$E30&gt;Listes!$D$64,'Dépenses forfaitaire'!$E30*Listes!$D$65,(('Dépenses forfaitaire'!$E30*Listes!$B$65)+Listes!$C$65)))))))</f>
        <v/>
      </c>
      <c r="P30" s="105" t="str">
        <f t="shared" si="1"/>
        <v/>
      </c>
      <c r="Q30" s="219"/>
    </row>
    <row r="31" spans="1:17" ht="20.100000000000001" customHeight="1" x14ac:dyDescent="0.25">
      <c r="A31" s="44">
        <v>25</v>
      </c>
      <c r="B31" s="21"/>
      <c r="C31" s="21"/>
      <c r="D31" s="21"/>
      <c r="E31" s="21"/>
      <c r="F31" s="21"/>
      <c r="G31" s="21"/>
      <c r="H31" s="113" t="str">
        <f>IF(C31="","",IF(C31="","",(VLOOKUP(C31,Listes!$B$31:$C$35,2,FALSE))))</f>
        <v/>
      </c>
      <c r="I31" s="219" t="str">
        <f t="shared" si="0"/>
        <v/>
      </c>
      <c r="J31" s="105" t="str">
        <f>IF(H31="","",IF(H31="","",(VLOOKUP(H31,Listes!$C$31:$D$35,2,FALSE))))</f>
        <v/>
      </c>
      <c r="K31" s="276"/>
      <c r="L31" s="276"/>
      <c r="M31" s="104" t="str">
        <f>IF($H31="","",IF($C31=Listes!$B$32,IF('Dépenses forfaitaire'!$E31&lt;=Listes!$B$53,('Dépenses forfaitaire'!$E31*(VLOOKUP('Dépenses forfaitaire'!$D31,Listes!$A$54:$E$60,2,FALSE))),IF('Dépenses forfaitaire'!$E31&gt;Listes!$E$53,('Dépenses forfaitaire'!$E31*(VLOOKUP('Dépenses forfaitaire'!$D31,Listes!$A$54:$E$60,5,FALSE))),('Dépenses forfaitaire'!$E31*(VLOOKUP('Dépenses forfaitaire'!$D31,Listes!$A$54:$E$60,3,FALSE)))+(VLOOKUP('Dépenses forfaitaire'!$D31,Listes!$A$54:$E$60,4,FALSE))))))</f>
        <v/>
      </c>
      <c r="N31" s="104" t="str">
        <f>IF($H31="","",IF($C31=Listes!$B$31,IF('Dépenses forfaitaire'!$E31&lt;=Listes!$B$42,('Dépenses forfaitaire'!$E31*(VLOOKUP('Dépenses forfaitaire'!$D31,Listes!$A$43:$E$49,2,FALSE))),IF('Dépenses forfaitaire'!$E31&gt;Listes!$D$42,('Dépenses forfaitaire'!$E31*(VLOOKUP('Dépenses forfaitaire'!$D31,Listes!$A$43:$E$49,5,FALSE))),('Dépenses forfaitaire'!$E31*(VLOOKUP('Dépenses forfaitaire'!$D31,Listes!$A$43:$E$49,3,FALSE)))+(VLOOKUP('Dépenses forfaitaire'!$D31,Listes!$A$43:$E$49,4,FALSE))))))</f>
        <v/>
      </c>
      <c r="O31" s="104" t="str">
        <f>IF($H31="","",IF($C31=Listes!$B$34,Listes!$I$31,IF($C31=Listes!$B$35,(VLOOKUP('Dépenses forfaitaire'!$F31,Listes!$E$31:$F$36,2,FALSE)),IF($C31=Listes!$B$33,IF('Dépenses forfaitaire'!$E31&lt;=Listes!$A$64,'Dépenses forfaitaire'!$E31*Listes!$A$65,IF('Dépenses forfaitaire'!$E31&gt;Listes!$D$64,'Dépenses forfaitaire'!$E31*Listes!$D$65,(('Dépenses forfaitaire'!$E31*Listes!$B$65)+Listes!$C$65)))))))</f>
        <v/>
      </c>
      <c r="P31" s="105" t="str">
        <f t="shared" si="1"/>
        <v/>
      </c>
      <c r="Q31" s="219"/>
    </row>
    <row r="32" spans="1:17" ht="20.100000000000001" customHeight="1" x14ac:dyDescent="0.25">
      <c r="A32" s="44">
        <v>26</v>
      </c>
      <c r="B32" s="21"/>
      <c r="C32" s="21"/>
      <c r="D32" s="21"/>
      <c r="E32" s="21"/>
      <c r="F32" s="21"/>
      <c r="G32" s="21"/>
      <c r="H32" s="113" t="str">
        <f>IF(C32="","",IF(C32="","",(VLOOKUP(C32,Listes!$B$31:$C$35,2,FALSE))))</f>
        <v/>
      </c>
      <c r="I32" s="219" t="str">
        <f t="shared" si="0"/>
        <v/>
      </c>
      <c r="J32" s="105" t="str">
        <f>IF(H32="","",IF(H32="","",(VLOOKUP(H32,Listes!$C$31:$D$35,2,FALSE))))</f>
        <v/>
      </c>
      <c r="K32" s="276"/>
      <c r="L32" s="276"/>
      <c r="M32" s="104" t="str">
        <f>IF($H32="","",IF($C32=Listes!$B$32,IF('Dépenses forfaitaire'!$E32&lt;=Listes!$B$53,('Dépenses forfaitaire'!$E32*(VLOOKUP('Dépenses forfaitaire'!$D32,Listes!$A$54:$E$60,2,FALSE))),IF('Dépenses forfaitaire'!$E32&gt;Listes!$E$53,('Dépenses forfaitaire'!$E32*(VLOOKUP('Dépenses forfaitaire'!$D32,Listes!$A$54:$E$60,5,FALSE))),('Dépenses forfaitaire'!$E32*(VLOOKUP('Dépenses forfaitaire'!$D32,Listes!$A$54:$E$60,3,FALSE)))+(VLOOKUP('Dépenses forfaitaire'!$D32,Listes!$A$54:$E$60,4,FALSE))))))</f>
        <v/>
      </c>
      <c r="N32" s="104" t="str">
        <f>IF($H32="","",IF($C32=Listes!$B$31,IF('Dépenses forfaitaire'!$E32&lt;=Listes!$B$42,('Dépenses forfaitaire'!$E32*(VLOOKUP('Dépenses forfaitaire'!$D32,Listes!$A$43:$E$49,2,FALSE))),IF('Dépenses forfaitaire'!$E32&gt;Listes!$D$42,('Dépenses forfaitaire'!$E32*(VLOOKUP('Dépenses forfaitaire'!$D32,Listes!$A$43:$E$49,5,FALSE))),('Dépenses forfaitaire'!$E32*(VLOOKUP('Dépenses forfaitaire'!$D32,Listes!$A$43:$E$49,3,FALSE)))+(VLOOKUP('Dépenses forfaitaire'!$D32,Listes!$A$43:$E$49,4,FALSE))))))</f>
        <v/>
      </c>
      <c r="O32" s="104" t="str">
        <f>IF($H32="","",IF($C32=Listes!$B$34,Listes!$I$31,IF($C32=Listes!$B$35,(VLOOKUP('Dépenses forfaitaire'!$F32,Listes!$E$31:$F$36,2,FALSE)),IF($C32=Listes!$B$33,IF('Dépenses forfaitaire'!$E32&lt;=Listes!$A$64,'Dépenses forfaitaire'!$E32*Listes!$A$65,IF('Dépenses forfaitaire'!$E32&gt;Listes!$D$64,'Dépenses forfaitaire'!$E32*Listes!$D$65,(('Dépenses forfaitaire'!$E32*Listes!$B$65)+Listes!$C$65)))))))</f>
        <v/>
      </c>
      <c r="P32" s="105" t="str">
        <f t="shared" si="1"/>
        <v/>
      </c>
      <c r="Q32" s="219"/>
    </row>
    <row r="33" spans="1:17" ht="20.100000000000001" customHeight="1" x14ac:dyDescent="0.25">
      <c r="A33" s="44">
        <v>27</v>
      </c>
      <c r="B33" s="21"/>
      <c r="C33" s="21"/>
      <c r="D33" s="21"/>
      <c r="E33" s="21"/>
      <c r="F33" s="21"/>
      <c r="G33" s="21"/>
      <c r="H33" s="113" t="str">
        <f>IF(C33="","",IF(C33="","",(VLOOKUP(C33,Listes!$B$31:$C$35,2,FALSE))))</f>
        <v/>
      </c>
      <c r="I33" s="219" t="str">
        <f t="shared" si="0"/>
        <v/>
      </c>
      <c r="J33" s="105" t="str">
        <f>IF(H33="","",IF(H33="","",(VLOOKUP(H33,Listes!$C$31:$D$35,2,FALSE))))</f>
        <v/>
      </c>
      <c r="K33" s="276"/>
      <c r="L33" s="276"/>
      <c r="M33" s="104" t="str">
        <f>IF($H33="","",IF($C33=Listes!$B$32,IF('Dépenses forfaitaire'!$E33&lt;=Listes!$B$53,('Dépenses forfaitaire'!$E33*(VLOOKUP('Dépenses forfaitaire'!$D33,Listes!$A$54:$E$60,2,FALSE))),IF('Dépenses forfaitaire'!$E33&gt;Listes!$E$53,('Dépenses forfaitaire'!$E33*(VLOOKUP('Dépenses forfaitaire'!$D33,Listes!$A$54:$E$60,5,FALSE))),('Dépenses forfaitaire'!$E33*(VLOOKUP('Dépenses forfaitaire'!$D33,Listes!$A$54:$E$60,3,FALSE)))+(VLOOKUP('Dépenses forfaitaire'!$D33,Listes!$A$54:$E$60,4,FALSE))))))</f>
        <v/>
      </c>
      <c r="N33" s="104" t="str">
        <f>IF($H33="","",IF($C33=Listes!$B$31,IF('Dépenses forfaitaire'!$E33&lt;=Listes!$B$42,('Dépenses forfaitaire'!$E33*(VLOOKUP('Dépenses forfaitaire'!$D33,Listes!$A$43:$E$49,2,FALSE))),IF('Dépenses forfaitaire'!$E33&gt;Listes!$D$42,('Dépenses forfaitaire'!$E33*(VLOOKUP('Dépenses forfaitaire'!$D33,Listes!$A$43:$E$49,5,FALSE))),('Dépenses forfaitaire'!$E33*(VLOOKUP('Dépenses forfaitaire'!$D33,Listes!$A$43:$E$49,3,FALSE)))+(VLOOKUP('Dépenses forfaitaire'!$D33,Listes!$A$43:$E$49,4,FALSE))))))</f>
        <v/>
      </c>
      <c r="O33" s="104" t="str">
        <f>IF($H33="","",IF($C33=Listes!$B$34,Listes!$I$31,IF($C33=Listes!$B$35,(VLOOKUP('Dépenses forfaitaire'!$F33,Listes!$E$31:$F$36,2,FALSE)),IF($C33=Listes!$B$33,IF('Dépenses forfaitaire'!$E33&lt;=Listes!$A$64,'Dépenses forfaitaire'!$E33*Listes!$A$65,IF('Dépenses forfaitaire'!$E33&gt;Listes!$D$64,'Dépenses forfaitaire'!$E33*Listes!$D$65,(('Dépenses forfaitaire'!$E33*Listes!$B$65)+Listes!$C$65)))))))</f>
        <v/>
      </c>
      <c r="P33" s="105" t="str">
        <f t="shared" si="1"/>
        <v/>
      </c>
      <c r="Q33" s="219"/>
    </row>
    <row r="34" spans="1:17" ht="20.100000000000001" customHeight="1" x14ac:dyDescent="0.25">
      <c r="A34" s="44">
        <v>28</v>
      </c>
      <c r="B34" s="21"/>
      <c r="C34" s="21"/>
      <c r="D34" s="21"/>
      <c r="E34" s="21"/>
      <c r="F34" s="21"/>
      <c r="G34" s="21"/>
      <c r="H34" s="113" t="str">
        <f>IF(C34="","",IF(C34="","",(VLOOKUP(C34,Listes!$B$31:$C$35,2,FALSE))))</f>
        <v/>
      </c>
      <c r="I34" s="219" t="str">
        <f t="shared" si="0"/>
        <v/>
      </c>
      <c r="J34" s="105" t="str">
        <f>IF(H34="","",IF(H34="","",(VLOOKUP(H34,Listes!$C$31:$D$35,2,FALSE))))</f>
        <v/>
      </c>
      <c r="K34" s="276"/>
      <c r="L34" s="276"/>
      <c r="M34" s="104" t="str">
        <f>IF($H34="","",IF($C34=Listes!$B$32,IF('Dépenses forfaitaire'!$E34&lt;=Listes!$B$53,('Dépenses forfaitaire'!$E34*(VLOOKUP('Dépenses forfaitaire'!$D34,Listes!$A$54:$E$60,2,FALSE))),IF('Dépenses forfaitaire'!$E34&gt;Listes!$E$53,('Dépenses forfaitaire'!$E34*(VLOOKUP('Dépenses forfaitaire'!$D34,Listes!$A$54:$E$60,5,FALSE))),('Dépenses forfaitaire'!$E34*(VLOOKUP('Dépenses forfaitaire'!$D34,Listes!$A$54:$E$60,3,FALSE)))+(VLOOKUP('Dépenses forfaitaire'!$D34,Listes!$A$54:$E$60,4,FALSE))))))</f>
        <v/>
      </c>
      <c r="N34" s="104" t="str">
        <f>IF($H34="","",IF($C34=Listes!$B$31,IF('Dépenses forfaitaire'!$E34&lt;=Listes!$B$42,('Dépenses forfaitaire'!$E34*(VLOOKUP('Dépenses forfaitaire'!$D34,Listes!$A$43:$E$49,2,FALSE))),IF('Dépenses forfaitaire'!$E34&gt;Listes!$D$42,('Dépenses forfaitaire'!$E34*(VLOOKUP('Dépenses forfaitaire'!$D34,Listes!$A$43:$E$49,5,FALSE))),('Dépenses forfaitaire'!$E34*(VLOOKUP('Dépenses forfaitaire'!$D34,Listes!$A$43:$E$49,3,FALSE)))+(VLOOKUP('Dépenses forfaitaire'!$D34,Listes!$A$43:$E$49,4,FALSE))))))</f>
        <v/>
      </c>
      <c r="O34" s="104" t="str">
        <f>IF($H34="","",IF($C34=Listes!$B$34,Listes!$I$31,IF($C34=Listes!$B$35,(VLOOKUP('Dépenses forfaitaire'!$F34,Listes!$E$31:$F$36,2,FALSE)),IF($C34=Listes!$B$33,IF('Dépenses forfaitaire'!$E34&lt;=Listes!$A$64,'Dépenses forfaitaire'!$E34*Listes!$A$65,IF('Dépenses forfaitaire'!$E34&gt;Listes!$D$64,'Dépenses forfaitaire'!$E34*Listes!$D$65,(('Dépenses forfaitaire'!$E34*Listes!$B$65)+Listes!$C$65)))))))</f>
        <v/>
      </c>
      <c r="P34" s="105" t="str">
        <f t="shared" si="1"/>
        <v/>
      </c>
      <c r="Q34" s="219"/>
    </row>
    <row r="35" spans="1:17" ht="20.100000000000001" customHeight="1" x14ac:dyDescent="0.25">
      <c r="A35" s="44">
        <v>29</v>
      </c>
      <c r="B35" s="21"/>
      <c r="C35" s="21"/>
      <c r="D35" s="21"/>
      <c r="E35" s="21"/>
      <c r="F35" s="21"/>
      <c r="G35" s="21"/>
      <c r="H35" s="113" t="str">
        <f>IF(C35="","",IF(C35="","",(VLOOKUP(C35,Listes!$B$31:$C$35,2,FALSE))))</f>
        <v/>
      </c>
      <c r="I35" s="219" t="str">
        <f t="shared" si="0"/>
        <v/>
      </c>
      <c r="J35" s="105" t="str">
        <f>IF(H35="","",IF(H35="","",(VLOOKUP(H35,Listes!$C$31:$D$35,2,FALSE))))</f>
        <v/>
      </c>
      <c r="K35" s="276"/>
      <c r="L35" s="276"/>
      <c r="M35" s="104" t="str">
        <f>IF($H35="","",IF($C35=Listes!$B$32,IF('Dépenses forfaitaire'!$E35&lt;=Listes!$B$53,('Dépenses forfaitaire'!$E35*(VLOOKUP('Dépenses forfaitaire'!$D35,Listes!$A$54:$E$60,2,FALSE))),IF('Dépenses forfaitaire'!$E35&gt;Listes!$E$53,('Dépenses forfaitaire'!$E35*(VLOOKUP('Dépenses forfaitaire'!$D35,Listes!$A$54:$E$60,5,FALSE))),('Dépenses forfaitaire'!$E35*(VLOOKUP('Dépenses forfaitaire'!$D35,Listes!$A$54:$E$60,3,FALSE)))+(VLOOKUP('Dépenses forfaitaire'!$D35,Listes!$A$54:$E$60,4,FALSE))))))</f>
        <v/>
      </c>
      <c r="N35" s="104" t="str">
        <f>IF($H35="","",IF($C35=Listes!$B$31,IF('Dépenses forfaitaire'!$E35&lt;=Listes!$B$42,('Dépenses forfaitaire'!$E35*(VLOOKUP('Dépenses forfaitaire'!$D35,Listes!$A$43:$E$49,2,FALSE))),IF('Dépenses forfaitaire'!$E35&gt;Listes!$D$42,('Dépenses forfaitaire'!$E35*(VLOOKUP('Dépenses forfaitaire'!$D35,Listes!$A$43:$E$49,5,FALSE))),('Dépenses forfaitaire'!$E35*(VLOOKUP('Dépenses forfaitaire'!$D35,Listes!$A$43:$E$49,3,FALSE)))+(VLOOKUP('Dépenses forfaitaire'!$D35,Listes!$A$43:$E$49,4,FALSE))))))</f>
        <v/>
      </c>
      <c r="O35" s="104" t="str">
        <f>IF($H35="","",IF($C35=Listes!$B$34,Listes!$I$31,IF($C35=Listes!$B$35,(VLOOKUP('Dépenses forfaitaire'!$F35,Listes!$E$31:$F$36,2,FALSE)),IF($C35=Listes!$B$33,IF('Dépenses forfaitaire'!$E35&lt;=Listes!$A$64,'Dépenses forfaitaire'!$E35*Listes!$A$65,IF('Dépenses forfaitaire'!$E35&gt;Listes!$D$64,'Dépenses forfaitaire'!$E35*Listes!$D$65,(('Dépenses forfaitaire'!$E35*Listes!$B$65)+Listes!$C$65)))))))</f>
        <v/>
      </c>
      <c r="P35" s="105" t="str">
        <f t="shared" si="1"/>
        <v/>
      </c>
      <c r="Q35" s="219"/>
    </row>
    <row r="36" spans="1:17" ht="20.100000000000001" customHeight="1" x14ac:dyDescent="0.25">
      <c r="A36" s="44">
        <v>30</v>
      </c>
      <c r="B36" s="21"/>
      <c r="C36" s="21"/>
      <c r="D36" s="21"/>
      <c r="E36" s="21"/>
      <c r="F36" s="21"/>
      <c r="G36" s="21"/>
      <c r="H36" s="113" t="str">
        <f>IF(C36="","",IF(C36="","",(VLOOKUP(C36,Listes!$B$31:$C$35,2,FALSE))))</f>
        <v/>
      </c>
      <c r="I36" s="219" t="str">
        <f t="shared" si="0"/>
        <v/>
      </c>
      <c r="J36" s="105" t="str">
        <f>IF(H36="","",IF(H36="","",(VLOOKUP(H36,Listes!$C$31:$D$35,2,FALSE))))</f>
        <v/>
      </c>
      <c r="K36" s="276"/>
      <c r="L36" s="276"/>
      <c r="M36" s="104" t="str">
        <f>IF($H36="","",IF($C36=Listes!$B$32,IF('Dépenses forfaitaire'!$E36&lt;=Listes!$B$53,('Dépenses forfaitaire'!$E36*(VLOOKUP('Dépenses forfaitaire'!$D36,Listes!$A$54:$E$60,2,FALSE))),IF('Dépenses forfaitaire'!$E36&gt;Listes!$E$53,('Dépenses forfaitaire'!$E36*(VLOOKUP('Dépenses forfaitaire'!$D36,Listes!$A$54:$E$60,5,FALSE))),('Dépenses forfaitaire'!$E36*(VLOOKUP('Dépenses forfaitaire'!$D36,Listes!$A$54:$E$60,3,FALSE)))+(VLOOKUP('Dépenses forfaitaire'!$D36,Listes!$A$54:$E$60,4,FALSE))))))</f>
        <v/>
      </c>
      <c r="N36" s="104" t="str">
        <f>IF($H36="","",IF($C36=Listes!$B$31,IF('Dépenses forfaitaire'!$E36&lt;=Listes!$B$42,('Dépenses forfaitaire'!$E36*(VLOOKUP('Dépenses forfaitaire'!$D36,Listes!$A$43:$E$49,2,FALSE))),IF('Dépenses forfaitaire'!$E36&gt;Listes!$D$42,('Dépenses forfaitaire'!$E36*(VLOOKUP('Dépenses forfaitaire'!$D36,Listes!$A$43:$E$49,5,FALSE))),('Dépenses forfaitaire'!$E36*(VLOOKUP('Dépenses forfaitaire'!$D36,Listes!$A$43:$E$49,3,FALSE)))+(VLOOKUP('Dépenses forfaitaire'!$D36,Listes!$A$43:$E$49,4,FALSE))))))</f>
        <v/>
      </c>
      <c r="O36" s="104" t="str">
        <f>IF($H36="","",IF($C36=Listes!$B$34,Listes!$I$31,IF($C36=Listes!$B$35,(VLOOKUP('Dépenses forfaitaire'!$F36,Listes!$E$31:$F$36,2,FALSE)),IF($C36=Listes!$B$33,IF('Dépenses forfaitaire'!$E36&lt;=Listes!$A$64,'Dépenses forfaitaire'!$E36*Listes!$A$65,IF('Dépenses forfaitaire'!$E36&gt;Listes!$D$64,'Dépenses forfaitaire'!$E36*Listes!$D$65,(('Dépenses forfaitaire'!$E36*Listes!$B$65)+Listes!$C$65)))))))</f>
        <v/>
      </c>
      <c r="P36" s="105" t="str">
        <f t="shared" si="1"/>
        <v/>
      </c>
      <c r="Q36" s="219"/>
    </row>
    <row r="37" spans="1:17" ht="20.100000000000001" customHeight="1" x14ac:dyDescent="0.25">
      <c r="A37" s="44">
        <v>31</v>
      </c>
      <c r="B37" s="21"/>
      <c r="C37" s="21"/>
      <c r="D37" s="21"/>
      <c r="E37" s="21"/>
      <c r="F37" s="21"/>
      <c r="G37" s="21"/>
      <c r="H37" s="113" t="str">
        <f>IF(C37="","",IF(C37="","",(VLOOKUP(C37,Listes!$B$31:$C$35,2,FALSE))))</f>
        <v/>
      </c>
      <c r="I37" s="219" t="str">
        <f t="shared" si="0"/>
        <v/>
      </c>
      <c r="J37" s="105" t="str">
        <f>IF(H37="","",IF(H37="","",(VLOOKUP(H37,Listes!$C$31:$D$35,2,FALSE))))</f>
        <v/>
      </c>
      <c r="K37" s="276"/>
      <c r="L37" s="276"/>
      <c r="M37" s="104" t="str">
        <f>IF($H37="","",IF($C37=Listes!$B$32,IF('Dépenses forfaitaire'!$E37&lt;=Listes!$B$53,('Dépenses forfaitaire'!$E37*(VLOOKUP('Dépenses forfaitaire'!$D37,Listes!$A$54:$E$60,2,FALSE))),IF('Dépenses forfaitaire'!$E37&gt;Listes!$E$53,('Dépenses forfaitaire'!$E37*(VLOOKUP('Dépenses forfaitaire'!$D37,Listes!$A$54:$E$60,5,FALSE))),('Dépenses forfaitaire'!$E37*(VLOOKUP('Dépenses forfaitaire'!$D37,Listes!$A$54:$E$60,3,FALSE)))+(VLOOKUP('Dépenses forfaitaire'!$D37,Listes!$A$54:$E$60,4,FALSE))))))</f>
        <v/>
      </c>
      <c r="N37" s="104" t="str">
        <f>IF($H37="","",IF($C37=Listes!$B$31,IF('Dépenses forfaitaire'!$E37&lt;=Listes!$B$42,('Dépenses forfaitaire'!$E37*(VLOOKUP('Dépenses forfaitaire'!$D37,Listes!$A$43:$E$49,2,FALSE))),IF('Dépenses forfaitaire'!$E37&gt;Listes!$D$42,('Dépenses forfaitaire'!$E37*(VLOOKUP('Dépenses forfaitaire'!$D37,Listes!$A$43:$E$49,5,FALSE))),('Dépenses forfaitaire'!$E37*(VLOOKUP('Dépenses forfaitaire'!$D37,Listes!$A$43:$E$49,3,FALSE)))+(VLOOKUP('Dépenses forfaitaire'!$D37,Listes!$A$43:$E$49,4,FALSE))))))</f>
        <v/>
      </c>
      <c r="O37" s="104" t="str">
        <f>IF($H37="","",IF($C37=Listes!$B$34,Listes!$I$31,IF($C37=Listes!$B$35,(VLOOKUP('Dépenses forfaitaire'!$F37,Listes!$E$31:$F$36,2,FALSE)),IF($C37=Listes!$B$33,IF('Dépenses forfaitaire'!$E37&lt;=Listes!$A$64,'Dépenses forfaitaire'!$E37*Listes!$A$65,IF('Dépenses forfaitaire'!$E37&gt;Listes!$D$64,'Dépenses forfaitaire'!$E37*Listes!$D$65,(('Dépenses forfaitaire'!$E37*Listes!$B$65)+Listes!$C$65)))))))</f>
        <v/>
      </c>
      <c r="P37" s="105" t="str">
        <f t="shared" si="1"/>
        <v/>
      </c>
      <c r="Q37" s="219"/>
    </row>
    <row r="38" spans="1:17" ht="20.100000000000001" customHeight="1" x14ac:dyDescent="0.25">
      <c r="A38" s="44">
        <v>32</v>
      </c>
      <c r="B38" s="21"/>
      <c r="C38" s="21"/>
      <c r="D38" s="21"/>
      <c r="E38" s="21"/>
      <c r="F38" s="21"/>
      <c r="G38" s="21"/>
      <c r="H38" s="113" t="str">
        <f>IF(C38="","",IF(C38="","",(VLOOKUP(C38,Listes!$B$31:$C$35,2,FALSE))))</f>
        <v/>
      </c>
      <c r="I38" s="219" t="str">
        <f t="shared" si="0"/>
        <v/>
      </c>
      <c r="J38" s="105" t="str">
        <f>IF(H38="","",IF(H38="","",(VLOOKUP(H38,Listes!$C$31:$D$35,2,FALSE))))</f>
        <v/>
      </c>
      <c r="K38" s="276"/>
      <c r="L38" s="276"/>
      <c r="M38" s="104" t="str">
        <f>IF($H38="","",IF($C38=Listes!$B$32,IF('Dépenses forfaitaire'!$E38&lt;=Listes!$B$53,('Dépenses forfaitaire'!$E38*(VLOOKUP('Dépenses forfaitaire'!$D38,Listes!$A$54:$E$60,2,FALSE))),IF('Dépenses forfaitaire'!$E38&gt;Listes!$E$53,('Dépenses forfaitaire'!$E38*(VLOOKUP('Dépenses forfaitaire'!$D38,Listes!$A$54:$E$60,5,FALSE))),('Dépenses forfaitaire'!$E38*(VLOOKUP('Dépenses forfaitaire'!$D38,Listes!$A$54:$E$60,3,FALSE)))+(VLOOKUP('Dépenses forfaitaire'!$D38,Listes!$A$54:$E$60,4,FALSE))))))</f>
        <v/>
      </c>
      <c r="N38" s="104" t="str">
        <f>IF($H38="","",IF($C38=Listes!$B$31,IF('Dépenses forfaitaire'!$E38&lt;=Listes!$B$42,('Dépenses forfaitaire'!$E38*(VLOOKUP('Dépenses forfaitaire'!$D38,Listes!$A$43:$E$49,2,FALSE))),IF('Dépenses forfaitaire'!$E38&gt;Listes!$D$42,('Dépenses forfaitaire'!$E38*(VLOOKUP('Dépenses forfaitaire'!$D38,Listes!$A$43:$E$49,5,FALSE))),('Dépenses forfaitaire'!$E38*(VLOOKUP('Dépenses forfaitaire'!$D38,Listes!$A$43:$E$49,3,FALSE)))+(VLOOKUP('Dépenses forfaitaire'!$D38,Listes!$A$43:$E$49,4,FALSE))))))</f>
        <v/>
      </c>
      <c r="O38" s="104" t="str">
        <f>IF($H38="","",IF($C38=Listes!$B$34,Listes!$I$31,IF($C38=Listes!$B$35,(VLOOKUP('Dépenses forfaitaire'!$F38,Listes!$E$31:$F$36,2,FALSE)),IF($C38=Listes!$B$33,IF('Dépenses forfaitaire'!$E38&lt;=Listes!$A$64,'Dépenses forfaitaire'!$E38*Listes!$A$65,IF('Dépenses forfaitaire'!$E38&gt;Listes!$D$64,'Dépenses forfaitaire'!$E38*Listes!$D$65,(('Dépenses forfaitaire'!$E38*Listes!$B$65)+Listes!$C$65)))))))</f>
        <v/>
      </c>
      <c r="P38" s="105" t="str">
        <f t="shared" si="1"/>
        <v/>
      </c>
      <c r="Q38" s="219"/>
    </row>
    <row r="39" spans="1:17" ht="20.100000000000001" customHeight="1" x14ac:dyDescent="0.25">
      <c r="A39" s="44">
        <v>33</v>
      </c>
      <c r="B39" s="21"/>
      <c r="C39" s="21"/>
      <c r="D39" s="21"/>
      <c r="E39" s="21"/>
      <c r="F39" s="21"/>
      <c r="G39" s="21"/>
      <c r="H39" s="113" t="str">
        <f>IF(C39="","",IF(C39="","",(VLOOKUP(C39,Listes!$B$31:$C$35,2,FALSE))))</f>
        <v/>
      </c>
      <c r="I39" s="219" t="str">
        <f t="shared" si="0"/>
        <v/>
      </c>
      <c r="J39" s="105" t="str">
        <f>IF(H39="","",IF(H39="","",(VLOOKUP(H39,Listes!$C$31:$D$35,2,FALSE))))</f>
        <v/>
      </c>
      <c r="K39" s="276"/>
      <c r="L39" s="276"/>
      <c r="M39" s="104" t="str">
        <f>IF($H39="","",IF($C39=Listes!$B$32,IF('Dépenses forfaitaire'!$E39&lt;=Listes!$B$53,('Dépenses forfaitaire'!$E39*(VLOOKUP('Dépenses forfaitaire'!$D39,Listes!$A$54:$E$60,2,FALSE))),IF('Dépenses forfaitaire'!$E39&gt;Listes!$E$53,('Dépenses forfaitaire'!$E39*(VLOOKUP('Dépenses forfaitaire'!$D39,Listes!$A$54:$E$60,5,FALSE))),('Dépenses forfaitaire'!$E39*(VLOOKUP('Dépenses forfaitaire'!$D39,Listes!$A$54:$E$60,3,FALSE)))+(VLOOKUP('Dépenses forfaitaire'!$D39,Listes!$A$54:$E$60,4,FALSE))))))</f>
        <v/>
      </c>
      <c r="N39" s="104" t="str">
        <f>IF($H39="","",IF($C39=Listes!$B$31,IF('Dépenses forfaitaire'!$E39&lt;=Listes!$B$42,('Dépenses forfaitaire'!$E39*(VLOOKUP('Dépenses forfaitaire'!$D39,Listes!$A$43:$E$49,2,FALSE))),IF('Dépenses forfaitaire'!$E39&gt;Listes!$D$42,('Dépenses forfaitaire'!$E39*(VLOOKUP('Dépenses forfaitaire'!$D39,Listes!$A$43:$E$49,5,FALSE))),('Dépenses forfaitaire'!$E39*(VLOOKUP('Dépenses forfaitaire'!$D39,Listes!$A$43:$E$49,3,FALSE)))+(VLOOKUP('Dépenses forfaitaire'!$D39,Listes!$A$43:$E$49,4,FALSE))))))</f>
        <v/>
      </c>
      <c r="O39" s="104" t="str">
        <f>IF($H39="","",IF($C39=Listes!$B$34,Listes!$I$31,IF($C39=Listes!$B$35,(VLOOKUP('Dépenses forfaitaire'!$F39,Listes!$E$31:$F$36,2,FALSE)),IF($C39=Listes!$B$33,IF('Dépenses forfaitaire'!$E39&lt;=Listes!$A$64,'Dépenses forfaitaire'!$E39*Listes!$A$65,IF('Dépenses forfaitaire'!$E39&gt;Listes!$D$64,'Dépenses forfaitaire'!$E39*Listes!$D$65,(('Dépenses forfaitaire'!$E39*Listes!$B$65)+Listes!$C$65)))))))</f>
        <v/>
      </c>
      <c r="P39" s="105" t="str">
        <f t="shared" si="1"/>
        <v/>
      </c>
      <c r="Q39" s="219"/>
    </row>
    <row r="40" spans="1:17" ht="20.100000000000001" customHeight="1" x14ac:dyDescent="0.25">
      <c r="A40" s="44">
        <v>34</v>
      </c>
      <c r="B40" s="21"/>
      <c r="C40" s="21"/>
      <c r="D40" s="21"/>
      <c r="E40" s="21"/>
      <c r="F40" s="21"/>
      <c r="G40" s="21"/>
      <c r="H40" s="113" t="str">
        <f>IF(C40="","",IF(C40="","",(VLOOKUP(C40,Listes!$B$31:$C$35,2,FALSE))))</f>
        <v/>
      </c>
      <c r="I40" s="219" t="str">
        <f t="shared" si="0"/>
        <v/>
      </c>
      <c r="J40" s="105" t="str">
        <f>IF(H40="","",IF(H40="","",(VLOOKUP(H40,Listes!$C$31:$D$35,2,FALSE))))</f>
        <v/>
      </c>
      <c r="K40" s="276"/>
      <c r="L40" s="276"/>
      <c r="M40" s="104" t="str">
        <f>IF($H40="","",IF($C40=Listes!$B$32,IF('Dépenses forfaitaire'!$E40&lt;=Listes!$B$53,('Dépenses forfaitaire'!$E40*(VLOOKUP('Dépenses forfaitaire'!$D40,Listes!$A$54:$E$60,2,FALSE))),IF('Dépenses forfaitaire'!$E40&gt;Listes!$E$53,('Dépenses forfaitaire'!$E40*(VLOOKUP('Dépenses forfaitaire'!$D40,Listes!$A$54:$E$60,5,FALSE))),('Dépenses forfaitaire'!$E40*(VLOOKUP('Dépenses forfaitaire'!$D40,Listes!$A$54:$E$60,3,FALSE)))+(VLOOKUP('Dépenses forfaitaire'!$D40,Listes!$A$54:$E$60,4,FALSE))))))</f>
        <v/>
      </c>
      <c r="N40" s="104" t="str">
        <f>IF($H40="","",IF($C40=Listes!$B$31,IF('Dépenses forfaitaire'!$E40&lt;=Listes!$B$42,('Dépenses forfaitaire'!$E40*(VLOOKUP('Dépenses forfaitaire'!$D40,Listes!$A$43:$E$49,2,FALSE))),IF('Dépenses forfaitaire'!$E40&gt;Listes!$D$42,('Dépenses forfaitaire'!$E40*(VLOOKUP('Dépenses forfaitaire'!$D40,Listes!$A$43:$E$49,5,FALSE))),('Dépenses forfaitaire'!$E40*(VLOOKUP('Dépenses forfaitaire'!$D40,Listes!$A$43:$E$49,3,FALSE)))+(VLOOKUP('Dépenses forfaitaire'!$D40,Listes!$A$43:$E$49,4,FALSE))))))</f>
        <v/>
      </c>
      <c r="O40" s="104" t="str">
        <f>IF($H40="","",IF($C40=Listes!$B$34,Listes!$I$31,IF($C40=Listes!$B$35,(VLOOKUP('Dépenses forfaitaire'!$F40,Listes!$E$31:$F$36,2,FALSE)),IF($C40=Listes!$B$33,IF('Dépenses forfaitaire'!$E40&lt;=Listes!$A$64,'Dépenses forfaitaire'!$E40*Listes!$A$65,IF('Dépenses forfaitaire'!$E40&gt;Listes!$D$64,'Dépenses forfaitaire'!$E40*Listes!$D$65,(('Dépenses forfaitaire'!$E40*Listes!$B$65)+Listes!$C$65)))))))</f>
        <v/>
      </c>
      <c r="P40" s="105" t="str">
        <f t="shared" si="1"/>
        <v/>
      </c>
      <c r="Q40" s="219"/>
    </row>
    <row r="41" spans="1:17" ht="20.100000000000001" customHeight="1" x14ac:dyDescent="0.25">
      <c r="A41" s="44">
        <v>35</v>
      </c>
      <c r="B41" s="21"/>
      <c r="C41" s="21"/>
      <c r="D41" s="21"/>
      <c r="E41" s="21"/>
      <c r="F41" s="21"/>
      <c r="G41" s="21"/>
      <c r="H41" s="113" t="str">
        <f>IF(C41="","",IF(C41="","",(VLOOKUP(C41,Listes!$B$31:$C$35,2,FALSE))))</f>
        <v/>
      </c>
      <c r="I41" s="219" t="str">
        <f t="shared" si="0"/>
        <v/>
      </c>
      <c r="J41" s="105" t="str">
        <f>IF(H41="","",IF(H41="","",(VLOOKUP(H41,Listes!$C$31:$D$35,2,FALSE))))</f>
        <v/>
      </c>
      <c r="K41" s="276"/>
      <c r="L41" s="276"/>
      <c r="M41" s="104" t="str">
        <f>IF($H41="","",IF($C41=Listes!$B$32,IF('Dépenses forfaitaire'!$E41&lt;=Listes!$B$53,('Dépenses forfaitaire'!$E41*(VLOOKUP('Dépenses forfaitaire'!$D41,Listes!$A$54:$E$60,2,FALSE))),IF('Dépenses forfaitaire'!$E41&gt;Listes!$E$53,('Dépenses forfaitaire'!$E41*(VLOOKUP('Dépenses forfaitaire'!$D41,Listes!$A$54:$E$60,5,FALSE))),('Dépenses forfaitaire'!$E41*(VLOOKUP('Dépenses forfaitaire'!$D41,Listes!$A$54:$E$60,3,FALSE)))+(VLOOKUP('Dépenses forfaitaire'!$D41,Listes!$A$54:$E$60,4,FALSE))))))</f>
        <v/>
      </c>
      <c r="N41" s="104" t="str">
        <f>IF($H41="","",IF($C41=Listes!$B$31,IF('Dépenses forfaitaire'!$E41&lt;=Listes!$B$42,('Dépenses forfaitaire'!$E41*(VLOOKUP('Dépenses forfaitaire'!$D41,Listes!$A$43:$E$49,2,FALSE))),IF('Dépenses forfaitaire'!$E41&gt;Listes!$D$42,('Dépenses forfaitaire'!$E41*(VLOOKUP('Dépenses forfaitaire'!$D41,Listes!$A$43:$E$49,5,FALSE))),('Dépenses forfaitaire'!$E41*(VLOOKUP('Dépenses forfaitaire'!$D41,Listes!$A$43:$E$49,3,FALSE)))+(VLOOKUP('Dépenses forfaitaire'!$D41,Listes!$A$43:$E$49,4,FALSE))))))</f>
        <v/>
      </c>
      <c r="O41" s="104" t="str">
        <f>IF($H41="","",IF($C41=Listes!$B$34,Listes!$I$31,IF($C41=Listes!$B$35,(VLOOKUP('Dépenses forfaitaire'!$F41,Listes!$E$31:$F$36,2,FALSE)),IF($C41=Listes!$B$33,IF('Dépenses forfaitaire'!$E41&lt;=Listes!$A$64,'Dépenses forfaitaire'!$E41*Listes!$A$65,IF('Dépenses forfaitaire'!$E41&gt;Listes!$D$64,'Dépenses forfaitaire'!$E41*Listes!$D$65,(('Dépenses forfaitaire'!$E41*Listes!$B$65)+Listes!$C$65)))))))</f>
        <v/>
      </c>
      <c r="P41" s="105" t="str">
        <f t="shared" si="1"/>
        <v/>
      </c>
      <c r="Q41" s="219"/>
    </row>
    <row r="42" spans="1:17" ht="20.100000000000001" customHeight="1" x14ac:dyDescent="0.25">
      <c r="A42" s="44">
        <v>36</v>
      </c>
      <c r="B42" s="21"/>
      <c r="C42" s="21"/>
      <c r="D42" s="21"/>
      <c r="E42" s="21"/>
      <c r="F42" s="21"/>
      <c r="G42" s="21"/>
      <c r="H42" s="113" t="str">
        <f>IF(C42="","",IF(C42="","",(VLOOKUP(C42,Listes!$B$31:$C$35,2,FALSE))))</f>
        <v/>
      </c>
      <c r="I42" s="219" t="str">
        <f t="shared" si="0"/>
        <v/>
      </c>
      <c r="J42" s="105" t="str">
        <f>IF(H42="","",IF(H42="","",(VLOOKUP(H42,Listes!$C$31:$D$35,2,FALSE))))</f>
        <v/>
      </c>
      <c r="K42" s="276"/>
      <c r="L42" s="276"/>
      <c r="M42" s="104" t="str">
        <f>IF($H42="","",IF($C42=Listes!$B$32,IF('Dépenses forfaitaire'!$E42&lt;=Listes!$B$53,('Dépenses forfaitaire'!$E42*(VLOOKUP('Dépenses forfaitaire'!$D42,Listes!$A$54:$E$60,2,FALSE))),IF('Dépenses forfaitaire'!$E42&gt;Listes!$E$53,('Dépenses forfaitaire'!$E42*(VLOOKUP('Dépenses forfaitaire'!$D42,Listes!$A$54:$E$60,5,FALSE))),('Dépenses forfaitaire'!$E42*(VLOOKUP('Dépenses forfaitaire'!$D42,Listes!$A$54:$E$60,3,FALSE)))+(VLOOKUP('Dépenses forfaitaire'!$D42,Listes!$A$54:$E$60,4,FALSE))))))</f>
        <v/>
      </c>
      <c r="N42" s="104" t="str">
        <f>IF($H42="","",IF($C42=Listes!$B$31,IF('Dépenses forfaitaire'!$E42&lt;=Listes!$B$42,('Dépenses forfaitaire'!$E42*(VLOOKUP('Dépenses forfaitaire'!$D42,Listes!$A$43:$E$49,2,FALSE))),IF('Dépenses forfaitaire'!$E42&gt;Listes!$D$42,('Dépenses forfaitaire'!$E42*(VLOOKUP('Dépenses forfaitaire'!$D42,Listes!$A$43:$E$49,5,FALSE))),('Dépenses forfaitaire'!$E42*(VLOOKUP('Dépenses forfaitaire'!$D42,Listes!$A$43:$E$49,3,FALSE)))+(VLOOKUP('Dépenses forfaitaire'!$D42,Listes!$A$43:$E$49,4,FALSE))))))</f>
        <v/>
      </c>
      <c r="O42" s="104" t="str">
        <f>IF($H42="","",IF($C42=Listes!$B$34,Listes!$I$31,IF($C42=Listes!$B$35,(VLOOKUP('Dépenses forfaitaire'!$F42,Listes!$E$31:$F$36,2,FALSE)),IF($C42=Listes!$B$33,IF('Dépenses forfaitaire'!$E42&lt;=Listes!$A$64,'Dépenses forfaitaire'!$E42*Listes!$A$65,IF('Dépenses forfaitaire'!$E42&gt;Listes!$D$64,'Dépenses forfaitaire'!$E42*Listes!$D$65,(('Dépenses forfaitaire'!$E42*Listes!$B$65)+Listes!$C$65)))))))</f>
        <v/>
      </c>
      <c r="P42" s="105" t="str">
        <f t="shared" si="1"/>
        <v/>
      </c>
      <c r="Q42" s="219"/>
    </row>
    <row r="43" spans="1:17" ht="20.100000000000001" customHeight="1" x14ac:dyDescent="0.25">
      <c r="A43" s="44">
        <v>37</v>
      </c>
      <c r="B43" s="21"/>
      <c r="C43" s="21"/>
      <c r="D43" s="21"/>
      <c r="E43" s="21"/>
      <c r="F43" s="21"/>
      <c r="G43" s="21"/>
      <c r="H43" s="113" t="str">
        <f>IF(C43="","",IF(C43="","",(VLOOKUP(C43,Listes!$B$31:$C$35,2,FALSE))))</f>
        <v/>
      </c>
      <c r="I43" s="219" t="str">
        <f t="shared" si="0"/>
        <v/>
      </c>
      <c r="J43" s="105" t="str">
        <f>IF(H43="","",IF(H43="","",(VLOOKUP(H43,Listes!$C$31:$D$35,2,FALSE))))</f>
        <v/>
      </c>
      <c r="K43" s="276"/>
      <c r="L43" s="276"/>
      <c r="M43" s="104" t="str">
        <f>IF($H43="","",IF($C43=Listes!$B$32,IF('Dépenses forfaitaire'!$E43&lt;=Listes!$B$53,('Dépenses forfaitaire'!$E43*(VLOOKUP('Dépenses forfaitaire'!$D43,Listes!$A$54:$E$60,2,FALSE))),IF('Dépenses forfaitaire'!$E43&gt;Listes!$E$53,('Dépenses forfaitaire'!$E43*(VLOOKUP('Dépenses forfaitaire'!$D43,Listes!$A$54:$E$60,5,FALSE))),('Dépenses forfaitaire'!$E43*(VLOOKUP('Dépenses forfaitaire'!$D43,Listes!$A$54:$E$60,3,FALSE)))+(VLOOKUP('Dépenses forfaitaire'!$D43,Listes!$A$54:$E$60,4,FALSE))))))</f>
        <v/>
      </c>
      <c r="N43" s="104" t="str">
        <f>IF($H43="","",IF($C43=Listes!$B$31,IF('Dépenses forfaitaire'!$E43&lt;=Listes!$B$42,('Dépenses forfaitaire'!$E43*(VLOOKUP('Dépenses forfaitaire'!$D43,Listes!$A$43:$E$49,2,FALSE))),IF('Dépenses forfaitaire'!$E43&gt;Listes!$D$42,('Dépenses forfaitaire'!$E43*(VLOOKUP('Dépenses forfaitaire'!$D43,Listes!$A$43:$E$49,5,FALSE))),('Dépenses forfaitaire'!$E43*(VLOOKUP('Dépenses forfaitaire'!$D43,Listes!$A$43:$E$49,3,FALSE)))+(VLOOKUP('Dépenses forfaitaire'!$D43,Listes!$A$43:$E$49,4,FALSE))))))</f>
        <v/>
      </c>
      <c r="O43" s="104" t="str">
        <f>IF($H43="","",IF($C43=Listes!$B$34,Listes!$I$31,IF($C43=Listes!$B$35,(VLOOKUP('Dépenses forfaitaire'!$F43,Listes!$E$31:$F$36,2,FALSE)),IF($C43=Listes!$B$33,IF('Dépenses forfaitaire'!$E43&lt;=Listes!$A$64,'Dépenses forfaitaire'!$E43*Listes!$A$65,IF('Dépenses forfaitaire'!$E43&gt;Listes!$D$64,'Dépenses forfaitaire'!$E43*Listes!$D$65,(('Dépenses forfaitaire'!$E43*Listes!$B$65)+Listes!$C$65)))))))</f>
        <v/>
      </c>
      <c r="P43" s="105" t="str">
        <f t="shared" si="1"/>
        <v/>
      </c>
      <c r="Q43" s="219"/>
    </row>
    <row r="44" spans="1:17" ht="20.100000000000001" customHeight="1" x14ac:dyDescent="0.25">
      <c r="A44" s="44">
        <v>38</v>
      </c>
      <c r="B44" s="21"/>
      <c r="C44" s="21"/>
      <c r="D44" s="21"/>
      <c r="E44" s="21"/>
      <c r="F44" s="21"/>
      <c r="G44" s="21"/>
      <c r="H44" s="113" t="str">
        <f>IF(C44="","",IF(C44="","",(VLOOKUP(C44,Listes!$B$31:$C$35,2,FALSE))))</f>
        <v/>
      </c>
      <c r="I44" s="219" t="str">
        <f t="shared" si="0"/>
        <v/>
      </c>
      <c r="J44" s="105" t="str">
        <f>IF(H44="","",IF(H44="","",(VLOOKUP(H44,Listes!$C$31:$D$35,2,FALSE))))</f>
        <v/>
      </c>
      <c r="K44" s="276"/>
      <c r="L44" s="276"/>
      <c r="M44" s="104" t="str">
        <f>IF($H44="","",IF($C44=Listes!$B$32,IF('Dépenses forfaitaire'!$E44&lt;=Listes!$B$53,('Dépenses forfaitaire'!$E44*(VLOOKUP('Dépenses forfaitaire'!$D44,Listes!$A$54:$E$60,2,FALSE))),IF('Dépenses forfaitaire'!$E44&gt;Listes!$E$53,('Dépenses forfaitaire'!$E44*(VLOOKUP('Dépenses forfaitaire'!$D44,Listes!$A$54:$E$60,5,FALSE))),('Dépenses forfaitaire'!$E44*(VLOOKUP('Dépenses forfaitaire'!$D44,Listes!$A$54:$E$60,3,FALSE)))+(VLOOKUP('Dépenses forfaitaire'!$D44,Listes!$A$54:$E$60,4,FALSE))))))</f>
        <v/>
      </c>
      <c r="N44" s="104" t="str">
        <f>IF($H44="","",IF($C44=Listes!$B$31,IF('Dépenses forfaitaire'!$E44&lt;=Listes!$B$42,('Dépenses forfaitaire'!$E44*(VLOOKUP('Dépenses forfaitaire'!$D44,Listes!$A$43:$E$49,2,FALSE))),IF('Dépenses forfaitaire'!$E44&gt;Listes!$D$42,('Dépenses forfaitaire'!$E44*(VLOOKUP('Dépenses forfaitaire'!$D44,Listes!$A$43:$E$49,5,FALSE))),('Dépenses forfaitaire'!$E44*(VLOOKUP('Dépenses forfaitaire'!$D44,Listes!$A$43:$E$49,3,FALSE)))+(VLOOKUP('Dépenses forfaitaire'!$D44,Listes!$A$43:$E$49,4,FALSE))))))</f>
        <v/>
      </c>
      <c r="O44" s="104" t="str">
        <f>IF($H44="","",IF($C44=Listes!$B$34,Listes!$I$31,IF($C44=Listes!$B$35,(VLOOKUP('Dépenses forfaitaire'!$F44,Listes!$E$31:$F$36,2,FALSE)),IF($C44=Listes!$B$33,IF('Dépenses forfaitaire'!$E44&lt;=Listes!$A$64,'Dépenses forfaitaire'!$E44*Listes!$A$65,IF('Dépenses forfaitaire'!$E44&gt;Listes!$D$64,'Dépenses forfaitaire'!$E44*Listes!$D$65,(('Dépenses forfaitaire'!$E44*Listes!$B$65)+Listes!$C$65)))))))</f>
        <v/>
      </c>
      <c r="P44" s="105" t="str">
        <f t="shared" si="1"/>
        <v/>
      </c>
      <c r="Q44" s="219"/>
    </row>
    <row r="45" spans="1:17" ht="20.100000000000001" customHeight="1" x14ac:dyDescent="0.25">
      <c r="A45" s="44">
        <v>39</v>
      </c>
      <c r="B45" s="21"/>
      <c r="C45" s="21"/>
      <c r="D45" s="21"/>
      <c r="E45" s="21"/>
      <c r="F45" s="21"/>
      <c r="G45" s="21"/>
      <c r="H45" s="113" t="str">
        <f>IF(C45="","",IF(C45="","",(VLOOKUP(C45,Listes!$B$31:$C$35,2,FALSE))))</f>
        <v/>
      </c>
      <c r="I45" s="219" t="str">
        <f t="shared" si="0"/>
        <v/>
      </c>
      <c r="J45" s="105" t="str">
        <f>IF(H45="","",IF(H45="","",(VLOOKUP(H45,Listes!$C$31:$D$35,2,FALSE))))</f>
        <v/>
      </c>
      <c r="K45" s="276"/>
      <c r="L45" s="276"/>
      <c r="M45" s="104" t="str">
        <f>IF($H45="","",IF($C45=Listes!$B$32,IF('Dépenses forfaitaire'!$E45&lt;=Listes!$B$53,('Dépenses forfaitaire'!$E45*(VLOOKUP('Dépenses forfaitaire'!$D45,Listes!$A$54:$E$60,2,FALSE))),IF('Dépenses forfaitaire'!$E45&gt;Listes!$E$53,('Dépenses forfaitaire'!$E45*(VLOOKUP('Dépenses forfaitaire'!$D45,Listes!$A$54:$E$60,5,FALSE))),('Dépenses forfaitaire'!$E45*(VLOOKUP('Dépenses forfaitaire'!$D45,Listes!$A$54:$E$60,3,FALSE)))+(VLOOKUP('Dépenses forfaitaire'!$D45,Listes!$A$54:$E$60,4,FALSE))))))</f>
        <v/>
      </c>
      <c r="N45" s="104" t="str">
        <f>IF($H45="","",IF($C45=Listes!$B$31,IF('Dépenses forfaitaire'!$E45&lt;=Listes!$B$42,('Dépenses forfaitaire'!$E45*(VLOOKUP('Dépenses forfaitaire'!$D45,Listes!$A$43:$E$49,2,FALSE))),IF('Dépenses forfaitaire'!$E45&gt;Listes!$D$42,('Dépenses forfaitaire'!$E45*(VLOOKUP('Dépenses forfaitaire'!$D45,Listes!$A$43:$E$49,5,FALSE))),('Dépenses forfaitaire'!$E45*(VLOOKUP('Dépenses forfaitaire'!$D45,Listes!$A$43:$E$49,3,FALSE)))+(VLOOKUP('Dépenses forfaitaire'!$D45,Listes!$A$43:$E$49,4,FALSE))))))</f>
        <v/>
      </c>
      <c r="O45" s="104" t="str">
        <f>IF($H45="","",IF($C45=Listes!$B$34,Listes!$I$31,IF($C45=Listes!$B$35,(VLOOKUP('Dépenses forfaitaire'!$F45,Listes!$E$31:$F$36,2,FALSE)),IF($C45=Listes!$B$33,IF('Dépenses forfaitaire'!$E45&lt;=Listes!$A$64,'Dépenses forfaitaire'!$E45*Listes!$A$65,IF('Dépenses forfaitaire'!$E45&gt;Listes!$D$64,'Dépenses forfaitaire'!$E45*Listes!$D$65,(('Dépenses forfaitaire'!$E45*Listes!$B$65)+Listes!$C$65)))))))</f>
        <v/>
      </c>
      <c r="P45" s="105" t="str">
        <f t="shared" si="1"/>
        <v/>
      </c>
      <c r="Q45" s="219"/>
    </row>
    <row r="46" spans="1:17" ht="20.100000000000001" customHeight="1" x14ac:dyDescent="0.25">
      <c r="A46" s="44">
        <v>40</v>
      </c>
      <c r="B46" s="21"/>
      <c r="C46" s="21"/>
      <c r="D46" s="21"/>
      <c r="E46" s="21"/>
      <c r="F46" s="21"/>
      <c r="G46" s="21"/>
      <c r="H46" s="113" t="str">
        <f>IF(C46="","",IF(C46="","",(VLOOKUP(C46,Listes!$B$31:$C$35,2,FALSE))))</f>
        <v/>
      </c>
      <c r="I46" s="219" t="str">
        <f t="shared" si="0"/>
        <v/>
      </c>
      <c r="J46" s="105" t="str">
        <f>IF(H46="","",IF(H46="","",(VLOOKUP(H46,Listes!$C$31:$D$35,2,FALSE))))</f>
        <v/>
      </c>
      <c r="K46" s="276"/>
      <c r="L46" s="276"/>
      <c r="M46" s="104" t="str">
        <f>IF($H46="","",IF($C46=Listes!$B$32,IF('Dépenses forfaitaire'!$E46&lt;=Listes!$B$53,('Dépenses forfaitaire'!$E46*(VLOOKUP('Dépenses forfaitaire'!$D46,Listes!$A$54:$E$60,2,FALSE))),IF('Dépenses forfaitaire'!$E46&gt;Listes!$E$53,('Dépenses forfaitaire'!$E46*(VLOOKUP('Dépenses forfaitaire'!$D46,Listes!$A$54:$E$60,5,FALSE))),('Dépenses forfaitaire'!$E46*(VLOOKUP('Dépenses forfaitaire'!$D46,Listes!$A$54:$E$60,3,FALSE)))+(VLOOKUP('Dépenses forfaitaire'!$D46,Listes!$A$54:$E$60,4,FALSE))))))</f>
        <v/>
      </c>
      <c r="N46" s="104" t="str">
        <f>IF($H46="","",IF($C46=Listes!$B$31,IF('Dépenses forfaitaire'!$E46&lt;=Listes!$B$42,('Dépenses forfaitaire'!$E46*(VLOOKUP('Dépenses forfaitaire'!$D46,Listes!$A$43:$E$49,2,FALSE))),IF('Dépenses forfaitaire'!$E46&gt;Listes!$D$42,('Dépenses forfaitaire'!$E46*(VLOOKUP('Dépenses forfaitaire'!$D46,Listes!$A$43:$E$49,5,FALSE))),('Dépenses forfaitaire'!$E46*(VLOOKUP('Dépenses forfaitaire'!$D46,Listes!$A$43:$E$49,3,FALSE)))+(VLOOKUP('Dépenses forfaitaire'!$D46,Listes!$A$43:$E$49,4,FALSE))))))</f>
        <v/>
      </c>
      <c r="O46" s="104" t="str">
        <f>IF($H46="","",IF($C46=Listes!$B$34,Listes!$I$31,IF($C46=Listes!$B$35,(VLOOKUP('Dépenses forfaitaire'!$F46,Listes!$E$31:$F$36,2,FALSE)),IF($C46=Listes!$B$33,IF('Dépenses forfaitaire'!$E46&lt;=Listes!$A$64,'Dépenses forfaitaire'!$E46*Listes!$A$65,IF('Dépenses forfaitaire'!$E46&gt;Listes!$D$64,'Dépenses forfaitaire'!$E46*Listes!$D$65,(('Dépenses forfaitaire'!$E46*Listes!$B$65)+Listes!$C$65)))))))</f>
        <v/>
      </c>
      <c r="P46" s="105" t="str">
        <f t="shared" si="1"/>
        <v/>
      </c>
      <c r="Q46" s="219"/>
    </row>
    <row r="47" spans="1:17" ht="20.100000000000001" customHeight="1" x14ac:dyDescent="0.25">
      <c r="A47" s="44">
        <v>41</v>
      </c>
      <c r="B47" s="21"/>
      <c r="C47" s="21"/>
      <c r="D47" s="21"/>
      <c r="E47" s="21"/>
      <c r="F47" s="21"/>
      <c r="G47" s="21"/>
      <c r="H47" s="113" t="str">
        <f>IF(C47="","",IF(C47="","",(VLOOKUP(C47,Listes!$B$31:$C$35,2,FALSE))))</f>
        <v/>
      </c>
      <c r="I47" s="219" t="str">
        <f t="shared" si="0"/>
        <v/>
      </c>
      <c r="J47" s="105" t="str">
        <f>IF(H47="","",IF(H47="","",(VLOOKUP(H47,Listes!$C$31:$D$35,2,FALSE))))</f>
        <v/>
      </c>
      <c r="K47" s="276"/>
      <c r="L47" s="276"/>
      <c r="M47" s="104" t="str">
        <f>IF($H47="","",IF($C47=Listes!$B$32,IF('Dépenses forfaitaire'!$E47&lt;=Listes!$B$53,('Dépenses forfaitaire'!$E47*(VLOOKUP('Dépenses forfaitaire'!$D47,Listes!$A$54:$E$60,2,FALSE))),IF('Dépenses forfaitaire'!$E47&gt;Listes!$E$53,('Dépenses forfaitaire'!$E47*(VLOOKUP('Dépenses forfaitaire'!$D47,Listes!$A$54:$E$60,5,FALSE))),('Dépenses forfaitaire'!$E47*(VLOOKUP('Dépenses forfaitaire'!$D47,Listes!$A$54:$E$60,3,FALSE)))+(VLOOKUP('Dépenses forfaitaire'!$D47,Listes!$A$54:$E$60,4,FALSE))))))</f>
        <v/>
      </c>
      <c r="N47" s="104" t="str">
        <f>IF($H47="","",IF($C47=Listes!$B$31,IF('Dépenses forfaitaire'!$E47&lt;=Listes!$B$42,('Dépenses forfaitaire'!$E47*(VLOOKUP('Dépenses forfaitaire'!$D47,Listes!$A$43:$E$49,2,FALSE))),IF('Dépenses forfaitaire'!$E47&gt;Listes!$D$42,('Dépenses forfaitaire'!$E47*(VLOOKUP('Dépenses forfaitaire'!$D47,Listes!$A$43:$E$49,5,FALSE))),('Dépenses forfaitaire'!$E47*(VLOOKUP('Dépenses forfaitaire'!$D47,Listes!$A$43:$E$49,3,FALSE)))+(VLOOKUP('Dépenses forfaitaire'!$D47,Listes!$A$43:$E$49,4,FALSE))))))</f>
        <v/>
      </c>
      <c r="O47" s="104" t="str">
        <f>IF($H47="","",IF($C47=Listes!$B$34,Listes!$I$31,IF($C47=Listes!$B$35,(VLOOKUP('Dépenses forfaitaire'!$F47,Listes!$E$31:$F$36,2,FALSE)),IF($C47=Listes!$B$33,IF('Dépenses forfaitaire'!$E47&lt;=Listes!$A$64,'Dépenses forfaitaire'!$E47*Listes!$A$65,IF('Dépenses forfaitaire'!$E47&gt;Listes!$D$64,'Dépenses forfaitaire'!$E47*Listes!$D$65,(('Dépenses forfaitaire'!$E47*Listes!$B$65)+Listes!$C$65)))))))</f>
        <v/>
      </c>
      <c r="P47" s="105" t="str">
        <f t="shared" si="1"/>
        <v/>
      </c>
      <c r="Q47" s="219"/>
    </row>
    <row r="48" spans="1:17" ht="20.100000000000001" customHeight="1" x14ac:dyDescent="0.25">
      <c r="A48" s="44">
        <v>42</v>
      </c>
      <c r="B48" s="21"/>
      <c r="C48" s="21"/>
      <c r="D48" s="21"/>
      <c r="E48" s="21"/>
      <c r="F48" s="21"/>
      <c r="G48" s="21"/>
      <c r="H48" s="113" t="str">
        <f>IF(C48="","",IF(C48="","",(VLOOKUP(C48,Listes!$B$31:$C$35,2,FALSE))))</f>
        <v/>
      </c>
      <c r="I48" s="219" t="str">
        <f t="shared" si="0"/>
        <v/>
      </c>
      <c r="J48" s="105" t="str">
        <f>IF(H48="","",IF(H48="","",(VLOOKUP(H48,Listes!$C$31:$D$35,2,FALSE))))</f>
        <v/>
      </c>
      <c r="K48" s="276"/>
      <c r="L48" s="276"/>
      <c r="M48" s="104" t="str">
        <f>IF($H48="","",IF($C48=Listes!$B$32,IF('Dépenses forfaitaire'!$E48&lt;=Listes!$B$53,('Dépenses forfaitaire'!$E48*(VLOOKUP('Dépenses forfaitaire'!$D48,Listes!$A$54:$E$60,2,FALSE))),IF('Dépenses forfaitaire'!$E48&gt;Listes!$E$53,('Dépenses forfaitaire'!$E48*(VLOOKUP('Dépenses forfaitaire'!$D48,Listes!$A$54:$E$60,5,FALSE))),('Dépenses forfaitaire'!$E48*(VLOOKUP('Dépenses forfaitaire'!$D48,Listes!$A$54:$E$60,3,FALSE)))+(VLOOKUP('Dépenses forfaitaire'!$D48,Listes!$A$54:$E$60,4,FALSE))))))</f>
        <v/>
      </c>
      <c r="N48" s="104" t="str">
        <f>IF($H48="","",IF($C48=Listes!$B$31,IF('Dépenses forfaitaire'!$E48&lt;=Listes!$B$42,('Dépenses forfaitaire'!$E48*(VLOOKUP('Dépenses forfaitaire'!$D48,Listes!$A$43:$E$49,2,FALSE))),IF('Dépenses forfaitaire'!$E48&gt;Listes!$D$42,('Dépenses forfaitaire'!$E48*(VLOOKUP('Dépenses forfaitaire'!$D48,Listes!$A$43:$E$49,5,FALSE))),('Dépenses forfaitaire'!$E48*(VLOOKUP('Dépenses forfaitaire'!$D48,Listes!$A$43:$E$49,3,FALSE)))+(VLOOKUP('Dépenses forfaitaire'!$D48,Listes!$A$43:$E$49,4,FALSE))))))</f>
        <v/>
      </c>
      <c r="O48" s="104" t="str">
        <f>IF($H48="","",IF($C48=Listes!$B$34,Listes!$I$31,IF($C48=Listes!$B$35,(VLOOKUP('Dépenses forfaitaire'!$F48,Listes!$E$31:$F$36,2,FALSE)),IF($C48=Listes!$B$33,IF('Dépenses forfaitaire'!$E48&lt;=Listes!$A$64,'Dépenses forfaitaire'!$E48*Listes!$A$65,IF('Dépenses forfaitaire'!$E48&gt;Listes!$D$64,'Dépenses forfaitaire'!$E48*Listes!$D$65,(('Dépenses forfaitaire'!$E48*Listes!$B$65)+Listes!$C$65)))))))</f>
        <v/>
      </c>
      <c r="P48" s="105" t="str">
        <f t="shared" si="1"/>
        <v/>
      </c>
      <c r="Q48" s="219"/>
    </row>
    <row r="49" spans="1:17" ht="20.100000000000001" customHeight="1" x14ac:dyDescent="0.25">
      <c r="A49" s="44">
        <v>43</v>
      </c>
      <c r="B49" s="21"/>
      <c r="C49" s="21"/>
      <c r="D49" s="21"/>
      <c r="E49" s="21"/>
      <c r="F49" s="21"/>
      <c r="G49" s="21"/>
      <c r="H49" s="113" t="str">
        <f>IF(C49="","",IF(C49="","",(VLOOKUP(C49,Listes!$B$31:$C$35,2,FALSE))))</f>
        <v/>
      </c>
      <c r="I49" s="219" t="str">
        <f t="shared" si="0"/>
        <v/>
      </c>
      <c r="J49" s="105" t="str">
        <f>IF(H49="","",IF(H49="","",(VLOOKUP(H49,Listes!$C$31:$D$35,2,FALSE))))</f>
        <v/>
      </c>
      <c r="K49" s="276"/>
      <c r="L49" s="276"/>
      <c r="M49" s="104" t="str">
        <f>IF($H49="","",IF($C49=Listes!$B$32,IF('Dépenses forfaitaire'!$E49&lt;=Listes!$B$53,('Dépenses forfaitaire'!$E49*(VLOOKUP('Dépenses forfaitaire'!$D49,Listes!$A$54:$E$60,2,FALSE))),IF('Dépenses forfaitaire'!$E49&gt;Listes!$E$53,('Dépenses forfaitaire'!$E49*(VLOOKUP('Dépenses forfaitaire'!$D49,Listes!$A$54:$E$60,5,FALSE))),('Dépenses forfaitaire'!$E49*(VLOOKUP('Dépenses forfaitaire'!$D49,Listes!$A$54:$E$60,3,FALSE)))+(VLOOKUP('Dépenses forfaitaire'!$D49,Listes!$A$54:$E$60,4,FALSE))))))</f>
        <v/>
      </c>
      <c r="N49" s="104" t="str">
        <f>IF($H49="","",IF($C49=Listes!$B$31,IF('Dépenses forfaitaire'!$E49&lt;=Listes!$B$42,('Dépenses forfaitaire'!$E49*(VLOOKUP('Dépenses forfaitaire'!$D49,Listes!$A$43:$E$49,2,FALSE))),IF('Dépenses forfaitaire'!$E49&gt;Listes!$D$42,('Dépenses forfaitaire'!$E49*(VLOOKUP('Dépenses forfaitaire'!$D49,Listes!$A$43:$E$49,5,FALSE))),('Dépenses forfaitaire'!$E49*(VLOOKUP('Dépenses forfaitaire'!$D49,Listes!$A$43:$E$49,3,FALSE)))+(VLOOKUP('Dépenses forfaitaire'!$D49,Listes!$A$43:$E$49,4,FALSE))))))</f>
        <v/>
      </c>
      <c r="O49" s="104" t="str">
        <f>IF($H49="","",IF($C49=Listes!$B$34,Listes!$I$31,IF($C49=Listes!$B$35,(VLOOKUP('Dépenses forfaitaire'!$F49,Listes!$E$31:$F$36,2,FALSE)),IF($C49=Listes!$B$33,IF('Dépenses forfaitaire'!$E49&lt;=Listes!$A$64,'Dépenses forfaitaire'!$E49*Listes!$A$65,IF('Dépenses forfaitaire'!$E49&gt;Listes!$D$64,'Dépenses forfaitaire'!$E49*Listes!$D$65,(('Dépenses forfaitaire'!$E49*Listes!$B$65)+Listes!$C$65)))))))</f>
        <v/>
      </c>
      <c r="P49" s="105" t="str">
        <f t="shared" si="1"/>
        <v/>
      </c>
      <c r="Q49" s="219"/>
    </row>
    <row r="50" spans="1:17" ht="20.100000000000001" customHeight="1" x14ac:dyDescent="0.25">
      <c r="A50" s="44">
        <v>44</v>
      </c>
      <c r="B50" s="21"/>
      <c r="C50" s="21"/>
      <c r="D50" s="21"/>
      <c r="E50" s="21"/>
      <c r="F50" s="21"/>
      <c r="G50" s="21"/>
      <c r="H50" s="113" t="str">
        <f>IF(C50="","",IF(C50="","",(VLOOKUP(C50,Listes!$B$31:$C$35,2,FALSE))))</f>
        <v/>
      </c>
      <c r="I50" s="219" t="str">
        <f t="shared" si="0"/>
        <v/>
      </c>
      <c r="J50" s="105" t="str">
        <f>IF(H50="","",IF(H50="","",(VLOOKUP(H50,Listes!$C$31:$D$35,2,FALSE))))</f>
        <v/>
      </c>
      <c r="K50" s="276"/>
      <c r="L50" s="276"/>
      <c r="M50" s="104" t="str">
        <f>IF($H50="","",IF($C50=Listes!$B$32,IF('Dépenses forfaitaire'!$E50&lt;=Listes!$B$53,('Dépenses forfaitaire'!$E50*(VLOOKUP('Dépenses forfaitaire'!$D50,Listes!$A$54:$E$60,2,FALSE))),IF('Dépenses forfaitaire'!$E50&gt;Listes!$E$53,('Dépenses forfaitaire'!$E50*(VLOOKUP('Dépenses forfaitaire'!$D50,Listes!$A$54:$E$60,5,FALSE))),('Dépenses forfaitaire'!$E50*(VLOOKUP('Dépenses forfaitaire'!$D50,Listes!$A$54:$E$60,3,FALSE)))+(VLOOKUP('Dépenses forfaitaire'!$D50,Listes!$A$54:$E$60,4,FALSE))))))</f>
        <v/>
      </c>
      <c r="N50" s="104" t="str">
        <f>IF($H50="","",IF($C50=Listes!$B$31,IF('Dépenses forfaitaire'!$E50&lt;=Listes!$B$42,('Dépenses forfaitaire'!$E50*(VLOOKUP('Dépenses forfaitaire'!$D50,Listes!$A$43:$E$49,2,FALSE))),IF('Dépenses forfaitaire'!$E50&gt;Listes!$D$42,('Dépenses forfaitaire'!$E50*(VLOOKUP('Dépenses forfaitaire'!$D50,Listes!$A$43:$E$49,5,FALSE))),('Dépenses forfaitaire'!$E50*(VLOOKUP('Dépenses forfaitaire'!$D50,Listes!$A$43:$E$49,3,FALSE)))+(VLOOKUP('Dépenses forfaitaire'!$D50,Listes!$A$43:$E$49,4,FALSE))))))</f>
        <v/>
      </c>
      <c r="O50" s="104" t="str">
        <f>IF($H50="","",IF($C50=Listes!$B$34,Listes!$I$31,IF($C50=Listes!$B$35,(VLOOKUP('Dépenses forfaitaire'!$F50,Listes!$E$31:$F$36,2,FALSE)),IF($C50=Listes!$B$33,IF('Dépenses forfaitaire'!$E50&lt;=Listes!$A$64,'Dépenses forfaitaire'!$E50*Listes!$A$65,IF('Dépenses forfaitaire'!$E50&gt;Listes!$D$64,'Dépenses forfaitaire'!$E50*Listes!$D$65,(('Dépenses forfaitaire'!$E50*Listes!$B$65)+Listes!$C$65)))))))</f>
        <v/>
      </c>
      <c r="P50" s="105" t="str">
        <f t="shared" si="1"/>
        <v/>
      </c>
      <c r="Q50" s="219"/>
    </row>
    <row r="51" spans="1:17" ht="20.100000000000001" customHeight="1" x14ac:dyDescent="0.25">
      <c r="A51" s="44">
        <v>45</v>
      </c>
      <c r="B51" s="21"/>
      <c r="C51" s="21"/>
      <c r="D51" s="21"/>
      <c r="E51" s="21"/>
      <c r="F51" s="21"/>
      <c r="G51" s="21"/>
      <c r="H51" s="113" t="str">
        <f>IF(C51="","",IF(C51="","",(VLOOKUP(C51,Listes!$B$31:$C$35,2,FALSE))))</f>
        <v/>
      </c>
      <c r="I51" s="219" t="str">
        <f t="shared" si="0"/>
        <v/>
      </c>
      <c r="J51" s="105" t="str">
        <f>IF(H51="","",IF(H51="","",(VLOOKUP(H51,Listes!$C$31:$D$35,2,FALSE))))</f>
        <v/>
      </c>
      <c r="K51" s="276"/>
      <c r="L51" s="276"/>
      <c r="M51" s="104" t="str">
        <f>IF($H51="","",IF($C51=Listes!$B$32,IF('Dépenses forfaitaire'!$E51&lt;=Listes!$B$53,('Dépenses forfaitaire'!$E51*(VLOOKUP('Dépenses forfaitaire'!$D51,Listes!$A$54:$E$60,2,FALSE))),IF('Dépenses forfaitaire'!$E51&gt;Listes!$E$53,('Dépenses forfaitaire'!$E51*(VLOOKUP('Dépenses forfaitaire'!$D51,Listes!$A$54:$E$60,5,FALSE))),('Dépenses forfaitaire'!$E51*(VLOOKUP('Dépenses forfaitaire'!$D51,Listes!$A$54:$E$60,3,FALSE)))+(VLOOKUP('Dépenses forfaitaire'!$D51,Listes!$A$54:$E$60,4,FALSE))))))</f>
        <v/>
      </c>
      <c r="N51" s="104" t="str">
        <f>IF($H51="","",IF($C51=Listes!$B$31,IF('Dépenses forfaitaire'!$E51&lt;=Listes!$B$42,('Dépenses forfaitaire'!$E51*(VLOOKUP('Dépenses forfaitaire'!$D51,Listes!$A$43:$E$49,2,FALSE))),IF('Dépenses forfaitaire'!$E51&gt;Listes!$D$42,('Dépenses forfaitaire'!$E51*(VLOOKUP('Dépenses forfaitaire'!$D51,Listes!$A$43:$E$49,5,FALSE))),('Dépenses forfaitaire'!$E51*(VLOOKUP('Dépenses forfaitaire'!$D51,Listes!$A$43:$E$49,3,FALSE)))+(VLOOKUP('Dépenses forfaitaire'!$D51,Listes!$A$43:$E$49,4,FALSE))))))</f>
        <v/>
      </c>
      <c r="O51" s="104" t="str">
        <f>IF($H51="","",IF($C51=Listes!$B$34,Listes!$I$31,IF($C51=Listes!$B$35,(VLOOKUP('Dépenses forfaitaire'!$F51,Listes!$E$31:$F$36,2,FALSE)),IF($C51=Listes!$B$33,IF('Dépenses forfaitaire'!$E51&lt;=Listes!$A$64,'Dépenses forfaitaire'!$E51*Listes!$A$65,IF('Dépenses forfaitaire'!$E51&gt;Listes!$D$64,'Dépenses forfaitaire'!$E51*Listes!$D$65,(('Dépenses forfaitaire'!$E51*Listes!$B$65)+Listes!$C$65)))))))</f>
        <v/>
      </c>
      <c r="P51" s="105" t="str">
        <f t="shared" si="1"/>
        <v/>
      </c>
      <c r="Q51" s="219"/>
    </row>
    <row r="52" spans="1:17" ht="20.100000000000001" customHeight="1" x14ac:dyDescent="0.25">
      <c r="A52" s="44">
        <v>46</v>
      </c>
      <c r="B52" s="21"/>
      <c r="C52" s="21"/>
      <c r="D52" s="21"/>
      <c r="E52" s="21"/>
      <c r="F52" s="21"/>
      <c r="G52" s="21"/>
      <c r="H52" s="113" t="str">
        <f>IF(C52="","",IF(C52="","",(VLOOKUP(C52,Listes!$B$31:$C$35,2,FALSE))))</f>
        <v/>
      </c>
      <c r="I52" s="219" t="str">
        <f t="shared" si="0"/>
        <v/>
      </c>
      <c r="J52" s="105" t="str">
        <f>IF(H52="","",IF(H52="","",(VLOOKUP(H52,Listes!$C$31:$D$35,2,FALSE))))</f>
        <v/>
      </c>
      <c r="K52" s="276"/>
      <c r="L52" s="276"/>
      <c r="M52" s="104" t="str">
        <f>IF($H52="","",IF($C52=Listes!$B$32,IF('Dépenses forfaitaire'!$E52&lt;=Listes!$B$53,('Dépenses forfaitaire'!$E52*(VLOOKUP('Dépenses forfaitaire'!$D52,Listes!$A$54:$E$60,2,FALSE))),IF('Dépenses forfaitaire'!$E52&gt;Listes!$E$53,('Dépenses forfaitaire'!$E52*(VLOOKUP('Dépenses forfaitaire'!$D52,Listes!$A$54:$E$60,5,FALSE))),('Dépenses forfaitaire'!$E52*(VLOOKUP('Dépenses forfaitaire'!$D52,Listes!$A$54:$E$60,3,FALSE)))+(VLOOKUP('Dépenses forfaitaire'!$D52,Listes!$A$54:$E$60,4,FALSE))))))</f>
        <v/>
      </c>
      <c r="N52" s="104" t="str">
        <f>IF($H52="","",IF($C52=Listes!$B$31,IF('Dépenses forfaitaire'!$E52&lt;=Listes!$B$42,('Dépenses forfaitaire'!$E52*(VLOOKUP('Dépenses forfaitaire'!$D52,Listes!$A$43:$E$49,2,FALSE))),IF('Dépenses forfaitaire'!$E52&gt;Listes!$D$42,('Dépenses forfaitaire'!$E52*(VLOOKUP('Dépenses forfaitaire'!$D52,Listes!$A$43:$E$49,5,FALSE))),('Dépenses forfaitaire'!$E52*(VLOOKUP('Dépenses forfaitaire'!$D52,Listes!$A$43:$E$49,3,FALSE)))+(VLOOKUP('Dépenses forfaitaire'!$D52,Listes!$A$43:$E$49,4,FALSE))))))</f>
        <v/>
      </c>
      <c r="O52" s="104" t="str">
        <f>IF($H52="","",IF($C52=Listes!$B$34,Listes!$I$31,IF($C52=Listes!$B$35,(VLOOKUP('Dépenses forfaitaire'!$F52,Listes!$E$31:$F$36,2,FALSE)),IF($C52=Listes!$B$33,IF('Dépenses forfaitaire'!$E52&lt;=Listes!$A$64,'Dépenses forfaitaire'!$E52*Listes!$A$65,IF('Dépenses forfaitaire'!$E52&gt;Listes!$D$64,'Dépenses forfaitaire'!$E52*Listes!$D$65,(('Dépenses forfaitaire'!$E52*Listes!$B$65)+Listes!$C$65)))))))</f>
        <v/>
      </c>
      <c r="P52" s="105" t="str">
        <f t="shared" si="1"/>
        <v/>
      </c>
      <c r="Q52" s="219"/>
    </row>
    <row r="53" spans="1:17" ht="20.100000000000001" customHeight="1" x14ac:dyDescent="0.25">
      <c r="A53" s="44">
        <v>47</v>
      </c>
      <c r="B53" s="21"/>
      <c r="C53" s="21"/>
      <c r="D53" s="21"/>
      <c r="E53" s="21"/>
      <c r="F53" s="21"/>
      <c r="G53" s="21"/>
      <c r="H53" s="113" t="str">
        <f>IF(C53="","",IF(C53="","",(VLOOKUP(C53,Listes!$B$31:$C$35,2,FALSE))))</f>
        <v/>
      </c>
      <c r="I53" s="219" t="str">
        <f t="shared" si="0"/>
        <v/>
      </c>
      <c r="J53" s="105" t="str">
        <f>IF(H53="","",IF(H53="","",(VLOOKUP(H53,Listes!$C$31:$D$35,2,FALSE))))</f>
        <v/>
      </c>
      <c r="K53" s="276"/>
      <c r="L53" s="276"/>
      <c r="M53" s="104" t="str">
        <f>IF($H53="","",IF($C53=Listes!$B$32,IF('Dépenses forfaitaire'!$E53&lt;=Listes!$B$53,('Dépenses forfaitaire'!$E53*(VLOOKUP('Dépenses forfaitaire'!$D53,Listes!$A$54:$E$60,2,FALSE))),IF('Dépenses forfaitaire'!$E53&gt;Listes!$E$53,('Dépenses forfaitaire'!$E53*(VLOOKUP('Dépenses forfaitaire'!$D53,Listes!$A$54:$E$60,5,FALSE))),('Dépenses forfaitaire'!$E53*(VLOOKUP('Dépenses forfaitaire'!$D53,Listes!$A$54:$E$60,3,FALSE)))+(VLOOKUP('Dépenses forfaitaire'!$D53,Listes!$A$54:$E$60,4,FALSE))))))</f>
        <v/>
      </c>
      <c r="N53" s="104" t="str">
        <f>IF($H53="","",IF($C53=Listes!$B$31,IF('Dépenses forfaitaire'!$E53&lt;=Listes!$B$42,('Dépenses forfaitaire'!$E53*(VLOOKUP('Dépenses forfaitaire'!$D53,Listes!$A$43:$E$49,2,FALSE))),IF('Dépenses forfaitaire'!$E53&gt;Listes!$D$42,('Dépenses forfaitaire'!$E53*(VLOOKUP('Dépenses forfaitaire'!$D53,Listes!$A$43:$E$49,5,FALSE))),('Dépenses forfaitaire'!$E53*(VLOOKUP('Dépenses forfaitaire'!$D53,Listes!$A$43:$E$49,3,FALSE)))+(VLOOKUP('Dépenses forfaitaire'!$D53,Listes!$A$43:$E$49,4,FALSE))))))</f>
        <v/>
      </c>
      <c r="O53" s="104" t="str">
        <f>IF($H53="","",IF($C53=Listes!$B$34,Listes!$I$31,IF($C53=Listes!$B$35,(VLOOKUP('Dépenses forfaitaire'!$F53,Listes!$E$31:$F$36,2,FALSE)),IF($C53=Listes!$B$33,IF('Dépenses forfaitaire'!$E53&lt;=Listes!$A$64,'Dépenses forfaitaire'!$E53*Listes!$A$65,IF('Dépenses forfaitaire'!$E53&gt;Listes!$D$64,'Dépenses forfaitaire'!$E53*Listes!$D$65,(('Dépenses forfaitaire'!$E53*Listes!$B$65)+Listes!$C$65)))))))</f>
        <v/>
      </c>
      <c r="P53" s="105" t="str">
        <f t="shared" si="1"/>
        <v/>
      </c>
      <c r="Q53" s="219"/>
    </row>
    <row r="54" spans="1:17" ht="20.100000000000001" customHeight="1" x14ac:dyDescent="0.25">
      <c r="A54" s="44">
        <v>48</v>
      </c>
      <c r="B54" s="21"/>
      <c r="C54" s="21"/>
      <c r="D54" s="21"/>
      <c r="E54" s="21"/>
      <c r="F54" s="21"/>
      <c r="G54" s="21"/>
      <c r="H54" s="113" t="str">
        <f>IF(C54="","",IF(C54="","",(VLOOKUP(C54,Listes!$B$31:$C$35,2,FALSE))))</f>
        <v/>
      </c>
      <c r="I54" s="219" t="str">
        <f t="shared" si="0"/>
        <v/>
      </c>
      <c r="J54" s="105" t="str">
        <f>IF(H54="","",IF(H54="","",(VLOOKUP(H54,Listes!$C$31:$D$35,2,FALSE))))</f>
        <v/>
      </c>
      <c r="K54" s="276"/>
      <c r="L54" s="276"/>
      <c r="M54" s="104" t="str">
        <f>IF($H54="","",IF($C54=Listes!$B$32,IF('Dépenses forfaitaire'!$E54&lt;=Listes!$B$53,('Dépenses forfaitaire'!$E54*(VLOOKUP('Dépenses forfaitaire'!$D54,Listes!$A$54:$E$60,2,FALSE))),IF('Dépenses forfaitaire'!$E54&gt;Listes!$E$53,('Dépenses forfaitaire'!$E54*(VLOOKUP('Dépenses forfaitaire'!$D54,Listes!$A$54:$E$60,5,FALSE))),('Dépenses forfaitaire'!$E54*(VLOOKUP('Dépenses forfaitaire'!$D54,Listes!$A$54:$E$60,3,FALSE)))+(VLOOKUP('Dépenses forfaitaire'!$D54,Listes!$A$54:$E$60,4,FALSE))))))</f>
        <v/>
      </c>
      <c r="N54" s="104" t="str">
        <f>IF($H54="","",IF($C54=Listes!$B$31,IF('Dépenses forfaitaire'!$E54&lt;=Listes!$B$42,('Dépenses forfaitaire'!$E54*(VLOOKUP('Dépenses forfaitaire'!$D54,Listes!$A$43:$E$49,2,FALSE))),IF('Dépenses forfaitaire'!$E54&gt;Listes!$D$42,('Dépenses forfaitaire'!$E54*(VLOOKUP('Dépenses forfaitaire'!$D54,Listes!$A$43:$E$49,5,FALSE))),('Dépenses forfaitaire'!$E54*(VLOOKUP('Dépenses forfaitaire'!$D54,Listes!$A$43:$E$49,3,FALSE)))+(VLOOKUP('Dépenses forfaitaire'!$D54,Listes!$A$43:$E$49,4,FALSE))))))</f>
        <v/>
      </c>
      <c r="O54" s="104" t="str">
        <f>IF($H54="","",IF($C54=Listes!$B$34,Listes!$I$31,IF($C54=Listes!$B$35,(VLOOKUP('Dépenses forfaitaire'!$F54,Listes!$E$31:$F$36,2,FALSE)),IF($C54=Listes!$B$33,IF('Dépenses forfaitaire'!$E54&lt;=Listes!$A$64,'Dépenses forfaitaire'!$E54*Listes!$A$65,IF('Dépenses forfaitaire'!$E54&gt;Listes!$D$64,'Dépenses forfaitaire'!$E54*Listes!$D$65,(('Dépenses forfaitaire'!$E54*Listes!$B$65)+Listes!$C$65)))))))</f>
        <v/>
      </c>
      <c r="P54" s="105" t="str">
        <f t="shared" si="1"/>
        <v/>
      </c>
      <c r="Q54" s="219"/>
    </row>
    <row r="55" spans="1:17" ht="20.100000000000001" customHeight="1" x14ac:dyDescent="0.25">
      <c r="A55" s="44">
        <v>49</v>
      </c>
      <c r="B55" s="21"/>
      <c r="C55" s="21"/>
      <c r="D55" s="21"/>
      <c r="E55" s="21"/>
      <c r="F55" s="21"/>
      <c r="G55" s="21"/>
      <c r="H55" s="113" t="str">
        <f>IF(C55="","",IF(C55="","",(VLOOKUP(C55,Listes!$B$31:$C$35,2,FALSE))))</f>
        <v/>
      </c>
      <c r="I55" s="219" t="str">
        <f t="shared" si="0"/>
        <v/>
      </c>
      <c r="J55" s="105" t="str">
        <f>IF(H55="","",IF(H55="","",(VLOOKUP(H55,Listes!$C$31:$D$35,2,FALSE))))</f>
        <v/>
      </c>
      <c r="K55" s="276"/>
      <c r="L55" s="276"/>
      <c r="M55" s="104" t="str">
        <f>IF($H55="","",IF($C55=Listes!$B$32,IF('Dépenses forfaitaire'!$E55&lt;=Listes!$B$53,('Dépenses forfaitaire'!$E55*(VLOOKUP('Dépenses forfaitaire'!$D55,Listes!$A$54:$E$60,2,FALSE))),IF('Dépenses forfaitaire'!$E55&gt;Listes!$E$53,('Dépenses forfaitaire'!$E55*(VLOOKUP('Dépenses forfaitaire'!$D55,Listes!$A$54:$E$60,5,FALSE))),('Dépenses forfaitaire'!$E55*(VLOOKUP('Dépenses forfaitaire'!$D55,Listes!$A$54:$E$60,3,FALSE)))+(VLOOKUP('Dépenses forfaitaire'!$D55,Listes!$A$54:$E$60,4,FALSE))))))</f>
        <v/>
      </c>
      <c r="N55" s="104" t="str">
        <f>IF($H55="","",IF($C55=Listes!$B$31,IF('Dépenses forfaitaire'!$E55&lt;=Listes!$B$42,('Dépenses forfaitaire'!$E55*(VLOOKUP('Dépenses forfaitaire'!$D55,Listes!$A$43:$E$49,2,FALSE))),IF('Dépenses forfaitaire'!$E55&gt;Listes!$D$42,('Dépenses forfaitaire'!$E55*(VLOOKUP('Dépenses forfaitaire'!$D55,Listes!$A$43:$E$49,5,FALSE))),('Dépenses forfaitaire'!$E55*(VLOOKUP('Dépenses forfaitaire'!$D55,Listes!$A$43:$E$49,3,FALSE)))+(VLOOKUP('Dépenses forfaitaire'!$D55,Listes!$A$43:$E$49,4,FALSE))))))</f>
        <v/>
      </c>
      <c r="O55" s="104" t="str">
        <f>IF($H55="","",IF($C55=Listes!$B$34,Listes!$I$31,IF($C55=Listes!$B$35,(VLOOKUP('Dépenses forfaitaire'!$F55,Listes!$E$31:$F$36,2,FALSE)),IF($C55=Listes!$B$33,IF('Dépenses forfaitaire'!$E55&lt;=Listes!$A$64,'Dépenses forfaitaire'!$E55*Listes!$A$65,IF('Dépenses forfaitaire'!$E55&gt;Listes!$D$64,'Dépenses forfaitaire'!$E55*Listes!$D$65,(('Dépenses forfaitaire'!$E55*Listes!$B$65)+Listes!$C$65)))))))</f>
        <v/>
      </c>
      <c r="P55" s="105" t="str">
        <f t="shared" si="1"/>
        <v/>
      </c>
      <c r="Q55" s="219"/>
    </row>
    <row r="56" spans="1:17" ht="20.100000000000001" customHeight="1" x14ac:dyDescent="0.25">
      <c r="A56" s="44">
        <v>50</v>
      </c>
      <c r="B56" s="21"/>
      <c r="C56" s="21"/>
      <c r="D56" s="21"/>
      <c r="E56" s="21"/>
      <c r="F56" s="21"/>
      <c r="G56" s="21"/>
      <c r="H56" s="113" t="str">
        <f>IF(C56="","",IF(C56="","",(VLOOKUP(C56,Listes!$B$31:$C$35,2,FALSE))))</f>
        <v/>
      </c>
      <c r="I56" s="219" t="str">
        <f t="shared" si="0"/>
        <v/>
      </c>
      <c r="J56" s="105" t="str">
        <f>IF(H56="","",IF(H56="","",(VLOOKUP(H56,Listes!$C$31:$D$35,2,FALSE))))</f>
        <v/>
      </c>
      <c r="K56" s="276"/>
      <c r="L56" s="276"/>
      <c r="M56" s="104" t="str">
        <f>IF($H56="","",IF($C56=Listes!$B$32,IF('Dépenses forfaitaire'!$E56&lt;=Listes!$B$53,('Dépenses forfaitaire'!$E56*(VLOOKUP('Dépenses forfaitaire'!$D56,Listes!$A$54:$E$60,2,FALSE))),IF('Dépenses forfaitaire'!$E56&gt;Listes!$E$53,('Dépenses forfaitaire'!$E56*(VLOOKUP('Dépenses forfaitaire'!$D56,Listes!$A$54:$E$60,5,FALSE))),('Dépenses forfaitaire'!$E56*(VLOOKUP('Dépenses forfaitaire'!$D56,Listes!$A$54:$E$60,3,FALSE)))+(VLOOKUP('Dépenses forfaitaire'!$D56,Listes!$A$54:$E$60,4,FALSE))))))</f>
        <v/>
      </c>
      <c r="N56" s="104" t="str">
        <f>IF($H56="","",IF($C56=Listes!$B$31,IF('Dépenses forfaitaire'!$E56&lt;=Listes!$B$42,('Dépenses forfaitaire'!$E56*(VLOOKUP('Dépenses forfaitaire'!$D56,Listes!$A$43:$E$49,2,FALSE))),IF('Dépenses forfaitaire'!$E56&gt;Listes!$D$42,('Dépenses forfaitaire'!$E56*(VLOOKUP('Dépenses forfaitaire'!$D56,Listes!$A$43:$E$49,5,FALSE))),('Dépenses forfaitaire'!$E56*(VLOOKUP('Dépenses forfaitaire'!$D56,Listes!$A$43:$E$49,3,FALSE)))+(VLOOKUP('Dépenses forfaitaire'!$D56,Listes!$A$43:$E$49,4,FALSE))))))</f>
        <v/>
      </c>
      <c r="O56" s="104" t="str">
        <f>IF($H56="","",IF($C56=Listes!$B$34,Listes!$I$31,IF($C56=Listes!$B$35,(VLOOKUP('Dépenses forfaitaire'!$F56,Listes!$E$31:$F$36,2,FALSE)),IF($C56=Listes!$B$33,IF('Dépenses forfaitaire'!$E56&lt;=Listes!$A$64,'Dépenses forfaitaire'!$E56*Listes!$A$65,IF('Dépenses forfaitaire'!$E56&gt;Listes!$D$64,'Dépenses forfaitaire'!$E56*Listes!$D$65,(('Dépenses forfaitaire'!$E56*Listes!$B$65)+Listes!$C$65)))))))</f>
        <v/>
      </c>
      <c r="P56" s="105" t="str">
        <f t="shared" si="1"/>
        <v/>
      </c>
      <c r="Q56" s="219"/>
    </row>
    <row r="57" spans="1:17" ht="20.100000000000001" customHeight="1" x14ac:dyDescent="0.25">
      <c r="A57" s="44">
        <v>51</v>
      </c>
      <c r="B57" s="21"/>
      <c r="C57" s="21"/>
      <c r="D57" s="21"/>
      <c r="E57" s="21"/>
      <c r="F57" s="21"/>
      <c r="G57" s="21"/>
      <c r="H57" s="113" t="str">
        <f>IF(C57="","",IF(C57="","",(VLOOKUP(C57,Listes!$B$31:$C$35,2,FALSE))))</f>
        <v/>
      </c>
      <c r="I57" s="219" t="str">
        <f t="shared" si="0"/>
        <v/>
      </c>
      <c r="J57" s="105" t="str">
        <f>IF(H57="","",IF(H57="","",(VLOOKUP(H57,Listes!$C$31:$D$35,2,FALSE))))</f>
        <v/>
      </c>
      <c r="K57" s="276"/>
      <c r="L57" s="276"/>
      <c r="M57" s="104" t="str">
        <f>IF($H57="","",IF($C57=Listes!$B$32,IF('Dépenses forfaitaire'!$E57&lt;=Listes!$B$53,('Dépenses forfaitaire'!$E57*(VLOOKUP('Dépenses forfaitaire'!$D57,Listes!$A$54:$E$60,2,FALSE))),IF('Dépenses forfaitaire'!$E57&gt;Listes!$E$53,('Dépenses forfaitaire'!$E57*(VLOOKUP('Dépenses forfaitaire'!$D57,Listes!$A$54:$E$60,5,FALSE))),('Dépenses forfaitaire'!$E57*(VLOOKUP('Dépenses forfaitaire'!$D57,Listes!$A$54:$E$60,3,FALSE)))+(VLOOKUP('Dépenses forfaitaire'!$D57,Listes!$A$54:$E$60,4,FALSE))))))</f>
        <v/>
      </c>
      <c r="N57" s="104" t="str">
        <f>IF($H57="","",IF($C57=Listes!$B$31,IF('Dépenses forfaitaire'!$E57&lt;=Listes!$B$42,('Dépenses forfaitaire'!$E57*(VLOOKUP('Dépenses forfaitaire'!$D57,Listes!$A$43:$E$49,2,FALSE))),IF('Dépenses forfaitaire'!$E57&gt;Listes!$D$42,('Dépenses forfaitaire'!$E57*(VLOOKUP('Dépenses forfaitaire'!$D57,Listes!$A$43:$E$49,5,FALSE))),('Dépenses forfaitaire'!$E57*(VLOOKUP('Dépenses forfaitaire'!$D57,Listes!$A$43:$E$49,3,FALSE)))+(VLOOKUP('Dépenses forfaitaire'!$D57,Listes!$A$43:$E$49,4,FALSE))))))</f>
        <v/>
      </c>
      <c r="O57" s="104" t="str">
        <f>IF($H57="","",IF($C57=Listes!$B$34,Listes!$I$31,IF($C57=Listes!$B$35,(VLOOKUP('Dépenses forfaitaire'!$F57,Listes!$E$31:$F$36,2,FALSE)),IF($C57=Listes!$B$33,IF('Dépenses forfaitaire'!$E57&lt;=Listes!$A$64,'Dépenses forfaitaire'!$E57*Listes!$A$65,IF('Dépenses forfaitaire'!$E57&gt;Listes!$D$64,'Dépenses forfaitaire'!$E57*Listes!$D$65,(('Dépenses forfaitaire'!$E57*Listes!$B$65)+Listes!$C$65)))))))</f>
        <v/>
      </c>
      <c r="P57" s="105" t="str">
        <f t="shared" si="1"/>
        <v/>
      </c>
      <c r="Q57" s="219"/>
    </row>
    <row r="58" spans="1:17" ht="20.100000000000001" customHeight="1" x14ac:dyDescent="0.25">
      <c r="A58" s="44">
        <v>52</v>
      </c>
      <c r="B58" s="21"/>
      <c r="C58" s="21"/>
      <c r="D58" s="21"/>
      <c r="E58" s="21"/>
      <c r="F58" s="21"/>
      <c r="G58" s="21"/>
      <c r="H58" s="113" t="str">
        <f>IF(C58="","",IF(C58="","",(VLOOKUP(C58,Listes!$B$31:$C$35,2,FALSE))))</f>
        <v/>
      </c>
      <c r="I58" s="219" t="str">
        <f t="shared" si="0"/>
        <v/>
      </c>
      <c r="J58" s="105" t="str">
        <f>IF(H58="","",IF(H58="","",(VLOOKUP(H58,Listes!$C$31:$D$35,2,FALSE))))</f>
        <v/>
      </c>
      <c r="K58" s="276"/>
      <c r="L58" s="276"/>
      <c r="M58" s="104" t="str">
        <f>IF($H58="","",IF($C58=Listes!$B$32,IF('Dépenses forfaitaire'!$E58&lt;=Listes!$B$53,('Dépenses forfaitaire'!$E58*(VLOOKUP('Dépenses forfaitaire'!$D58,Listes!$A$54:$E$60,2,FALSE))),IF('Dépenses forfaitaire'!$E58&gt;Listes!$E$53,('Dépenses forfaitaire'!$E58*(VLOOKUP('Dépenses forfaitaire'!$D58,Listes!$A$54:$E$60,5,FALSE))),('Dépenses forfaitaire'!$E58*(VLOOKUP('Dépenses forfaitaire'!$D58,Listes!$A$54:$E$60,3,FALSE)))+(VLOOKUP('Dépenses forfaitaire'!$D58,Listes!$A$54:$E$60,4,FALSE))))))</f>
        <v/>
      </c>
      <c r="N58" s="104" t="str">
        <f>IF($H58="","",IF($C58=Listes!$B$31,IF('Dépenses forfaitaire'!$E58&lt;=Listes!$B$42,('Dépenses forfaitaire'!$E58*(VLOOKUP('Dépenses forfaitaire'!$D58,Listes!$A$43:$E$49,2,FALSE))),IF('Dépenses forfaitaire'!$E58&gt;Listes!$D$42,('Dépenses forfaitaire'!$E58*(VLOOKUP('Dépenses forfaitaire'!$D58,Listes!$A$43:$E$49,5,FALSE))),('Dépenses forfaitaire'!$E58*(VLOOKUP('Dépenses forfaitaire'!$D58,Listes!$A$43:$E$49,3,FALSE)))+(VLOOKUP('Dépenses forfaitaire'!$D58,Listes!$A$43:$E$49,4,FALSE))))))</f>
        <v/>
      </c>
      <c r="O58" s="104" t="str">
        <f>IF($H58="","",IF($C58=Listes!$B$34,Listes!$I$31,IF($C58=Listes!$B$35,(VLOOKUP('Dépenses forfaitaire'!$F58,Listes!$E$31:$F$36,2,FALSE)),IF($C58=Listes!$B$33,IF('Dépenses forfaitaire'!$E58&lt;=Listes!$A$64,'Dépenses forfaitaire'!$E58*Listes!$A$65,IF('Dépenses forfaitaire'!$E58&gt;Listes!$D$64,'Dépenses forfaitaire'!$E58*Listes!$D$65,(('Dépenses forfaitaire'!$E58*Listes!$B$65)+Listes!$C$65)))))))</f>
        <v/>
      </c>
      <c r="P58" s="105" t="str">
        <f t="shared" si="1"/>
        <v/>
      </c>
      <c r="Q58" s="219"/>
    </row>
    <row r="59" spans="1:17" ht="20.100000000000001" customHeight="1" x14ac:dyDescent="0.25">
      <c r="A59" s="44">
        <v>53</v>
      </c>
      <c r="B59" s="21"/>
      <c r="C59" s="21"/>
      <c r="D59" s="21"/>
      <c r="E59" s="21"/>
      <c r="F59" s="21"/>
      <c r="G59" s="21"/>
      <c r="H59" s="113" t="str">
        <f>IF(C59="","",IF(C59="","",(VLOOKUP(C59,Listes!$B$31:$C$35,2,FALSE))))</f>
        <v/>
      </c>
      <c r="I59" s="219" t="str">
        <f t="shared" si="0"/>
        <v/>
      </c>
      <c r="J59" s="105" t="str">
        <f>IF(H59="","",IF(H59="","",(VLOOKUP(H59,Listes!$C$31:$D$35,2,FALSE))))</f>
        <v/>
      </c>
      <c r="K59" s="276"/>
      <c r="L59" s="276"/>
      <c r="M59" s="104" t="str">
        <f>IF($H59="","",IF($C59=Listes!$B$32,IF('Dépenses forfaitaire'!$E59&lt;=Listes!$B$53,('Dépenses forfaitaire'!$E59*(VLOOKUP('Dépenses forfaitaire'!$D59,Listes!$A$54:$E$60,2,FALSE))),IF('Dépenses forfaitaire'!$E59&gt;Listes!$E$53,('Dépenses forfaitaire'!$E59*(VLOOKUP('Dépenses forfaitaire'!$D59,Listes!$A$54:$E$60,5,FALSE))),('Dépenses forfaitaire'!$E59*(VLOOKUP('Dépenses forfaitaire'!$D59,Listes!$A$54:$E$60,3,FALSE)))+(VLOOKUP('Dépenses forfaitaire'!$D59,Listes!$A$54:$E$60,4,FALSE))))))</f>
        <v/>
      </c>
      <c r="N59" s="104" t="str">
        <f>IF($H59="","",IF($C59=Listes!$B$31,IF('Dépenses forfaitaire'!$E59&lt;=Listes!$B$42,('Dépenses forfaitaire'!$E59*(VLOOKUP('Dépenses forfaitaire'!$D59,Listes!$A$43:$E$49,2,FALSE))),IF('Dépenses forfaitaire'!$E59&gt;Listes!$D$42,('Dépenses forfaitaire'!$E59*(VLOOKUP('Dépenses forfaitaire'!$D59,Listes!$A$43:$E$49,5,FALSE))),('Dépenses forfaitaire'!$E59*(VLOOKUP('Dépenses forfaitaire'!$D59,Listes!$A$43:$E$49,3,FALSE)))+(VLOOKUP('Dépenses forfaitaire'!$D59,Listes!$A$43:$E$49,4,FALSE))))))</f>
        <v/>
      </c>
      <c r="O59" s="104" t="str">
        <f>IF($H59="","",IF($C59=Listes!$B$34,Listes!$I$31,IF($C59=Listes!$B$35,(VLOOKUP('Dépenses forfaitaire'!$F59,Listes!$E$31:$F$36,2,FALSE)),IF($C59=Listes!$B$33,IF('Dépenses forfaitaire'!$E59&lt;=Listes!$A$64,'Dépenses forfaitaire'!$E59*Listes!$A$65,IF('Dépenses forfaitaire'!$E59&gt;Listes!$D$64,'Dépenses forfaitaire'!$E59*Listes!$D$65,(('Dépenses forfaitaire'!$E59*Listes!$B$65)+Listes!$C$65)))))))</f>
        <v/>
      </c>
      <c r="P59" s="105" t="str">
        <f t="shared" si="1"/>
        <v/>
      </c>
      <c r="Q59" s="219"/>
    </row>
    <row r="60" spans="1:17" ht="20.100000000000001" customHeight="1" x14ac:dyDescent="0.25">
      <c r="A60" s="44">
        <v>54</v>
      </c>
      <c r="B60" s="21"/>
      <c r="C60" s="21"/>
      <c r="D60" s="21"/>
      <c r="E60" s="21"/>
      <c r="F60" s="21"/>
      <c r="G60" s="21"/>
      <c r="H60" s="113" t="str">
        <f>IF(C60="","",IF(C60="","",(VLOOKUP(C60,Listes!$B$31:$C$35,2,FALSE))))</f>
        <v/>
      </c>
      <c r="I60" s="219" t="str">
        <f t="shared" si="0"/>
        <v/>
      </c>
      <c r="J60" s="105" t="str">
        <f>IF(H60="","",IF(H60="","",(VLOOKUP(H60,Listes!$C$31:$D$35,2,FALSE))))</f>
        <v/>
      </c>
      <c r="K60" s="276"/>
      <c r="L60" s="276"/>
      <c r="M60" s="104" t="str">
        <f>IF($H60="","",IF($C60=Listes!$B$32,IF('Dépenses forfaitaire'!$E60&lt;=Listes!$B$53,('Dépenses forfaitaire'!$E60*(VLOOKUP('Dépenses forfaitaire'!$D60,Listes!$A$54:$E$60,2,FALSE))),IF('Dépenses forfaitaire'!$E60&gt;Listes!$E$53,('Dépenses forfaitaire'!$E60*(VLOOKUP('Dépenses forfaitaire'!$D60,Listes!$A$54:$E$60,5,FALSE))),('Dépenses forfaitaire'!$E60*(VLOOKUP('Dépenses forfaitaire'!$D60,Listes!$A$54:$E$60,3,FALSE)))+(VLOOKUP('Dépenses forfaitaire'!$D60,Listes!$A$54:$E$60,4,FALSE))))))</f>
        <v/>
      </c>
      <c r="N60" s="104" t="str">
        <f>IF($H60="","",IF($C60=Listes!$B$31,IF('Dépenses forfaitaire'!$E60&lt;=Listes!$B$42,('Dépenses forfaitaire'!$E60*(VLOOKUP('Dépenses forfaitaire'!$D60,Listes!$A$43:$E$49,2,FALSE))),IF('Dépenses forfaitaire'!$E60&gt;Listes!$D$42,('Dépenses forfaitaire'!$E60*(VLOOKUP('Dépenses forfaitaire'!$D60,Listes!$A$43:$E$49,5,FALSE))),('Dépenses forfaitaire'!$E60*(VLOOKUP('Dépenses forfaitaire'!$D60,Listes!$A$43:$E$49,3,FALSE)))+(VLOOKUP('Dépenses forfaitaire'!$D60,Listes!$A$43:$E$49,4,FALSE))))))</f>
        <v/>
      </c>
      <c r="O60" s="104" t="str">
        <f>IF($H60="","",IF($C60=Listes!$B$34,Listes!$I$31,IF($C60=Listes!$B$35,(VLOOKUP('Dépenses forfaitaire'!$F60,Listes!$E$31:$F$36,2,FALSE)),IF($C60=Listes!$B$33,IF('Dépenses forfaitaire'!$E60&lt;=Listes!$A$64,'Dépenses forfaitaire'!$E60*Listes!$A$65,IF('Dépenses forfaitaire'!$E60&gt;Listes!$D$64,'Dépenses forfaitaire'!$E60*Listes!$D$65,(('Dépenses forfaitaire'!$E60*Listes!$B$65)+Listes!$C$65)))))))</f>
        <v/>
      </c>
      <c r="P60" s="105" t="str">
        <f t="shared" si="1"/>
        <v/>
      </c>
      <c r="Q60" s="219"/>
    </row>
    <row r="61" spans="1:17" ht="20.100000000000001" customHeight="1" x14ac:dyDescent="0.25">
      <c r="A61" s="44">
        <v>55</v>
      </c>
      <c r="B61" s="21"/>
      <c r="C61" s="21"/>
      <c r="D61" s="21"/>
      <c r="E61" s="21"/>
      <c r="F61" s="21"/>
      <c r="G61" s="21"/>
      <c r="H61" s="113" t="str">
        <f>IF(C61="","",IF(C61="","",(VLOOKUP(C61,Listes!$B$31:$C$35,2,FALSE))))</f>
        <v/>
      </c>
      <c r="I61" s="219" t="str">
        <f t="shared" si="0"/>
        <v/>
      </c>
      <c r="J61" s="105" t="str">
        <f>IF(H61="","",IF(H61="","",(VLOOKUP(H61,Listes!$C$31:$D$35,2,FALSE))))</f>
        <v/>
      </c>
      <c r="K61" s="276"/>
      <c r="L61" s="276"/>
      <c r="M61" s="104" t="str">
        <f>IF($H61="","",IF($C61=Listes!$B$32,IF('Dépenses forfaitaire'!$E61&lt;=Listes!$B$53,('Dépenses forfaitaire'!$E61*(VLOOKUP('Dépenses forfaitaire'!$D61,Listes!$A$54:$E$60,2,FALSE))),IF('Dépenses forfaitaire'!$E61&gt;Listes!$E$53,('Dépenses forfaitaire'!$E61*(VLOOKUP('Dépenses forfaitaire'!$D61,Listes!$A$54:$E$60,5,FALSE))),('Dépenses forfaitaire'!$E61*(VLOOKUP('Dépenses forfaitaire'!$D61,Listes!$A$54:$E$60,3,FALSE)))+(VLOOKUP('Dépenses forfaitaire'!$D61,Listes!$A$54:$E$60,4,FALSE))))))</f>
        <v/>
      </c>
      <c r="N61" s="104" t="str">
        <f>IF($H61="","",IF($C61=Listes!$B$31,IF('Dépenses forfaitaire'!$E61&lt;=Listes!$B$42,('Dépenses forfaitaire'!$E61*(VLOOKUP('Dépenses forfaitaire'!$D61,Listes!$A$43:$E$49,2,FALSE))),IF('Dépenses forfaitaire'!$E61&gt;Listes!$D$42,('Dépenses forfaitaire'!$E61*(VLOOKUP('Dépenses forfaitaire'!$D61,Listes!$A$43:$E$49,5,FALSE))),('Dépenses forfaitaire'!$E61*(VLOOKUP('Dépenses forfaitaire'!$D61,Listes!$A$43:$E$49,3,FALSE)))+(VLOOKUP('Dépenses forfaitaire'!$D61,Listes!$A$43:$E$49,4,FALSE))))))</f>
        <v/>
      </c>
      <c r="O61" s="104" t="str">
        <f>IF($H61="","",IF($C61=Listes!$B$34,Listes!$I$31,IF($C61=Listes!$B$35,(VLOOKUP('Dépenses forfaitaire'!$F61,Listes!$E$31:$F$36,2,FALSE)),IF($C61=Listes!$B$33,IF('Dépenses forfaitaire'!$E61&lt;=Listes!$A$64,'Dépenses forfaitaire'!$E61*Listes!$A$65,IF('Dépenses forfaitaire'!$E61&gt;Listes!$D$64,'Dépenses forfaitaire'!$E61*Listes!$D$65,(('Dépenses forfaitaire'!$E61*Listes!$B$65)+Listes!$C$65)))))))</f>
        <v/>
      </c>
      <c r="P61" s="105" t="str">
        <f t="shared" si="1"/>
        <v/>
      </c>
      <c r="Q61" s="219"/>
    </row>
    <row r="62" spans="1:17" ht="20.100000000000001" customHeight="1" x14ac:dyDescent="0.25">
      <c r="A62" s="44">
        <v>56</v>
      </c>
      <c r="B62" s="21"/>
      <c r="C62" s="21"/>
      <c r="D62" s="21"/>
      <c r="E62" s="21"/>
      <c r="F62" s="21"/>
      <c r="G62" s="21"/>
      <c r="H62" s="113" t="str">
        <f>IF(C62="","",IF(C62="","",(VLOOKUP(C62,Listes!$B$31:$C$35,2,FALSE))))</f>
        <v/>
      </c>
      <c r="I62" s="219" t="str">
        <f t="shared" si="0"/>
        <v/>
      </c>
      <c r="J62" s="105" t="str">
        <f>IF(H62="","",IF(H62="","",(VLOOKUP(H62,Listes!$C$31:$D$35,2,FALSE))))</f>
        <v/>
      </c>
      <c r="K62" s="276"/>
      <c r="L62" s="276"/>
      <c r="M62" s="104" t="str">
        <f>IF($H62="","",IF($C62=Listes!$B$32,IF('Dépenses forfaitaire'!$E62&lt;=Listes!$B$53,('Dépenses forfaitaire'!$E62*(VLOOKUP('Dépenses forfaitaire'!$D62,Listes!$A$54:$E$60,2,FALSE))),IF('Dépenses forfaitaire'!$E62&gt;Listes!$E$53,('Dépenses forfaitaire'!$E62*(VLOOKUP('Dépenses forfaitaire'!$D62,Listes!$A$54:$E$60,5,FALSE))),('Dépenses forfaitaire'!$E62*(VLOOKUP('Dépenses forfaitaire'!$D62,Listes!$A$54:$E$60,3,FALSE)))+(VLOOKUP('Dépenses forfaitaire'!$D62,Listes!$A$54:$E$60,4,FALSE))))))</f>
        <v/>
      </c>
      <c r="N62" s="104" t="str">
        <f>IF($H62="","",IF($C62=Listes!$B$31,IF('Dépenses forfaitaire'!$E62&lt;=Listes!$B$42,('Dépenses forfaitaire'!$E62*(VLOOKUP('Dépenses forfaitaire'!$D62,Listes!$A$43:$E$49,2,FALSE))),IF('Dépenses forfaitaire'!$E62&gt;Listes!$D$42,('Dépenses forfaitaire'!$E62*(VLOOKUP('Dépenses forfaitaire'!$D62,Listes!$A$43:$E$49,5,FALSE))),('Dépenses forfaitaire'!$E62*(VLOOKUP('Dépenses forfaitaire'!$D62,Listes!$A$43:$E$49,3,FALSE)))+(VLOOKUP('Dépenses forfaitaire'!$D62,Listes!$A$43:$E$49,4,FALSE))))))</f>
        <v/>
      </c>
      <c r="O62" s="104" t="str">
        <f>IF($H62="","",IF($C62=Listes!$B$34,Listes!$I$31,IF($C62=Listes!$B$35,(VLOOKUP('Dépenses forfaitaire'!$F62,Listes!$E$31:$F$36,2,FALSE)),IF($C62=Listes!$B$33,IF('Dépenses forfaitaire'!$E62&lt;=Listes!$A$64,'Dépenses forfaitaire'!$E62*Listes!$A$65,IF('Dépenses forfaitaire'!$E62&gt;Listes!$D$64,'Dépenses forfaitaire'!$E62*Listes!$D$65,(('Dépenses forfaitaire'!$E62*Listes!$B$65)+Listes!$C$65)))))))</f>
        <v/>
      </c>
      <c r="P62" s="105" t="str">
        <f t="shared" si="1"/>
        <v/>
      </c>
      <c r="Q62" s="219"/>
    </row>
    <row r="63" spans="1:17" ht="20.100000000000001" customHeight="1" x14ac:dyDescent="0.25">
      <c r="A63" s="44">
        <v>57</v>
      </c>
      <c r="B63" s="21"/>
      <c r="C63" s="21"/>
      <c r="D63" s="21"/>
      <c r="E63" s="21"/>
      <c r="F63" s="21"/>
      <c r="G63" s="21"/>
      <c r="H63" s="113" t="str">
        <f>IF(C63="","",IF(C63="","",(VLOOKUP(C63,Listes!$B$31:$C$35,2,FALSE))))</f>
        <v/>
      </c>
      <c r="I63" s="219" t="str">
        <f t="shared" si="0"/>
        <v/>
      </c>
      <c r="J63" s="105" t="str">
        <f>IF(H63="","",IF(H63="","",(VLOOKUP(H63,Listes!$C$31:$D$35,2,FALSE))))</f>
        <v/>
      </c>
      <c r="K63" s="276"/>
      <c r="L63" s="276"/>
      <c r="M63" s="104" t="str">
        <f>IF($H63="","",IF($C63=Listes!$B$32,IF('Dépenses forfaitaire'!$E63&lt;=Listes!$B$53,('Dépenses forfaitaire'!$E63*(VLOOKUP('Dépenses forfaitaire'!$D63,Listes!$A$54:$E$60,2,FALSE))),IF('Dépenses forfaitaire'!$E63&gt;Listes!$E$53,('Dépenses forfaitaire'!$E63*(VLOOKUP('Dépenses forfaitaire'!$D63,Listes!$A$54:$E$60,5,FALSE))),('Dépenses forfaitaire'!$E63*(VLOOKUP('Dépenses forfaitaire'!$D63,Listes!$A$54:$E$60,3,FALSE)))+(VLOOKUP('Dépenses forfaitaire'!$D63,Listes!$A$54:$E$60,4,FALSE))))))</f>
        <v/>
      </c>
      <c r="N63" s="104" t="str">
        <f>IF($H63="","",IF($C63=Listes!$B$31,IF('Dépenses forfaitaire'!$E63&lt;=Listes!$B$42,('Dépenses forfaitaire'!$E63*(VLOOKUP('Dépenses forfaitaire'!$D63,Listes!$A$43:$E$49,2,FALSE))),IF('Dépenses forfaitaire'!$E63&gt;Listes!$D$42,('Dépenses forfaitaire'!$E63*(VLOOKUP('Dépenses forfaitaire'!$D63,Listes!$A$43:$E$49,5,FALSE))),('Dépenses forfaitaire'!$E63*(VLOOKUP('Dépenses forfaitaire'!$D63,Listes!$A$43:$E$49,3,FALSE)))+(VLOOKUP('Dépenses forfaitaire'!$D63,Listes!$A$43:$E$49,4,FALSE))))))</f>
        <v/>
      </c>
      <c r="O63" s="104" t="str">
        <f>IF($H63="","",IF($C63=Listes!$B$34,Listes!$I$31,IF($C63=Listes!$B$35,(VLOOKUP('Dépenses forfaitaire'!$F63,Listes!$E$31:$F$36,2,FALSE)),IF($C63=Listes!$B$33,IF('Dépenses forfaitaire'!$E63&lt;=Listes!$A$64,'Dépenses forfaitaire'!$E63*Listes!$A$65,IF('Dépenses forfaitaire'!$E63&gt;Listes!$D$64,'Dépenses forfaitaire'!$E63*Listes!$D$65,(('Dépenses forfaitaire'!$E63*Listes!$B$65)+Listes!$C$65)))))))</f>
        <v/>
      </c>
      <c r="P63" s="105" t="str">
        <f t="shared" si="1"/>
        <v/>
      </c>
      <c r="Q63" s="219"/>
    </row>
    <row r="64" spans="1:17" ht="20.100000000000001" customHeight="1" x14ac:dyDescent="0.25">
      <c r="A64" s="44">
        <v>58</v>
      </c>
      <c r="B64" s="21"/>
      <c r="C64" s="21"/>
      <c r="D64" s="21"/>
      <c r="E64" s="21"/>
      <c r="F64" s="21"/>
      <c r="G64" s="21"/>
      <c r="H64" s="113" t="str">
        <f>IF(C64="","",IF(C64="","",(VLOOKUP(C64,Listes!$B$31:$C$35,2,FALSE))))</f>
        <v/>
      </c>
      <c r="I64" s="219" t="str">
        <f t="shared" si="0"/>
        <v/>
      </c>
      <c r="J64" s="105" t="str">
        <f>IF(H64="","",IF(H64="","",(VLOOKUP(H64,Listes!$C$31:$D$35,2,FALSE))))</f>
        <v/>
      </c>
      <c r="K64" s="276"/>
      <c r="L64" s="276"/>
      <c r="M64" s="104" t="str">
        <f>IF($H64="","",IF($C64=Listes!$B$32,IF('Dépenses forfaitaire'!$E64&lt;=Listes!$B$53,('Dépenses forfaitaire'!$E64*(VLOOKUP('Dépenses forfaitaire'!$D64,Listes!$A$54:$E$60,2,FALSE))),IF('Dépenses forfaitaire'!$E64&gt;Listes!$E$53,('Dépenses forfaitaire'!$E64*(VLOOKUP('Dépenses forfaitaire'!$D64,Listes!$A$54:$E$60,5,FALSE))),('Dépenses forfaitaire'!$E64*(VLOOKUP('Dépenses forfaitaire'!$D64,Listes!$A$54:$E$60,3,FALSE)))+(VLOOKUP('Dépenses forfaitaire'!$D64,Listes!$A$54:$E$60,4,FALSE))))))</f>
        <v/>
      </c>
      <c r="N64" s="104" t="str">
        <f>IF($H64="","",IF($C64=Listes!$B$31,IF('Dépenses forfaitaire'!$E64&lt;=Listes!$B$42,('Dépenses forfaitaire'!$E64*(VLOOKUP('Dépenses forfaitaire'!$D64,Listes!$A$43:$E$49,2,FALSE))),IF('Dépenses forfaitaire'!$E64&gt;Listes!$D$42,('Dépenses forfaitaire'!$E64*(VLOOKUP('Dépenses forfaitaire'!$D64,Listes!$A$43:$E$49,5,FALSE))),('Dépenses forfaitaire'!$E64*(VLOOKUP('Dépenses forfaitaire'!$D64,Listes!$A$43:$E$49,3,FALSE)))+(VLOOKUP('Dépenses forfaitaire'!$D64,Listes!$A$43:$E$49,4,FALSE))))))</f>
        <v/>
      </c>
      <c r="O64" s="104" t="str">
        <f>IF($H64="","",IF($C64=Listes!$B$34,Listes!$I$31,IF($C64=Listes!$B$35,(VLOOKUP('Dépenses forfaitaire'!$F64,Listes!$E$31:$F$36,2,FALSE)),IF($C64=Listes!$B$33,IF('Dépenses forfaitaire'!$E64&lt;=Listes!$A$64,'Dépenses forfaitaire'!$E64*Listes!$A$65,IF('Dépenses forfaitaire'!$E64&gt;Listes!$D$64,'Dépenses forfaitaire'!$E64*Listes!$D$65,(('Dépenses forfaitaire'!$E64*Listes!$B$65)+Listes!$C$65)))))))</f>
        <v/>
      </c>
      <c r="P64" s="105" t="str">
        <f t="shared" si="1"/>
        <v/>
      </c>
      <c r="Q64" s="219"/>
    </row>
    <row r="65" spans="1:17" ht="20.100000000000001" customHeight="1" x14ac:dyDescent="0.25">
      <c r="A65" s="44">
        <v>59</v>
      </c>
      <c r="B65" s="21"/>
      <c r="C65" s="21"/>
      <c r="D65" s="21"/>
      <c r="E65" s="21"/>
      <c r="F65" s="21"/>
      <c r="G65" s="21"/>
      <c r="H65" s="113" t="str">
        <f>IF(C65="","",IF(C65="","",(VLOOKUP(C65,Listes!$B$31:$C$35,2,FALSE))))</f>
        <v/>
      </c>
      <c r="I65" s="219" t="str">
        <f t="shared" si="0"/>
        <v/>
      </c>
      <c r="J65" s="105" t="str">
        <f>IF(H65="","",IF(H65="","",(VLOOKUP(H65,Listes!$C$31:$D$35,2,FALSE))))</f>
        <v/>
      </c>
      <c r="K65" s="276"/>
      <c r="L65" s="276"/>
      <c r="M65" s="104" t="str">
        <f>IF($H65="","",IF($C65=Listes!$B$32,IF('Dépenses forfaitaire'!$E65&lt;=Listes!$B$53,('Dépenses forfaitaire'!$E65*(VLOOKUP('Dépenses forfaitaire'!$D65,Listes!$A$54:$E$60,2,FALSE))),IF('Dépenses forfaitaire'!$E65&gt;Listes!$E$53,('Dépenses forfaitaire'!$E65*(VLOOKUP('Dépenses forfaitaire'!$D65,Listes!$A$54:$E$60,5,FALSE))),('Dépenses forfaitaire'!$E65*(VLOOKUP('Dépenses forfaitaire'!$D65,Listes!$A$54:$E$60,3,FALSE)))+(VLOOKUP('Dépenses forfaitaire'!$D65,Listes!$A$54:$E$60,4,FALSE))))))</f>
        <v/>
      </c>
      <c r="N65" s="104" t="str">
        <f>IF($H65="","",IF($C65=Listes!$B$31,IF('Dépenses forfaitaire'!$E65&lt;=Listes!$B$42,('Dépenses forfaitaire'!$E65*(VLOOKUP('Dépenses forfaitaire'!$D65,Listes!$A$43:$E$49,2,FALSE))),IF('Dépenses forfaitaire'!$E65&gt;Listes!$D$42,('Dépenses forfaitaire'!$E65*(VLOOKUP('Dépenses forfaitaire'!$D65,Listes!$A$43:$E$49,5,FALSE))),('Dépenses forfaitaire'!$E65*(VLOOKUP('Dépenses forfaitaire'!$D65,Listes!$A$43:$E$49,3,FALSE)))+(VLOOKUP('Dépenses forfaitaire'!$D65,Listes!$A$43:$E$49,4,FALSE))))))</f>
        <v/>
      </c>
      <c r="O65" s="104" t="str">
        <f>IF($H65="","",IF($C65=Listes!$B$34,Listes!$I$31,IF($C65=Listes!$B$35,(VLOOKUP('Dépenses forfaitaire'!$F65,Listes!$E$31:$F$36,2,FALSE)),IF($C65=Listes!$B$33,IF('Dépenses forfaitaire'!$E65&lt;=Listes!$A$64,'Dépenses forfaitaire'!$E65*Listes!$A$65,IF('Dépenses forfaitaire'!$E65&gt;Listes!$D$64,'Dépenses forfaitaire'!$E65*Listes!$D$65,(('Dépenses forfaitaire'!$E65*Listes!$B$65)+Listes!$C$65)))))))</f>
        <v/>
      </c>
      <c r="P65" s="105" t="str">
        <f t="shared" si="1"/>
        <v/>
      </c>
      <c r="Q65" s="219"/>
    </row>
    <row r="66" spans="1:17" ht="20.100000000000001" customHeight="1" x14ac:dyDescent="0.25">
      <c r="A66" s="44">
        <v>60</v>
      </c>
      <c r="B66" s="21"/>
      <c r="C66" s="21"/>
      <c r="D66" s="21"/>
      <c r="E66" s="21"/>
      <c r="F66" s="21"/>
      <c r="G66" s="21"/>
      <c r="H66" s="113" t="str">
        <f>IF(C66="","",IF(C66="","",(VLOOKUP(C66,Listes!$B$31:$C$35,2,FALSE))))</f>
        <v/>
      </c>
      <c r="I66" s="219" t="str">
        <f t="shared" si="0"/>
        <v/>
      </c>
      <c r="J66" s="105" t="str">
        <f>IF(H66="","",IF(H66="","",(VLOOKUP(H66,Listes!$C$31:$D$35,2,FALSE))))</f>
        <v/>
      </c>
      <c r="K66" s="276"/>
      <c r="L66" s="276"/>
      <c r="M66" s="104" t="str">
        <f>IF($H66="","",IF($C66=Listes!$B$32,IF('Dépenses forfaitaire'!$E66&lt;=Listes!$B$53,('Dépenses forfaitaire'!$E66*(VLOOKUP('Dépenses forfaitaire'!$D66,Listes!$A$54:$E$60,2,FALSE))),IF('Dépenses forfaitaire'!$E66&gt;Listes!$E$53,('Dépenses forfaitaire'!$E66*(VLOOKUP('Dépenses forfaitaire'!$D66,Listes!$A$54:$E$60,5,FALSE))),('Dépenses forfaitaire'!$E66*(VLOOKUP('Dépenses forfaitaire'!$D66,Listes!$A$54:$E$60,3,FALSE)))+(VLOOKUP('Dépenses forfaitaire'!$D66,Listes!$A$54:$E$60,4,FALSE))))))</f>
        <v/>
      </c>
      <c r="N66" s="104" t="str">
        <f>IF($H66="","",IF($C66=Listes!$B$31,IF('Dépenses forfaitaire'!$E66&lt;=Listes!$B$42,('Dépenses forfaitaire'!$E66*(VLOOKUP('Dépenses forfaitaire'!$D66,Listes!$A$43:$E$49,2,FALSE))),IF('Dépenses forfaitaire'!$E66&gt;Listes!$D$42,('Dépenses forfaitaire'!$E66*(VLOOKUP('Dépenses forfaitaire'!$D66,Listes!$A$43:$E$49,5,FALSE))),('Dépenses forfaitaire'!$E66*(VLOOKUP('Dépenses forfaitaire'!$D66,Listes!$A$43:$E$49,3,FALSE)))+(VLOOKUP('Dépenses forfaitaire'!$D66,Listes!$A$43:$E$49,4,FALSE))))))</f>
        <v/>
      </c>
      <c r="O66" s="104" t="str">
        <f>IF($H66="","",IF($C66=Listes!$B$34,Listes!$I$31,IF($C66=Listes!$B$35,(VLOOKUP('Dépenses forfaitaire'!$F66,Listes!$E$31:$F$36,2,FALSE)),IF($C66=Listes!$B$33,IF('Dépenses forfaitaire'!$E66&lt;=Listes!$A$64,'Dépenses forfaitaire'!$E66*Listes!$A$65,IF('Dépenses forfaitaire'!$E66&gt;Listes!$D$64,'Dépenses forfaitaire'!$E66*Listes!$D$65,(('Dépenses forfaitaire'!$E66*Listes!$B$65)+Listes!$C$65)))))))</f>
        <v/>
      </c>
      <c r="P66" s="105" t="str">
        <f t="shared" si="1"/>
        <v/>
      </c>
      <c r="Q66" s="219"/>
    </row>
    <row r="67" spans="1:17" ht="20.100000000000001" customHeight="1" x14ac:dyDescent="0.25">
      <c r="A67" s="44">
        <v>61</v>
      </c>
      <c r="B67" s="21"/>
      <c r="C67" s="21"/>
      <c r="D67" s="21"/>
      <c r="E67" s="21"/>
      <c r="F67" s="21"/>
      <c r="G67" s="21"/>
      <c r="H67" s="113" t="str">
        <f>IF(C67="","",IF(C67="","",(VLOOKUP(C67,Listes!$B$31:$C$35,2,FALSE))))</f>
        <v/>
      </c>
      <c r="I67" s="219" t="str">
        <f t="shared" si="0"/>
        <v/>
      </c>
      <c r="J67" s="105" t="str">
        <f>IF(H67="","",IF(H67="","",(VLOOKUP(H67,Listes!$C$31:$D$35,2,FALSE))))</f>
        <v/>
      </c>
      <c r="K67" s="276"/>
      <c r="L67" s="276"/>
      <c r="M67" s="104" t="str">
        <f>IF($H67="","",IF($C67=Listes!$B$32,IF('Dépenses forfaitaire'!$E67&lt;=Listes!$B$53,('Dépenses forfaitaire'!$E67*(VLOOKUP('Dépenses forfaitaire'!$D67,Listes!$A$54:$E$60,2,FALSE))),IF('Dépenses forfaitaire'!$E67&gt;Listes!$E$53,('Dépenses forfaitaire'!$E67*(VLOOKUP('Dépenses forfaitaire'!$D67,Listes!$A$54:$E$60,5,FALSE))),('Dépenses forfaitaire'!$E67*(VLOOKUP('Dépenses forfaitaire'!$D67,Listes!$A$54:$E$60,3,FALSE)))+(VLOOKUP('Dépenses forfaitaire'!$D67,Listes!$A$54:$E$60,4,FALSE))))))</f>
        <v/>
      </c>
      <c r="N67" s="104" t="str">
        <f>IF($H67="","",IF($C67=Listes!$B$31,IF('Dépenses forfaitaire'!$E67&lt;=Listes!$B$42,('Dépenses forfaitaire'!$E67*(VLOOKUP('Dépenses forfaitaire'!$D67,Listes!$A$43:$E$49,2,FALSE))),IF('Dépenses forfaitaire'!$E67&gt;Listes!$D$42,('Dépenses forfaitaire'!$E67*(VLOOKUP('Dépenses forfaitaire'!$D67,Listes!$A$43:$E$49,5,FALSE))),('Dépenses forfaitaire'!$E67*(VLOOKUP('Dépenses forfaitaire'!$D67,Listes!$A$43:$E$49,3,FALSE)))+(VLOOKUP('Dépenses forfaitaire'!$D67,Listes!$A$43:$E$49,4,FALSE))))))</f>
        <v/>
      </c>
      <c r="O67" s="104" t="str">
        <f>IF($H67="","",IF($C67=Listes!$B$34,Listes!$I$31,IF($C67=Listes!$B$35,(VLOOKUP('Dépenses forfaitaire'!$F67,Listes!$E$31:$F$36,2,FALSE)),IF($C67=Listes!$B$33,IF('Dépenses forfaitaire'!$E67&lt;=Listes!$A$64,'Dépenses forfaitaire'!$E67*Listes!$A$65,IF('Dépenses forfaitaire'!$E67&gt;Listes!$D$64,'Dépenses forfaitaire'!$E67*Listes!$D$65,(('Dépenses forfaitaire'!$E67*Listes!$B$65)+Listes!$C$65)))))))</f>
        <v/>
      </c>
      <c r="P67" s="105" t="str">
        <f t="shared" si="1"/>
        <v/>
      </c>
      <c r="Q67" s="219"/>
    </row>
    <row r="68" spans="1:17" ht="20.100000000000001" customHeight="1" x14ac:dyDescent="0.25">
      <c r="A68" s="44">
        <v>62</v>
      </c>
      <c r="B68" s="21"/>
      <c r="C68" s="21"/>
      <c r="D68" s="21"/>
      <c r="E68" s="21"/>
      <c r="F68" s="21"/>
      <c r="G68" s="21"/>
      <c r="H68" s="113" t="str">
        <f>IF(C68="","",IF(C68="","",(VLOOKUP(C68,Listes!$B$31:$C$35,2,FALSE))))</f>
        <v/>
      </c>
      <c r="I68" s="219" t="str">
        <f t="shared" si="0"/>
        <v/>
      </c>
      <c r="J68" s="105" t="str">
        <f>IF(H68="","",IF(H68="","",(VLOOKUP(H68,Listes!$C$31:$D$35,2,FALSE))))</f>
        <v/>
      </c>
      <c r="K68" s="276"/>
      <c r="L68" s="276"/>
      <c r="M68" s="104" t="str">
        <f>IF($H68="","",IF($C68=Listes!$B$32,IF('Dépenses forfaitaire'!$E68&lt;=Listes!$B$53,('Dépenses forfaitaire'!$E68*(VLOOKUP('Dépenses forfaitaire'!$D68,Listes!$A$54:$E$60,2,FALSE))),IF('Dépenses forfaitaire'!$E68&gt;Listes!$E$53,('Dépenses forfaitaire'!$E68*(VLOOKUP('Dépenses forfaitaire'!$D68,Listes!$A$54:$E$60,5,FALSE))),('Dépenses forfaitaire'!$E68*(VLOOKUP('Dépenses forfaitaire'!$D68,Listes!$A$54:$E$60,3,FALSE)))+(VLOOKUP('Dépenses forfaitaire'!$D68,Listes!$A$54:$E$60,4,FALSE))))))</f>
        <v/>
      </c>
      <c r="N68" s="104" t="str">
        <f>IF($H68="","",IF($C68=Listes!$B$31,IF('Dépenses forfaitaire'!$E68&lt;=Listes!$B$42,('Dépenses forfaitaire'!$E68*(VLOOKUP('Dépenses forfaitaire'!$D68,Listes!$A$43:$E$49,2,FALSE))),IF('Dépenses forfaitaire'!$E68&gt;Listes!$D$42,('Dépenses forfaitaire'!$E68*(VLOOKUP('Dépenses forfaitaire'!$D68,Listes!$A$43:$E$49,5,FALSE))),('Dépenses forfaitaire'!$E68*(VLOOKUP('Dépenses forfaitaire'!$D68,Listes!$A$43:$E$49,3,FALSE)))+(VLOOKUP('Dépenses forfaitaire'!$D68,Listes!$A$43:$E$49,4,FALSE))))))</f>
        <v/>
      </c>
      <c r="O68" s="104" t="str">
        <f>IF($H68="","",IF($C68=Listes!$B$34,Listes!$I$31,IF($C68=Listes!$B$35,(VLOOKUP('Dépenses forfaitaire'!$F68,Listes!$E$31:$F$36,2,FALSE)),IF($C68=Listes!$B$33,IF('Dépenses forfaitaire'!$E68&lt;=Listes!$A$64,'Dépenses forfaitaire'!$E68*Listes!$A$65,IF('Dépenses forfaitaire'!$E68&gt;Listes!$D$64,'Dépenses forfaitaire'!$E68*Listes!$D$65,(('Dépenses forfaitaire'!$E68*Listes!$B$65)+Listes!$C$65)))))))</f>
        <v/>
      </c>
      <c r="P68" s="105" t="str">
        <f t="shared" si="1"/>
        <v/>
      </c>
      <c r="Q68" s="219"/>
    </row>
    <row r="69" spans="1:17" ht="20.100000000000001" customHeight="1" x14ac:dyDescent="0.25">
      <c r="A69" s="44">
        <v>63</v>
      </c>
      <c r="B69" s="21"/>
      <c r="C69" s="21"/>
      <c r="D69" s="21"/>
      <c r="E69" s="21"/>
      <c r="F69" s="21"/>
      <c r="G69" s="21"/>
      <c r="H69" s="113" t="str">
        <f>IF(C69="","",IF(C69="","",(VLOOKUP(C69,Listes!$B$31:$C$35,2,FALSE))))</f>
        <v/>
      </c>
      <c r="I69" s="219" t="str">
        <f t="shared" si="0"/>
        <v/>
      </c>
      <c r="J69" s="105" t="str">
        <f>IF(H69="","",IF(H69="","",(VLOOKUP(H69,Listes!$C$31:$D$35,2,FALSE))))</f>
        <v/>
      </c>
      <c r="K69" s="276"/>
      <c r="L69" s="276"/>
      <c r="M69" s="104" t="str">
        <f>IF($H69="","",IF($C69=Listes!$B$32,IF('Dépenses forfaitaire'!$E69&lt;=Listes!$B$53,('Dépenses forfaitaire'!$E69*(VLOOKUP('Dépenses forfaitaire'!$D69,Listes!$A$54:$E$60,2,FALSE))),IF('Dépenses forfaitaire'!$E69&gt;Listes!$E$53,('Dépenses forfaitaire'!$E69*(VLOOKUP('Dépenses forfaitaire'!$D69,Listes!$A$54:$E$60,5,FALSE))),('Dépenses forfaitaire'!$E69*(VLOOKUP('Dépenses forfaitaire'!$D69,Listes!$A$54:$E$60,3,FALSE)))+(VLOOKUP('Dépenses forfaitaire'!$D69,Listes!$A$54:$E$60,4,FALSE))))))</f>
        <v/>
      </c>
      <c r="N69" s="104" t="str">
        <f>IF($H69="","",IF($C69=Listes!$B$31,IF('Dépenses forfaitaire'!$E69&lt;=Listes!$B$42,('Dépenses forfaitaire'!$E69*(VLOOKUP('Dépenses forfaitaire'!$D69,Listes!$A$43:$E$49,2,FALSE))),IF('Dépenses forfaitaire'!$E69&gt;Listes!$D$42,('Dépenses forfaitaire'!$E69*(VLOOKUP('Dépenses forfaitaire'!$D69,Listes!$A$43:$E$49,5,FALSE))),('Dépenses forfaitaire'!$E69*(VLOOKUP('Dépenses forfaitaire'!$D69,Listes!$A$43:$E$49,3,FALSE)))+(VLOOKUP('Dépenses forfaitaire'!$D69,Listes!$A$43:$E$49,4,FALSE))))))</f>
        <v/>
      </c>
      <c r="O69" s="104" t="str">
        <f>IF($H69="","",IF($C69=Listes!$B$34,Listes!$I$31,IF($C69=Listes!$B$35,(VLOOKUP('Dépenses forfaitaire'!$F69,Listes!$E$31:$F$36,2,FALSE)),IF($C69=Listes!$B$33,IF('Dépenses forfaitaire'!$E69&lt;=Listes!$A$64,'Dépenses forfaitaire'!$E69*Listes!$A$65,IF('Dépenses forfaitaire'!$E69&gt;Listes!$D$64,'Dépenses forfaitaire'!$E69*Listes!$D$65,(('Dépenses forfaitaire'!$E69*Listes!$B$65)+Listes!$C$65)))))))</f>
        <v/>
      </c>
      <c r="P69" s="105" t="str">
        <f t="shared" si="1"/>
        <v/>
      </c>
      <c r="Q69" s="219"/>
    </row>
    <row r="70" spans="1:17" ht="20.100000000000001" customHeight="1" x14ac:dyDescent="0.25">
      <c r="A70" s="44">
        <v>64</v>
      </c>
      <c r="B70" s="21"/>
      <c r="C70" s="21"/>
      <c r="D70" s="21"/>
      <c r="E70" s="21"/>
      <c r="F70" s="21"/>
      <c r="G70" s="21"/>
      <c r="H70" s="113" t="str">
        <f>IF(C70="","",IF(C70="","",(VLOOKUP(C70,Listes!$B$31:$C$35,2,FALSE))))</f>
        <v/>
      </c>
      <c r="I70" s="219" t="str">
        <f t="shared" si="0"/>
        <v/>
      </c>
      <c r="J70" s="105" t="str">
        <f>IF(H70="","",IF(H70="","",(VLOOKUP(H70,Listes!$C$31:$D$35,2,FALSE))))</f>
        <v/>
      </c>
      <c r="K70" s="276"/>
      <c r="L70" s="276"/>
      <c r="M70" s="104" t="str">
        <f>IF($H70="","",IF($C70=Listes!$B$32,IF('Dépenses forfaitaire'!$E70&lt;=Listes!$B$53,('Dépenses forfaitaire'!$E70*(VLOOKUP('Dépenses forfaitaire'!$D70,Listes!$A$54:$E$60,2,FALSE))),IF('Dépenses forfaitaire'!$E70&gt;Listes!$E$53,('Dépenses forfaitaire'!$E70*(VLOOKUP('Dépenses forfaitaire'!$D70,Listes!$A$54:$E$60,5,FALSE))),('Dépenses forfaitaire'!$E70*(VLOOKUP('Dépenses forfaitaire'!$D70,Listes!$A$54:$E$60,3,FALSE)))+(VLOOKUP('Dépenses forfaitaire'!$D70,Listes!$A$54:$E$60,4,FALSE))))))</f>
        <v/>
      </c>
      <c r="N70" s="104" t="str">
        <f>IF($H70="","",IF($C70=Listes!$B$31,IF('Dépenses forfaitaire'!$E70&lt;=Listes!$B$42,('Dépenses forfaitaire'!$E70*(VLOOKUP('Dépenses forfaitaire'!$D70,Listes!$A$43:$E$49,2,FALSE))),IF('Dépenses forfaitaire'!$E70&gt;Listes!$D$42,('Dépenses forfaitaire'!$E70*(VLOOKUP('Dépenses forfaitaire'!$D70,Listes!$A$43:$E$49,5,FALSE))),('Dépenses forfaitaire'!$E70*(VLOOKUP('Dépenses forfaitaire'!$D70,Listes!$A$43:$E$49,3,FALSE)))+(VLOOKUP('Dépenses forfaitaire'!$D70,Listes!$A$43:$E$49,4,FALSE))))))</f>
        <v/>
      </c>
      <c r="O70" s="104" t="str">
        <f>IF($H70="","",IF($C70=Listes!$B$34,Listes!$I$31,IF($C70=Listes!$B$35,(VLOOKUP('Dépenses forfaitaire'!$F70,Listes!$E$31:$F$36,2,FALSE)),IF($C70=Listes!$B$33,IF('Dépenses forfaitaire'!$E70&lt;=Listes!$A$64,'Dépenses forfaitaire'!$E70*Listes!$A$65,IF('Dépenses forfaitaire'!$E70&gt;Listes!$D$64,'Dépenses forfaitaire'!$E70*Listes!$D$65,(('Dépenses forfaitaire'!$E70*Listes!$B$65)+Listes!$C$65)))))))</f>
        <v/>
      </c>
      <c r="P70" s="105" t="str">
        <f t="shared" si="1"/>
        <v/>
      </c>
      <c r="Q70" s="219"/>
    </row>
    <row r="71" spans="1:17" ht="20.100000000000001" customHeight="1" x14ac:dyDescent="0.25">
      <c r="A71" s="44">
        <v>65</v>
      </c>
      <c r="B71" s="21"/>
      <c r="C71" s="21"/>
      <c r="D71" s="21"/>
      <c r="E71" s="21"/>
      <c r="F71" s="21"/>
      <c r="G71" s="21"/>
      <c r="H71" s="113" t="str">
        <f>IF(C71="","",IF(C71="","",(VLOOKUP(C71,Listes!$B$31:$C$35,2,FALSE))))</f>
        <v/>
      </c>
      <c r="I71" s="219" t="str">
        <f t="shared" ref="I71:I134" si="2">IF(H71="Frais de déplacement (barèmes kilométriques) ",1,"")</f>
        <v/>
      </c>
      <c r="J71" s="105" t="str">
        <f>IF(H71="","",IF(H71="","",(VLOOKUP(H71,Listes!$C$31:$D$35,2,FALSE))))</f>
        <v/>
      </c>
      <c r="K71" s="276"/>
      <c r="L71" s="276"/>
      <c r="M71" s="104" t="str">
        <f>IF($H71="","",IF($C71=Listes!$B$32,IF('Dépenses forfaitaire'!$E71&lt;=Listes!$B$53,('Dépenses forfaitaire'!$E71*(VLOOKUP('Dépenses forfaitaire'!$D71,Listes!$A$54:$E$60,2,FALSE))),IF('Dépenses forfaitaire'!$E71&gt;Listes!$E$53,('Dépenses forfaitaire'!$E71*(VLOOKUP('Dépenses forfaitaire'!$D71,Listes!$A$54:$E$60,5,FALSE))),('Dépenses forfaitaire'!$E71*(VLOOKUP('Dépenses forfaitaire'!$D71,Listes!$A$54:$E$60,3,FALSE)))+(VLOOKUP('Dépenses forfaitaire'!$D71,Listes!$A$54:$E$60,4,FALSE))))))</f>
        <v/>
      </c>
      <c r="N71" s="104" t="str">
        <f>IF($H71="","",IF($C71=Listes!$B$31,IF('Dépenses forfaitaire'!$E71&lt;=Listes!$B$42,('Dépenses forfaitaire'!$E71*(VLOOKUP('Dépenses forfaitaire'!$D71,Listes!$A$43:$E$49,2,FALSE))),IF('Dépenses forfaitaire'!$E71&gt;Listes!$D$42,('Dépenses forfaitaire'!$E71*(VLOOKUP('Dépenses forfaitaire'!$D71,Listes!$A$43:$E$49,5,FALSE))),('Dépenses forfaitaire'!$E71*(VLOOKUP('Dépenses forfaitaire'!$D71,Listes!$A$43:$E$49,3,FALSE)))+(VLOOKUP('Dépenses forfaitaire'!$D71,Listes!$A$43:$E$49,4,FALSE))))))</f>
        <v/>
      </c>
      <c r="O71" s="104" t="str">
        <f>IF($H71="","",IF($C71=Listes!$B$34,Listes!$I$31,IF($C71=Listes!$B$35,(VLOOKUP('Dépenses forfaitaire'!$F71,Listes!$E$31:$F$36,2,FALSE)),IF($C71=Listes!$B$33,IF('Dépenses forfaitaire'!$E71&lt;=Listes!$A$64,'Dépenses forfaitaire'!$E71*Listes!$A$65,IF('Dépenses forfaitaire'!$E71&gt;Listes!$D$64,'Dépenses forfaitaire'!$E71*Listes!$D$65,(('Dépenses forfaitaire'!$E71*Listes!$B$65)+Listes!$C$65)))))))</f>
        <v/>
      </c>
      <c r="P71" s="105" t="str">
        <f t="shared" ref="P71:P134" si="3">IF($I71="","",($O71+$N71+$M71)*$I71)</f>
        <v/>
      </c>
      <c r="Q71" s="219"/>
    </row>
    <row r="72" spans="1:17" ht="20.100000000000001" customHeight="1" x14ac:dyDescent="0.25">
      <c r="A72" s="44">
        <v>66</v>
      </c>
      <c r="B72" s="21"/>
      <c r="C72" s="21"/>
      <c r="D72" s="21"/>
      <c r="E72" s="21"/>
      <c r="F72" s="21"/>
      <c r="G72" s="21"/>
      <c r="H72" s="113" t="str">
        <f>IF(C72="","",IF(C72="","",(VLOOKUP(C72,Listes!$B$31:$C$35,2,FALSE))))</f>
        <v/>
      </c>
      <c r="I72" s="219" t="str">
        <f t="shared" si="2"/>
        <v/>
      </c>
      <c r="J72" s="105" t="str">
        <f>IF(H72="","",IF(H72="","",(VLOOKUP(H72,Listes!$C$31:$D$35,2,FALSE))))</f>
        <v/>
      </c>
      <c r="K72" s="276"/>
      <c r="L72" s="276"/>
      <c r="M72" s="104" t="str">
        <f>IF($H72="","",IF($C72=Listes!$B$32,IF('Dépenses forfaitaire'!$E72&lt;=Listes!$B$53,('Dépenses forfaitaire'!$E72*(VLOOKUP('Dépenses forfaitaire'!$D72,Listes!$A$54:$E$60,2,FALSE))),IF('Dépenses forfaitaire'!$E72&gt;Listes!$E$53,('Dépenses forfaitaire'!$E72*(VLOOKUP('Dépenses forfaitaire'!$D72,Listes!$A$54:$E$60,5,FALSE))),('Dépenses forfaitaire'!$E72*(VLOOKUP('Dépenses forfaitaire'!$D72,Listes!$A$54:$E$60,3,FALSE)))+(VLOOKUP('Dépenses forfaitaire'!$D72,Listes!$A$54:$E$60,4,FALSE))))))</f>
        <v/>
      </c>
      <c r="N72" s="104" t="str">
        <f>IF($H72="","",IF($C72=Listes!$B$31,IF('Dépenses forfaitaire'!$E72&lt;=Listes!$B$42,('Dépenses forfaitaire'!$E72*(VLOOKUP('Dépenses forfaitaire'!$D72,Listes!$A$43:$E$49,2,FALSE))),IF('Dépenses forfaitaire'!$E72&gt;Listes!$D$42,('Dépenses forfaitaire'!$E72*(VLOOKUP('Dépenses forfaitaire'!$D72,Listes!$A$43:$E$49,5,FALSE))),('Dépenses forfaitaire'!$E72*(VLOOKUP('Dépenses forfaitaire'!$D72,Listes!$A$43:$E$49,3,FALSE)))+(VLOOKUP('Dépenses forfaitaire'!$D72,Listes!$A$43:$E$49,4,FALSE))))))</f>
        <v/>
      </c>
      <c r="O72" s="104" t="str">
        <f>IF($H72="","",IF($C72=Listes!$B$34,Listes!$I$31,IF($C72=Listes!$B$35,(VLOOKUP('Dépenses forfaitaire'!$F72,Listes!$E$31:$F$36,2,FALSE)),IF($C72=Listes!$B$33,IF('Dépenses forfaitaire'!$E72&lt;=Listes!$A$64,'Dépenses forfaitaire'!$E72*Listes!$A$65,IF('Dépenses forfaitaire'!$E72&gt;Listes!$D$64,'Dépenses forfaitaire'!$E72*Listes!$D$65,(('Dépenses forfaitaire'!$E72*Listes!$B$65)+Listes!$C$65)))))))</f>
        <v/>
      </c>
      <c r="P72" s="105" t="str">
        <f t="shared" si="3"/>
        <v/>
      </c>
      <c r="Q72" s="219"/>
    </row>
    <row r="73" spans="1:17" ht="20.100000000000001" customHeight="1" x14ac:dyDescent="0.25">
      <c r="A73" s="44">
        <v>67</v>
      </c>
      <c r="B73" s="21"/>
      <c r="C73" s="21"/>
      <c r="D73" s="21"/>
      <c r="E73" s="21"/>
      <c r="F73" s="21"/>
      <c r="G73" s="21"/>
      <c r="H73" s="113" t="str">
        <f>IF(C73="","",IF(C73="","",(VLOOKUP(C73,Listes!$B$31:$C$35,2,FALSE))))</f>
        <v/>
      </c>
      <c r="I73" s="219" t="str">
        <f t="shared" si="2"/>
        <v/>
      </c>
      <c r="J73" s="105" t="str">
        <f>IF(H73="","",IF(H73="","",(VLOOKUP(H73,Listes!$C$31:$D$35,2,FALSE))))</f>
        <v/>
      </c>
      <c r="K73" s="276"/>
      <c r="L73" s="276"/>
      <c r="M73" s="104" t="str">
        <f>IF($H73="","",IF($C73=Listes!$B$32,IF('Dépenses forfaitaire'!$E73&lt;=Listes!$B$53,('Dépenses forfaitaire'!$E73*(VLOOKUP('Dépenses forfaitaire'!$D73,Listes!$A$54:$E$60,2,FALSE))),IF('Dépenses forfaitaire'!$E73&gt;Listes!$E$53,('Dépenses forfaitaire'!$E73*(VLOOKUP('Dépenses forfaitaire'!$D73,Listes!$A$54:$E$60,5,FALSE))),('Dépenses forfaitaire'!$E73*(VLOOKUP('Dépenses forfaitaire'!$D73,Listes!$A$54:$E$60,3,FALSE)))+(VLOOKUP('Dépenses forfaitaire'!$D73,Listes!$A$54:$E$60,4,FALSE))))))</f>
        <v/>
      </c>
      <c r="N73" s="104" t="str">
        <f>IF($H73="","",IF($C73=Listes!$B$31,IF('Dépenses forfaitaire'!$E73&lt;=Listes!$B$42,('Dépenses forfaitaire'!$E73*(VLOOKUP('Dépenses forfaitaire'!$D73,Listes!$A$43:$E$49,2,FALSE))),IF('Dépenses forfaitaire'!$E73&gt;Listes!$D$42,('Dépenses forfaitaire'!$E73*(VLOOKUP('Dépenses forfaitaire'!$D73,Listes!$A$43:$E$49,5,FALSE))),('Dépenses forfaitaire'!$E73*(VLOOKUP('Dépenses forfaitaire'!$D73,Listes!$A$43:$E$49,3,FALSE)))+(VLOOKUP('Dépenses forfaitaire'!$D73,Listes!$A$43:$E$49,4,FALSE))))))</f>
        <v/>
      </c>
      <c r="O73" s="104" t="str">
        <f>IF($H73="","",IF($C73=Listes!$B$34,Listes!$I$31,IF($C73=Listes!$B$35,(VLOOKUP('Dépenses forfaitaire'!$F73,Listes!$E$31:$F$36,2,FALSE)),IF($C73=Listes!$B$33,IF('Dépenses forfaitaire'!$E73&lt;=Listes!$A$64,'Dépenses forfaitaire'!$E73*Listes!$A$65,IF('Dépenses forfaitaire'!$E73&gt;Listes!$D$64,'Dépenses forfaitaire'!$E73*Listes!$D$65,(('Dépenses forfaitaire'!$E73*Listes!$B$65)+Listes!$C$65)))))))</f>
        <v/>
      </c>
      <c r="P73" s="105" t="str">
        <f t="shared" si="3"/>
        <v/>
      </c>
      <c r="Q73" s="219"/>
    </row>
    <row r="74" spans="1:17" ht="20.100000000000001" customHeight="1" x14ac:dyDescent="0.25">
      <c r="A74" s="44">
        <v>68</v>
      </c>
      <c r="B74" s="21"/>
      <c r="C74" s="21"/>
      <c r="D74" s="21"/>
      <c r="E74" s="21"/>
      <c r="F74" s="21"/>
      <c r="G74" s="21"/>
      <c r="H74" s="113" t="str">
        <f>IF(C74="","",IF(C74="","",(VLOOKUP(C74,Listes!$B$31:$C$35,2,FALSE))))</f>
        <v/>
      </c>
      <c r="I74" s="219" t="str">
        <f t="shared" si="2"/>
        <v/>
      </c>
      <c r="J74" s="105" t="str">
        <f>IF(H74="","",IF(H74="","",(VLOOKUP(H74,Listes!$C$31:$D$35,2,FALSE))))</f>
        <v/>
      </c>
      <c r="K74" s="276"/>
      <c r="L74" s="276"/>
      <c r="M74" s="104" t="str">
        <f>IF($H74="","",IF($C74=Listes!$B$32,IF('Dépenses forfaitaire'!$E74&lt;=Listes!$B$53,('Dépenses forfaitaire'!$E74*(VLOOKUP('Dépenses forfaitaire'!$D74,Listes!$A$54:$E$60,2,FALSE))),IF('Dépenses forfaitaire'!$E74&gt;Listes!$E$53,('Dépenses forfaitaire'!$E74*(VLOOKUP('Dépenses forfaitaire'!$D74,Listes!$A$54:$E$60,5,FALSE))),('Dépenses forfaitaire'!$E74*(VLOOKUP('Dépenses forfaitaire'!$D74,Listes!$A$54:$E$60,3,FALSE)))+(VLOOKUP('Dépenses forfaitaire'!$D74,Listes!$A$54:$E$60,4,FALSE))))))</f>
        <v/>
      </c>
      <c r="N74" s="104" t="str">
        <f>IF($H74="","",IF($C74=Listes!$B$31,IF('Dépenses forfaitaire'!$E74&lt;=Listes!$B$42,('Dépenses forfaitaire'!$E74*(VLOOKUP('Dépenses forfaitaire'!$D74,Listes!$A$43:$E$49,2,FALSE))),IF('Dépenses forfaitaire'!$E74&gt;Listes!$D$42,('Dépenses forfaitaire'!$E74*(VLOOKUP('Dépenses forfaitaire'!$D74,Listes!$A$43:$E$49,5,FALSE))),('Dépenses forfaitaire'!$E74*(VLOOKUP('Dépenses forfaitaire'!$D74,Listes!$A$43:$E$49,3,FALSE)))+(VLOOKUP('Dépenses forfaitaire'!$D74,Listes!$A$43:$E$49,4,FALSE))))))</f>
        <v/>
      </c>
      <c r="O74" s="104" t="str">
        <f>IF($H74="","",IF($C74=Listes!$B$34,Listes!$I$31,IF($C74=Listes!$B$35,(VLOOKUP('Dépenses forfaitaire'!$F74,Listes!$E$31:$F$36,2,FALSE)),IF($C74=Listes!$B$33,IF('Dépenses forfaitaire'!$E74&lt;=Listes!$A$64,'Dépenses forfaitaire'!$E74*Listes!$A$65,IF('Dépenses forfaitaire'!$E74&gt;Listes!$D$64,'Dépenses forfaitaire'!$E74*Listes!$D$65,(('Dépenses forfaitaire'!$E74*Listes!$B$65)+Listes!$C$65)))))))</f>
        <v/>
      </c>
      <c r="P74" s="105" t="str">
        <f t="shared" si="3"/>
        <v/>
      </c>
      <c r="Q74" s="219"/>
    </row>
    <row r="75" spans="1:17" ht="20.100000000000001" customHeight="1" x14ac:dyDescent="0.25">
      <c r="A75" s="44">
        <v>69</v>
      </c>
      <c r="B75" s="21"/>
      <c r="C75" s="21"/>
      <c r="D75" s="21"/>
      <c r="E75" s="21"/>
      <c r="F75" s="21"/>
      <c r="G75" s="21"/>
      <c r="H75" s="113" t="str">
        <f>IF(C75="","",IF(C75="","",(VLOOKUP(C75,Listes!$B$31:$C$35,2,FALSE))))</f>
        <v/>
      </c>
      <c r="I75" s="219" t="str">
        <f t="shared" si="2"/>
        <v/>
      </c>
      <c r="J75" s="105" t="str">
        <f>IF(H75="","",IF(H75="","",(VLOOKUP(H75,Listes!$C$31:$D$35,2,FALSE))))</f>
        <v/>
      </c>
      <c r="K75" s="276"/>
      <c r="L75" s="276"/>
      <c r="M75" s="104" t="str">
        <f>IF($H75="","",IF($C75=Listes!$B$32,IF('Dépenses forfaitaire'!$E75&lt;=Listes!$B$53,('Dépenses forfaitaire'!$E75*(VLOOKUP('Dépenses forfaitaire'!$D75,Listes!$A$54:$E$60,2,FALSE))),IF('Dépenses forfaitaire'!$E75&gt;Listes!$E$53,('Dépenses forfaitaire'!$E75*(VLOOKUP('Dépenses forfaitaire'!$D75,Listes!$A$54:$E$60,5,FALSE))),('Dépenses forfaitaire'!$E75*(VLOOKUP('Dépenses forfaitaire'!$D75,Listes!$A$54:$E$60,3,FALSE)))+(VLOOKUP('Dépenses forfaitaire'!$D75,Listes!$A$54:$E$60,4,FALSE))))))</f>
        <v/>
      </c>
      <c r="N75" s="104" t="str">
        <f>IF($H75="","",IF($C75=Listes!$B$31,IF('Dépenses forfaitaire'!$E75&lt;=Listes!$B$42,('Dépenses forfaitaire'!$E75*(VLOOKUP('Dépenses forfaitaire'!$D75,Listes!$A$43:$E$49,2,FALSE))),IF('Dépenses forfaitaire'!$E75&gt;Listes!$D$42,('Dépenses forfaitaire'!$E75*(VLOOKUP('Dépenses forfaitaire'!$D75,Listes!$A$43:$E$49,5,FALSE))),('Dépenses forfaitaire'!$E75*(VLOOKUP('Dépenses forfaitaire'!$D75,Listes!$A$43:$E$49,3,FALSE)))+(VLOOKUP('Dépenses forfaitaire'!$D75,Listes!$A$43:$E$49,4,FALSE))))))</f>
        <v/>
      </c>
      <c r="O75" s="104" t="str">
        <f>IF($H75="","",IF($C75=Listes!$B$34,Listes!$I$31,IF($C75=Listes!$B$35,(VLOOKUP('Dépenses forfaitaire'!$F75,Listes!$E$31:$F$36,2,FALSE)),IF($C75=Listes!$B$33,IF('Dépenses forfaitaire'!$E75&lt;=Listes!$A$64,'Dépenses forfaitaire'!$E75*Listes!$A$65,IF('Dépenses forfaitaire'!$E75&gt;Listes!$D$64,'Dépenses forfaitaire'!$E75*Listes!$D$65,(('Dépenses forfaitaire'!$E75*Listes!$B$65)+Listes!$C$65)))))))</f>
        <v/>
      </c>
      <c r="P75" s="105" t="str">
        <f t="shared" si="3"/>
        <v/>
      </c>
      <c r="Q75" s="219"/>
    </row>
    <row r="76" spans="1:17" ht="20.100000000000001" customHeight="1" x14ac:dyDescent="0.25">
      <c r="A76" s="44">
        <v>70</v>
      </c>
      <c r="B76" s="21"/>
      <c r="C76" s="21"/>
      <c r="D76" s="21"/>
      <c r="E76" s="21"/>
      <c r="F76" s="21"/>
      <c r="G76" s="21"/>
      <c r="H76" s="113" t="str">
        <f>IF(C76="","",IF(C76="","",(VLOOKUP(C76,Listes!$B$31:$C$35,2,FALSE))))</f>
        <v/>
      </c>
      <c r="I76" s="219" t="str">
        <f t="shared" si="2"/>
        <v/>
      </c>
      <c r="J76" s="105" t="str">
        <f>IF(H76="","",IF(H76="","",(VLOOKUP(H76,Listes!$C$31:$D$35,2,FALSE))))</f>
        <v/>
      </c>
      <c r="K76" s="276"/>
      <c r="L76" s="276"/>
      <c r="M76" s="104" t="str">
        <f>IF($H76="","",IF($C76=Listes!$B$32,IF('Dépenses forfaitaire'!$E76&lt;=Listes!$B$53,('Dépenses forfaitaire'!$E76*(VLOOKUP('Dépenses forfaitaire'!$D76,Listes!$A$54:$E$60,2,FALSE))),IF('Dépenses forfaitaire'!$E76&gt;Listes!$E$53,('Dépenses forfaitaire'!$E76*(VLOOKUP('Dépenses forfaitaire'!$D76,Listes!$A$54:$E$60,5,FALSE))),('Dépenses forfaitaire'!$E76*(VLOOKUP('Dépenses forfaitaire'!$D76,Listes!$A$54:$E$60,3,FALSE)))+(VLOOKUP('Dépenses forfaitaire'!$D76,Listes!$A$54:$E$60,4,FALSE))))))</f>
        <v/>
      </c>
      <c r="N76" s="104" t="str">
        <f>IF($H76="","",IF($C76=Listes!$B$31,IF('Dépenses forfaitaire'!$E76&lt;=Listes!$B$42,('Dépenses forfaitaire'!$E76*(VLOOKUP('Dépenses forfaitaire'!$D76,Listes!$A$43:$E$49,2,FALSE))),IF('Dépenses forfaitaire'!$E76&gt;Listes!$D$42,('Dépenses forfaitaire'!$E76*(VLOOKUP('Dépenses forfaitaire'!$D76,Listes!$A$43:$E$49,5,FALSE))),('Dépenses forfaitaire'!$E76*(VLOOKUP('Dépenses forfaitaire'!$D76,Listes!$A$43:$E$49,3,FALSE)))+(VLOOKUP('Dépenses forfaitaire'!$D76,Listes!$A$43:$E$49,4,FALSE))))))</f>
        <v/>
      </c>
      <c r="O76" s="104" t="str">
        <f>IF($H76="","",IF($C76=Listes!$B$34,Listes!$I$31,IF($C76=Listes!$B$35,(VLOOKUP('Dépenses forfaitaire'!$F76,Listes!$E$31:$F$36,2,FALSE)),IF($C76=Listes!$B$33,IF('Dépenses forfaitaire'!$E76&lt;=Listes!$A$64,'Dépenses forfaitaire'!$E76*Listes!$A$65,IF('Dépenses forfaitaire'!$E76&gt;Listes!$D$64,'Dépenses forfaitaire'!$E76*Listes!$D$65,(('Dépenses forfaitaire'!$E76*Listes!$B$65)+Listes!$C$65)))))))</f>
        <v/>
      </c>
      <c r="P76" s="105" t="str">
        <f t="shared" si="3"/>
        <v/>
      </c>
      <c r="Q76" s="219"/>
    </row>
    <row r="77" spans="1:17" ht="20.100000000000001" customHeight="1" x14ac:dyDescent="0.25">
      <c r="A77" s="44">
        <v>71</v>
      </c>
      <c r="B77" s="21"/>
      <c r="C77" s="21"/>
      <c r="D77" s="21"/>
      <c r="E77" s="21"/>
      <c r="F77" s="21"/>
      <c r="G77" s="21"/>
      <c r="H77" s="113" t="str">
        <f>IF(C77="","",IF(C77="","",(VLOOKUP(C77,Listes!$B$31:$C$35,2,FALSE))))</f>
        <v/>
      </c>
      <c r="I77" s="219" t="str">
        <f t="shared" si="2"/>
        <v/>
      </c>
      <c r="J77" s="105" t="str">
        <f>IF(H77="","",IF(H77="","",(VLOOKUP(H77,Listes!$C$31:$D$35,2,FALSE))))</f>
        <v/>
      </c>
      <c r="K77" s="276"/>
      <c r="L77" s="276"/>
      <c r="M77" s="104" t="str">
        <f>IF($H77="","",IF($C77=Listes!$B$32,IF('Dépenses forfaitaire'!$E77&lt;=Listes!$B$53,('Dépenses forfaitaire'!$E77*(VLOOKUP('Dépenses forfaitaire'!$D77,Listes!$A$54:$E$60,2,FALSE))),IF('Dépenses forfaitaire'!$E77&gt;Listes!$E$53,('Dépenses forfaitaire'!$E77*(VLOOKUP('Dépenses forfaitaire'!$D77,Listes!$A$54:$E$60,5,FALSE))),('Dépenses forfaitaire'!$E77*(VLOOKUP('Dépenses forfaitaire'!$D77,Listes!$A$54:$E$60,3,FALSE)))+(VLOOKUP('Dépenses forfaitaire'!$D77,Listes!$A$54:$E$60,4,FALSE))))))</f>
        <v/>
      </c>
      <c r="N77" s="104" t="str">
        <f>IF($H77="","",IF($C77=Listes!$B$31,IF('Dépenses forfaitaire'!$E77&lt;=Listes!$B$42,('Dépenses forfaitaire'!$E77*(VLOOKUP('Dépenses forfaitaire'!$D77,Listes!$A$43:$E$49,2,FALSE))),IF('Dépenses forfaitaire'!$E77&gt;Listes!$D$42,('Dépenses forfaitaire'!$E77*(VLOOKUP('Dépenses forfaitaire'!$D77,Listes!$A$43:$E$49,5,FALSE))),('Dépenses forfaitaire'!$E77*(VLOOKUP('Dépenses forfaitaire'!$D77,Listes!$A$43:$E$49,3,FALSE)))+(VLOOKUP('Dépenses forfaitaire'!$D77,Listes!$A$43:$E$49,4,FALSE))))))</f>
        <v/>
      </c>
      <c r="O77" s="104" t="str">
        <f>IF($H77="","",IF($C77=Listes!$B$34,Listes!$I$31,IF($C77=Listes!$B$35,(VLOOKUP('Dépenses forfaitaire'!$F77,Listes!$E$31:$F$36,2,FALSE)),IF($C77=Listes!$B$33,IF('Dépenses forfaitaire'!$E77&lt;=Listes!$A$64,'Dépenses forfaitaire'!$E77*Listes!$A$65,IF('Dépenses forfaitaire'!$E77&gt;Listes!$D$64,'Dépenses forfaitaire'!$E77*Listes!$D$65,(('Dépenses forfaitaire'!$E77*Listes!$B$65)+Listes!$C$65)))))))</f>
        <v/>
      </c>
      <c r="P77" s="105" t="str">
        <f t="shared" si="3"/>
        <v/>
      </c>
      <c r="Q77" s="219"/>
    </row>
    <row r="78" spans="1:17" ht="20.100000000000001" customHeight="1" x14ac:dyDescent="0.25">
      <c r="A78" s="44">
        <v>72</v>
      </c>
      <c r="B78" s="21"/>
      <c r="C78" s="21"/>
      <c r="D78" s="21"/>
      <c r="E78" s="21"/>
      <c r="F78" s="21"/>
      <c r="G78" s="21"/>
      <c r="H78" s="113" t="str">
        <f>IF(C78="","",IF(C78="","",(VLOOKUP(C78,Listes!$B$31:$C$35,2,FALSE))))</f>
        <v/>
      </c>
      <c r="I78" s="219" t="str">
        <f t="shared" si="2"/>
        <v/>
      </c>
      <c r="J78" s="105" t="str">
        <f>IF(H78="","",IF(H78="","",(VLOOKUP(H78,Listes!$C$31:$D$35,2,FALSE))))</f>
        <v/>
      </c>
      <c r="K78" s="276"/>
      <c r="L78" s="276"/>
      <c r="M78" s="104" t="str">
        <f>IF($H78="","",IF($C78=Listes!$B$32,IF('Dépenses forfaitaire'!$E78&lt;=Listes!$B$53,('Dépenses forfaitaire'!$E78*(VLOOKUP('Dépenses forfaitaire'!$D78,Listes!$A$54:$E$60,2,FALSE))),IF('Dépenses forfaitaire'!$E78&gt;Listes!$E$53,('Dépenses forfaitaire'!$E78*(VLOOKUP('Dépenses forfaitaire'!$D78,Listes!$A$54:$E$60,5,FALSE))),('Dépenses forfaitaire'!$E78*(VLOOKUP('Dépenses forfaitaire'!$D78,Listes!$A$54:$E$60,3,FALSE)))+(VLOOKUP('Dépenses forfaitaire'!$D78,Listes!$A$54:$E$60,4,FALSE))))))</f>
        <v/>
      </c>
      <c r="N78" s="104" t="str">
        <f>IF($H78="","",IF($C78=Listes!$B$31,IF('Dépenses forfaitaire'!$E78&lt;=Listes!$B$42,('Dépenses forfaitaire'!$E78*(VLOOKUP('Dépenses forfaitaire'!$D78,Listes!$A$43:$E$49,2,FALSE))),IF('Dépenses forfaitaire'!$E78&gt;Listes!$D$42,('Dépenses forfaitaire'!$E78*(VLOOKUP('Dépenses forfaitaire'!$D78,Listes!$A$43:$E$49,5,FALSE))),('Dépenses forfaitaire'!$E78*(VLOOKUP('Dépenses forfaitaire'!$D78,Listes!$A$43:$E$49,3,FALSE)))+(VLOOKUP('Dépenses forfaitaire'!$D78,Listes!$A$43:$E$49,4,FALSE))))))</f>
        <v/>
      </c>
      <c r="O78" s="104" t="str">
        <f>IF($H78="","",IF($C78=Listes!$B$34,Listes!$I$31,IF($C78=Listes!$B$35,(VLOOKUP('Dépenses forfaitaire'!$F78,Listes!$E$31:$F$36,2,FALSE)),IF($C78=Listes!$B$33,IF('Dépenses forfaitaire'!$E78&lt;=Listes!$A$64,'Dépenses forfaitaire'!$E78*Listes!$A$65,IF('Dépenses forfaitaire'!$E78&gt;Listes!$D$64,'Dépenses forfaitaire'!$E78*Listes!$D$65,(('Dépenses forfaitaire'!$E78*Listes!$B$65)+Listes!$C$65)))))))</f>
        <v/>
      </c>
      <c r="P78" s="105" t="str">
        <f t="shared" si="3"/>
        <v/>
      </c>
      <c r="Q78" s="219"/>
    </row>
    <row r="79" spans="1:17" ht="20.100000000000001" customHeight="1" x14ac:dyDescent="0.25">
      <c r="A79" s="44">
        <v>73</v>
      </c>
      <c r="B79" s="21"/>
      <c r="C79" s="21"/>
      <c r="D79" s="21"/>
      <c r="E79" s="21"/>
      <c r="F79" s="21"/>
      <c r="G79" s="21"/>
      <c r="H79" s="113" t="str">
        <f>IF(C79="","",IF(C79="","",(VLOOKUP(C79,Listes!$B$31:$C$35,2,FALSE))))</f>
        <v/>
      </c>
      <c r="I79" s="219" t="str">
        <f t="shared" si="2"/>
        <v/>
      </c>
      <c r="J79" s="105" t="str">
        <f>IF(H79="","",IF(H79="","",(VLOOKUP(H79,Listes!$C$31:$D$35,2,FALSE))))</f>
        <v/>
      </c>
      <c r="K79" s="276"/>
      <c r="L79" s="276"/>
      <c r="M79" s="104" t="str">
        <f>IF($H79="","",IF($C79=Listes!$B$32,IF('Dépenses forfaitaire'!$E79&lt;=Listes!$B$53,('Dépenses forfaitaire'!$E79*(VLOOKUP('Dépenses forfaitaire'!$D79,Listes!$A$54:$E$60,2,FALSE))),IF('Dépenses forfaitaire'!$E79&gt;Listes!$E$53,('Dépenses forfaitaire'!$E79*(VLOOKUP('Dépenses forfaitaire'!$D79,Listes!$A$54:$E$60,5,FALSE))),('Dépenses forfaitaire'!$E79*(VLOOKUP('Dépenses forfaitaire'!$D79,Listes!$A$54:$E$60,3,FALSE)))+(VLOOKUP('Dépenses forfaitaire'!$D79,Listes!$A$54:$E$60,4,FALSE))))))</f>
        <v/>
      </c>
      <c r="N79" s="104" t="str">
        <f>IF($H79="","",IF($C79=Listes!$B$31,IF('Dépenses forfaitaire'!$E79&lt;=Listes!$B$42,('Dépenses forfaitaire'!$E79*(VLOOKUP('Dépenses forfaitaire'!$D79,Listes!$A$43:$E$49,2,FALSE))),IF('Dépenses forfaitaire'!$E79&gt;Listes!$D$42,('Dépenses forfaitaire'!$E79*(VLOOKUP('Dépenses forfaitaire'!$D79,Listes!$A$43:$E$49,5,FALSE))),('Dépenses forfaitaire'!$E79*(VLOOKUP('Dépenses forfaitaire'!$D79,Listes!$A$43:$E$49,3,FALSE)))+(VLOOKUP('Dépenses forfaitaire'!$D79,Listes!$A$43:$E$49,4,FALSE))))))</f>
        <v/>
      </c>
      <c r="O79" s="104" t="str">
        <f>IF($H79="","",IF($C79=Listes!$B$34,Listes!$I$31,IF($C79=Listes!$B$35,(VLOOKUP('Dépenses forfaitaire'!$F79,Listes!$E$31:$F$36,2,FALSE)),IF($C79=Listes!$B$33,IF('Dépenses forfaitaire'!$E79&lt;=Listes!$A$64,'Dépenses forfaitaire'!$E79*Listes!$A$65,IF('Dépenses forfaitaire'!$E79&gt;Listes!$D$64,'Dépenses forfaitaire'!$E79*Listes!$D$65,(('Dépenses forfaitaire'!$E79*Listes!$B$65)+Listes!$C$65)))))))</f>
        <v/>
      </c>
      <c r="P79" s="105" t="str">
        <f t="shared" si="3"/>
        <v/>
      </c>
      <c r="Q79" s="219"/>
    </row>
    <row r="80" spans="1:17" ht="20.100000000000001" customHeight="1" x14ac:dyDescent="0.25">
      <c r="A80" s="44">
        <v>74</v>
      </c>
      <c r="B80" s="21"/>
      <c r="C80" s="21"/>
      <c r="D80" s="21"/>
      <c r="E80" s="21"/>
      <c r="F80" s="21"/>
      <c r="G80" s="21"/>
      <c r="H80" s="113" t="str">
        <f>IF(C80="","",IF(C80="","",(VLOOKUP(C80,Listes!$B$31:$C$35,2,FALSE))))</f>
        <v/>
      </c>
      <c r="I80" s="219" t="str">
        <f t="shared" si="2"/>
        <v/>
      </c>
      <c r="J80" s="105" t="str">
        <f>IF(H80="","",IF(H80="","",(VLOOKUP(H80,Listes!$C$31:$D$35,2,FALSE))))</f>
        <v/>
      </c>
      <c r="K80" s="276"/>
      <c r="L80" s="276"/>
      <c r="M80" s="104" t="str">
        <f>IF($H80="","",IF($C80=Listes!$B$32,IF('Dépenses forfaitaire'!$E80&lt;=Listes!$B$53,('Dépenses forfaitaire'!$E80*(VLOOKUP('Dépenses forfaitaire'!$D80,Listes!$A$54:$E$60,2,FALSE))),IF('Dépenses forfaitaire'!$E80&gt;Listes!$E$53,('Dépenses forfaitaire'!$E80*(VLOOKUP('Dépenses forfaitaire'!$D80,Listes!$A$54:$E$60,5,FALSE))),('Dépenses forfaitaire'!$E80*(VLOOKUP('Dépenses forfaitaire'!$D80,Listes!$A$54:$E$60,3,FALSE)))+(VLOOKUP('Dépenses forfaitaire'!$D80,Listes!$A$54:$E$60,4,FALSE))))))</f>
        <v/>
      </c>
      <c r="N80" s="104" t="str">
        <f>IF($H80="","",IF($C80=Listes!$B$31,IF('Dépenses forfaitaire'!$E80&lt;=Listes!$B$42,('Dépenses forfaitaire'!$E80*(VLOOKUP('Dépenses forfaitaire'!$D80,Listes!$A$43:$E$49,2,FALSE))),IF('Dépenses forfaitaire'!$E80&gt;Listes!$D$42,('Dépenses forfaitaire'!$E80*(VLOOKUP('Dépenses forfaitaire'!$D80,Listes!$A$43:$E$49,5,FALSE))),('Dépenses forfaitaire'!$E80*(VLOOKUP('Dépenses forfaitaire'!$D80,Listes!$A$43:$E$49,3,FALSE)))+(VLOOKUP('Dépenses forfaitaire'!$D80,Listes!$A$43:$E$49,4,FALSE))))))</f>
        <v/>
      </c>
      <c r="O80" s="104" t="str">
        <f>IF($H80="","",IF($C80=Listes!$B$34,Listes!$I$31,IF($C80=Listes!$B$35,(VLOOKUP('Dépenses forfaitaire'!$F80,Listes!$E$31:$F$36,2,FALSE)),IF($C80=Listes!$B$33,IF('Dépenses forfaitaire'!$E80&lt;=Listes!$A$64,'Dépenses forfaitaire'!$E80*Listes!$A$65,IF('Dépenses forfaitaire'!$E80&gt;Listes!$D$64,'Dépenses forfaitaire'!$E80*Listes!$D$65,(('Dépenses forfaitaire'!$E80*Listes!$B$65)+Listes!$C$65)))))))</f>
        <v/>
      </c>
      <c r="P80" s="105" t="str">
        <f t="shared" si="3"/>
        <v/>
      </c>
      <c r="Q80" s="219"/>
    </row>
    <row r="81" spans="1:17" ht="20.100000000000001" customHeight="1" x14ac:dyDescent="0.25">
      <c r="A81" s="44">
        <v>75</v>
      </c>
      <c r="B81" s="21"/>
      <c r="C81" s="21"/>
      <c r="D81" s="21"/>
      <c r="E81" s="21"/>
      <c r="F81" s="21"/>
      <c r="G81" s="21"/>
      <c r="H81" s="113" t="str">
        <f>IF(C81="","",IF(C81="","",(VLOOKUP(C81,Listes!$B$31:$C$35,2,FALSE))))</f>
        <v/>
      </c>
      <c r="I81" s="219" t="str">
        <f t="shared" si="2"/>
        <v/>
      </c>
      <c r="J81" s="105" t="str">
        <f>IF(H81="","",IF(H81="","",(VLOOKUP(H81,Listes!$C$31:$D$35,2,FALSE))))</f>
        <v/>
      </c>
      <c r="K81" s="276"/>
      <c r="L81" s="276"/>
      <c r="M81" s="104" t="str">
        <f>IF($H81="","",IF($C81=Listes!$B$32,IF('Dépenses forfaitaire'!$E81&lt;=Listes!$B$53,('Dépenses forfaitaire'!$E81*(VLOOKUP('Dépenses forfaitaire'!$D81,Listes!$A$54:$E$60,2,FALSE))),IF('Dépenses forfaitaire'!$E81&gt;Listes!$E$53,('Dépenses forfaitaire'!$E81*(VLOOKUP('Dépenses forfaitaire'!$D81,Listes!$A$54:$E$60,5,FALSE))),('Dépenses forfaitaire'!$E81*(VLOOKUP('Dépenses forfaitaire'!$D81,Listes!$A$54:$E$60,3,FALSE)))+(VLOOKUP('Dépenses forfaitaire'!$D81,Listes!$A$54:$E$60,4,FALSE))))))</f>
        <v/>
      </c>
      <c r="N81" s="104" t="str">
        <f>IF($H81="","",IF($C81=Listes!$B$31,IF('Dépenses forfaitaire'!$E81&lt;=Listes!$B$42,('Dépenses forfaitaire'!$E81*(VLOOKUP('Dépenses forfaitaire'!$D81,Listes!$A$43:$E$49,2,FALSE))),IF('Dépenses forfaitaire'!$E81&gt;Listes!$D$42,('Dépenses forfaitaire'!$E81*(VLOOKUP('Dépenses forfaitaire'!$D81,Listes!$A$43:$E$49,5,FALSE))),('Dépenses forfaitaire'!$E81*(VLOOKUP('Dépenses forfaitaire'!$D81,Listes!$A$43:$E$49,3,FALSE)))+(VLOOKUP('Dépenses forfaitaire'!$D81,Listes!$A$43:$E$49,4,FALSE))))))</f>
        <v/>
      </c>
      <c r="O81" s="104" t="str">
        <f>IF($H81="","",IF($C81=Listes!$B$34,Listes!$I$31,IF($C81=Listes!$B$35,(VLOOKUP('Dépenses forfaitaire'!$F81,Listes!$E$31:$F$36,2,FALSE)),IF($C81=Listes!$B$33,IF('Dépenses forfaitaire'!$E81&lt;=Listes!$A$64,'Dépenses forfaitaire'!$E81*Listes!$A$65,IF('Dépenses forfaitaire'!$E81&gt;Listes!$D$64,'Dépenses forfaitaire'!$E81*Listes!$D$65,(('Dépenses forfaitaire'!$E81*Listes!$B$65)+Listes!$C$65)))))))</f>
        <v/>
      </c>
      <c r="P81" s="105" t="str">
        <f t="shared" si="3"/>
        <v/>
      </c>
      <c r="Q81" s="219"/>
    </row>
    <row r="82" spans="1:17" ht="20.100000000000001" customHeight="1" x14ac:dyDescent="0.25">
      <c r="A82" s="44">
        <v>76</v>
      </c>
      <c r="B82" s="21"/>
      <c r="C82" s="21"/>
      <c r="D82" s="21"/>
      <c r="E82" s="21"/>
      <c r="F82" s="21"/>
      <c r="G82" s="21"/>
      <c r="H82" s="113" t="str">
        <f>IF(C82="","",IF(C82="","",(VLOOKUP(C82,Listes!$B$31:$C$35,2,FALSE))))</f>
        <v/>
      </c>
      <c r="I82" s="219" t="str">
        <f t="shared" si="2"/>
        <v/>
      </c>
      <c r="J82" s="105" t="str">
        <f>IF(H82="","",IF(H82="","",(VLOOKUP(H82,Listes!$C$31:$D$35,2,FALSE))))</f>
        <v/>
      </c>
      <c r="K82" s="276"/>
      <c r="L82" s="276"/>
      <c r="M82" s="104" t="str">
        <f>IF($H82="","",IF($C82=Listes!$B$32,IF('Dépenses forfaitaire'!$E82&lt;=Listes!$B$53,('Dépenses forfaitaire'!$E82*(VLOOKUP('Dépenses forfaitaire'!$D82,Listes!$A$54:$E$60,2,FALSE))),IF('Dépenses forfaitaire'!$E82&gt;Listes!$E$53,('Dépenses forfaitaire'!$E82*(VLOOKUP('Dépenses forfaitaire'!$D82,Listes!$A$54:$E$60,5,FALSE))),('Dépenses forfaitaire'!$E82*(VLOOKUP('Dépenses forfaitaire'!$D82,Listes!$A$54:$E$60,3,FALSE)))+(VLOOKUP('Dépenses forfaitaire'!$D82,Listes!$A$54:$E$60,4,FALSE))))))</f>
        <v/>
      </c>
      <c r="N82" s="104" t="str">
        <f>IF($H82="","",IF($C82=Listes!$B$31,IF('Dépenses forfaitaire'!$E82&lt;=Listes!$B$42,('Dépenses forfaitaire'!$E82*(VLOOKUP('Dépenses forfaitaire'!$D82,Listes!$A$43:$E$49,2,FALSE))),IF('Dépenses forfaitaire'!$E82&gt;Listes!$D$42,('Dépenses forfaitaire'!$E82*(VLOOKUP('Dépenses forfaitaire'!$D82,Listes!$A$43:$E$49,5,FALSE))),('Dépenses forfaitaire'!$E82*(VLOOKUP('Dépenses forfaitaire'!$D82,Listes!$A$43:$E$49,3,FALSE)))+(VLOOKUP('Dépenses forfaitaire'!$D82,Listes!$A$43:$E$49,4,FALSE))))))</f>
        <v/>
      </c>
      <c r="O82" s="104" t="str">
        <f>IF($H82="","",IF($C82=Listes!$B$34,Listes!$I$31,IF($C82=Listes!$B$35,(VLOOKUP('Dépenses forfaitaire'!$F82,Listes!$E$31:$F$36,2,FALSE)),IF($C82=Listes!$B$33,IF('Dépenses forfaitaire'!$E82&lt;=Listes!$A$64,'Dépenses forfaitaire'!$E82*Listes!$A$65,IF('Dépenses forfaitaire'!$E82&gt;Listes!$D$64,'Dépenses forfaitaire'!$E82*Listes!$D$65,(('Dépenses forfaitaire'!$E82*Listes!$B$65)+Listes!$C$65)))))))</f>
        <v/>
      </c>
      <c r="P82" s="105" t="str">
        <f t="shared" si="3"/>
        <v/>
      </c>
      <c r="Q82" s="219"/>
    </row>
    <row r="83" spans="1:17" ht="20.100000000000001" customHeight="1" x14ac:dyDescent="0.25">
      <c r="A83" s="44">
        <v>77</v>
      </c>
      <c r="B83" s="21"/>
      <c r="C83" s="21"/>
      <c r="D83" s="21"/>
      <c r="E83" s="21"/>
      <c r="F83" s="21"/>
      <c r="G83" s="21"/>
      <c r="H83" s="113" t="str">
        <f>IF(C83="","",IF(C83="","",(VLOOKUP(C83,Listes!$B$31:$C$35,2,FALSE))))</f>
        <v/>
      </c>
      <c r="I83" s="219" t="str">
        <f t="shared" si="2"/>
        <v/>
      </c>
      <c r="J83" s="105" t="str">
        <f>IF(H83="","",IF(H83="","",(VLOOKUP(H83,Listes!$C$31:$D$35,2,FALSE))))</f>
        <v/>
      </c>
      <c r="K83" s="276"/>
      <c r="L83" s="276"/>
      <c r="M83" s="104" t="str">
        <f>IF($H83="","",IF($C83=Listes!$B$32,IF('Dépenses forfaitaire'!$E83&lt;=Listes!$B$53,('Dépenses forfaitaire'!$E83*(VLOOKUP('Dépenses forfaitaire'!$D83,Listes!$A$54:$E$60,2,FALSE))),IF('Dépenses forfaitaire'!$E83&gt;Listes!$E$53,('Dépenses forfaitaire'!$E83*(VLOOKUP('Dépenses forfaitaire'!$D83,Listes!$A$54:$E$60,5,FALSE))),('Dépenses forfaitaire'!$E83*(VLOOKUP('Dépenses forfaitaire'!$D83,Listes!$A$54:$E$60,3,FALSE)))+(VLOOKUP('Dépenses forfaitaire'!$D83,Listes!$A$54:$E$60,4,FALSE))))))</f>
        <v/>
      </c>
      <c r="N83" s="104" t="str">
        <f>IF($H83="","",IF($C83=Listes!$B$31,IF('Dépenses forfaitaire'!$E83&lt;=Listes!$B$42,('Dépenses forfaitaire'!$E83*(VLOOKUP('Dépenses forfaitaire'!$D83,Listes!$A$43:$E$49,2,FALSE))),IF('Dépenses forfaitaire'!$E83&gt;Listes!$D$42,('Dépenses forfaitaire'!$E83*(VLOOKUP('Dépenses forfaitaire'!$D83,Listes!$A$43:$E$49,5,FALSE))),('Dépenses forfaitaire'!$E83*(VLOOKUP('Dépenses forfaitaire'!$D83,Listes!$A$43:$E$49,3,FALSE)))+(VLOOKUP('Dépenses forfaitaire'!$D83,Listes!$A$43:$E$49,4,FALSE))))))</f>
        <v/>
      </c>
      <c r="O83" s="104" t="str">
        <f>IF($H83="","",IF($C83=Listes!$B$34,Listes!$I$31,IF($C83=Listes!$B$35,(VLOOKUP('Dépenses forfaitaire'!$F83,Listes!$E$31:$F$36,2,FALSE)),IF($C83=Listes!$B$33,IF('Dépenses forfaitaire'!$E83&lt;=Listes!$A$64,'Dépenses forfaitaire'!$E83*Listes!$A$65,IF('Dépenses forfaitaire'!$E83&gt;Listes!$D$64,'Dépenses forfaitaire'!$E83*Listes!$D$65,(('Dépenses forfaitaire'!$E83*Listes!$B$65)+Listes!$C$65)))))))</f>
        <v/>
      </c>
      <c r="P83" s="105" t="str">
        <f t="shared" si="3"/>
        <v/>
      </c>
      <c r="Q83" s="219"/>
    </row>
    <row r="84" spans="1:17" ht="20.100000000000001" customHeight="1" x14ac:dyDescent="0.25">
      <c r="A84" s="44">
        <v>78</v>
      </c>
      <c r="B84" s="21"/>
      <c r="C84" s="21"/>
      <c r="D84" s="21"/>
      <c r="E84" s="21"/>
      <c r="F84" s="21"/>
      <c r="G84" s="21"/>
      <c r="H84" s="113" t="str">
        <f>IF(C84="","",IF(C84="","",(VLOOKUP(C84,Listes!$B$31:$C$35,2,FALSE))))</f>
        <v/>
      </c>
      <c r="I84" s="219" t="str">
        <f t="shared" si="2"/>
        <v/>
      </c>
      <c r="J84" s="105" t="str">
        <f>IF(H84="","",IF(H84="","",(VLOOKUP(H84,Listes!$C$31:$D$35,2,FALSE))))</f>
        <v/>
      </c>
      <c r="K84" s="276"/>
      <c r="L84" s="276"/>
      <c r="M84" s="104" t="str">
        <f>IF($H84="","",IF($C84=Listes!$B$32,IF('Dépenses forfaitaire'!$E84&lt;=Listes!$B$53,('Dépenses forfaitaire'!$E84*(VLOOKUP('Dépenses forfaitaire'!$D84,Listes!$A$54:$E$60,2,FALSE))),IF('Dépenses forfaitaire'!$E84&gt;Listes!$E$53,('Dépenses forfaitaire'!$E84*(VLOOKUP('Dépenses forfaitaire'!$D84,Listes!$A$54:$E$60,5,FALSE))),('Dépenses forfaitaire'!$E84*(VLOOKUP('Dépenses forfaitaire'!$D84,Listes!$A$54:$E$60,3,FALSE)))+(VLOOKUP('Dépenses forfaitaire'!$D84,Listes!$A$54:$E$60,4,FALSE))))))</f>
        <v/>
      </c>
      <c r="N84" s="104" t="str">
        <f>IF($H84="","",IF($C84=Listes!$B$31,IF('Dépenses forfaitaire'!$E84&lt;=Listes!$B$42,('Dépenses forfaitaire'!$E84*(VLOOKUP('Dépenses forfaitaire'!$D84,Listes!$A$43:$E$49,2,FALSE))),IF('Dépenses forfaitaire'!$E84&gt;Listes!$D$42,('Dépenses forfaitaire'!$E84*(VLOOKUP('Dépenses forfaitaire'!$D84,Listes!$A$43:$E$49,5,FALSE))),('Dépenses forfaitaire'!$E84*(VLOOKUP('Dépenses forfaitaire'!$D84,Listes!$A$43:$E$49,3,FALSE)))+(VLOOKUP('Dépenses forfaitaire'!$D84,Listes!$A$43:$E$49,4,FALSE))))))</f>
        <v/>
      </c>
      <c r="O84" s="104" t="str">
        <f>IF($H84="","",IF($C84=Listes!$B$34,Listes!$I$31,IF($C84=Listes!$B$35,(VLOOKUP('Dépenses forfaitaire'!$F84,Listes!$E$31:$F$36,2,FALSE)),IF($C84=Listes!$B$33,IF('Dépenses forfaitaire'!$E84&lt;=Listes!$A$64,'Dépenses forfaitaire'!$E84*Listes!$A$65,IF('Dépenses forfaitaire'!$E84&gt;Listes!$D$64,'Dépenses forfaitaire'!$E84*Listes!$D$65,(('Dépenses forfaitaire'!$E84*Listes!$B$65)+Listes!$C$65)))))))</f>
        <v/>
      </c>
      <c r="P84" s="105" t="str">
        <f t="shared" si="3"/>
        <v/>
      </c>
      <c r="Q84" s="219"/>
    </row>
    <row r="85" spans="1:17" ht="20.100000000000001" customHeight="1" x14ac:dyDescent="0.25">
      <c r="A85" s="44">
        <v>79</v>
      </c>
      <c r="B85" s="21"/>
      <c r="C85" s="21"/>
      <c r="D85" s="21"/>
      <c r="E85" s="21"/>
      <c r="F85" s="21"/>
      <c r="G85" s="21"/>
      <c r="H85" s="113" t="str">
        <f>IF(C85="","",IF(C85="","",(VLOOKUP(C85,Listes!$B$31:$C$35,2,FALSE))))</f>
        <v/>
      </c>
      <c r="I85" s="219" t="str">
        <f t="shared" si="2"/>
        <v/>
      </c>
      <c r="J85" s="105" t="str">
        <f>IF(H85="","",IF(H85="","",(VLOOKUP(H85,Listes!$C$31:$D$35,2,FALSE))))</f>
        <v/>
      </c>
      <c r="K85" s="276"/>
      <c r="L85" s="276"/>
      <c r="M85" s="104" t="str">
        <f>IF($H85="","",IF($C85=Listes!$B$32,IF('Dépenses forfaitaire'!$E85&lt;=Listes!$B$53,('Dépenses forfaitaire'!$E85*(VLOOKUP('Dépenses forfaitaire'!$D85,Listes!$A$54:$E$60,2,FALSE))),IF('Dépenses forfaitaire'!$E85&gt;Listes!$E$53,('Dépenses forfaitaire'!$E85*(VLOOKUP('Dépenses forfaitaire'!$D85,Listes!$A$54:$E$60,5,FALSE))),('Dépenses forfaitaire'!$E85*(VLOOKUP('Dépenses forfaitaire'!$D85,Listes!$A$54:$E$60,3,FALSE)))+(VLOOKUP('Dépenses forfaitaire'!$D85,Listes!$A$54:$E$60,4,FALSE))))))</f>
        <v/>
      </c>
      <c r="N85" s="104" t="str">
        <f>IF($H85="","",IF($C85=Listes!$B$31,IF('Dépenses forfaitaire'!$E85&lt;=Listes!$B$42,('Dépenses forfaitaire'!$E85*(VLOOKUP('Dépenses forfaitaire'!$D85,Listes!$A$43:$E$49,2,FALSE))),IF('Dépenses forfaitaire'!$E85&gt;Listes!$D$42,('Dépenses forfaitaire'!$E85*(VLOOKUP('Dépenses forfaitaire'!$D85,Listes!$A$43:$E$49,5,FALSE))),('Dépenses forfaitaire'!$E85*(VLOOKUP('Dépenses forfaitaire'!$D85,Listes!$A$43:$E$49,3,FALSE)))+(VLOOKUP('Dépenses forfaitaire'!$D85,Listes!$A$43:$E$49,4,FALSE))))))</f>
        <v/>
      </c>
      <c r="O85" s="104" t="str">
        <f>IF($H85="","",IF($C85=Listes!$B$34,Listes!$I$31,IF($C85=Listes!$B$35,(VLOOKUP('Dépenses forfaitaire'!$F85,Listes!$E$31:$F$36,2,FALSE)),IF($C85=Listes!$B$33,IF('Dépenses forfaitaire'!$E85&lt;=Listes!$A$64,'Dépenses forfaitaire'!$E85*Listes!$A$65,IF('Dépenses forfaitaire'!$E85&gt;Listes!$D$64,'Dépenses forfaitaire'!$E85*Listes!$D$65,(('Dépenses forfaitaire'!$E85*Listes!$B$65)+Listes!$C$65)))))))</f>
        <v/>
      </c>
      <c r="P85" s="105" t="str">
        <f t="shared" si="3"/>
        <v/>
      </c>
      <c r="Q85" s="219"/>
    </row>
    <row r="86" spans="1:17" ht="20.100000000000001" customHeight="1" x14ac:dyDescent="0.25">
      <c r="A86" s="44">
        <v>80</v>
      </c>
      <c r="B86" s="21"/>
      <c r="C86" s="21"/>
      <c r="D86" s="21"/>
      <c r="E86" s="21"/>
      <c r="F86" s="21"/>
      <c r="G86" s="21"/>
      <c r="H86" s="113" t="str">
        <f>IF(C86="","",IF(C86="","",(VLOOKUP(C86,Listes!$B$31:$C$35,2,FALSE))))</f>
        <v/>
      </c>
      <c r="I86" s="219" t="str">
        <f t="shared" si="2"/>
        <v/>
      </c>
      <c r="J86" s="105" t="str">
        <f>IF(H86="","",IF(H86="","",(VLOOKUP(H86,Listes!$C$31:$D$35,2,FALSE))))</f>
        <v/>
      </c>
      <c r="K86" s="276"/>
      <c r="L86" s="276"/>
      <c r="M86" s="104" t="str">
        <f>IF($H86="","",IF($C86=Listes!$B$32,IF('Dépenses forfaitaire'!$E86&lt;=Listes!$B$53,('Dépenses forfaitaire'!$E86*(VLOOKUP('Dépenses forfaitaire'!$D86,Listes!$A$54:$E$60,2,FALSE))),IF('Dépenses forfaitaire'!$E86&gt;Listes!$E$53,('Dépenses forfaitaire'!$E86*(VLOOKUP('Dépenses forfaitaire'!$D86,Listes!$A$54:$E$60,5,FALSE))),('Dépenses forfaitaire'!$E86*(VLOOKUP('Dépenses forfaitaire'!$D86,Listes!$A$54:$E$60,3,FALSE)))+(VLOOKUP('Dépenses forfaitaire'!$D86,Listes!$A$54:$E$60,4,FALSE))))))</f>
        <v/>
      </c>
      <c r="N86" s="104" t="str">
        <f>IF($H86="","",IF($C86=Listes!$B$31,IF('Dépenses forfaitaire'!$E86&lt;=Listes!$B$42,('Dépenses forfaitaire'!$E86*(VLOOKUP('Dépenses forfaitaire'!$D86,Listes!$A$43:$E$49,2,FALSE))),IF('Dépenses forfaitaire'!$E86&gt;Listes!$D$42,('Dépenses forfaitaire'!$E86*(VLOOKUP('Dépenses forfaitaire'!$D86,Listes!$A$43:$E$49,5,FALSE))),('Dépenses forfaitaire'!$E86*(VLOOKUP('Dépenses forfaitaire'!$D86,Listes!$A$43:$E$49,3,FALSE)))+(VLOOKUP('Dépenses forfaitaire'!$D86,Listes!$A$43:$E$49,4,FALSE))))))</f>
        <v/>
      </c>
      <c r="O86" s="104" t="str">
        <f>IF($H86="","",IF($C86=Listes!$B$34,Listes!$I$31,IF($C86=Listes!$B$35,(VLOOKUP('Dépenses forfaitaire'!$F86,Listes!$E$31:$F$36,2,FALSE)),IF($C86=Listes!$B$33,IF('Dépenses forfaitaire'!$E86&lt;=Listes!$A$64,'Dépenses forfaitaire'!$E86*Listes!$A$65,IF('Dépenses forfaitaire'!$E86&gt;Listes!$D$64,'Dépenses forfaitaire'!$E86*Listes!$D$65,(('Dépenses forfaitaire'!$E86*Listes!$B$65)+Listes!$C$65)))))))</f>
        <v/>
      </c>
      <c r="P86" s="105" t="str">
        <f t="shared" si="3"/>
        <v/>
      </c>
      <c r="Q86" s="219"/>
    </row>
    <row r="87" spans="1:17" ht="20.100000000000001" customHeight="1" x14ac:dyDescent="0.25">
      <c r="A87" s="44">
        <v>81</v>
      </c>
      <c r="B87" s="21"/>
      <c r="C87" s="21"/>
      <c r="D87" s="21"/>
      <c r="E87" s="21"/>
      <c r="F87" s="21"/>
      <c r="G87" s="21"/>
      <c r="H87" s="113" t="str">
        <f>IF(C87="","",IF(C87="","",(VLOOKUP(C87,Listes!$B$31:$C$35,2,FALSE))))</f>
        <v/>
      </c>
      <c r="I87" s="219" t="str">
        <f t="shared" si="2"/>
        <v/>
      </c>
      <c r="J87" s="105" t="str">
        <f>IF(H87="","",IF(H87="","",(VLOOKUP(H87,Listes!$C$31:$D$35,2,FALSE))))</f>
        <v/>
      </c>
      <c r="K87" s="276"/>
      <c r="L87" s="276"/>
      <c r="M87" s="104" t="str">
        <f>IF($H87="","",IF($C87=Listes!$B$32,IF('Dépenses forfaitaire'!$E87&lt;=Listes!$B$53,('Dépenses forfaitaire'!$E87*(VLOOKUP('Dépenses forfaitaire'!$D87,Listes!$A$54:$E$60,2,FALSE))),IF('Dépenses forfaitaire'!$E87&gt;Listes!$E$53,('Dépenses forfaitaire'!$E87*(VLOOKUP('Dépenses forfaitaire'!$D87,Listes!$A$54:$E$60,5,FALSE))),('Dépenses forfaitaire'!$E87*(VLOOKUP('Dépenses forfaitaire'!$D87,Listes!$A$54:$E$60,3,FALSE)))+(VLOOKUP('Dépenses forfaitaire'!$D87,Listes!$A$54:$E$60,4,FALSE))))))</f>
        <v/>
      </c>
      <c r="N87" s="104" t="str">
        <f>IF($H87="","",IF($C87=Listes!$B$31,IF('Dépenses forfaitaire'!$E87&lt;=Listes!$B$42,('Dépenses forfaitaire'!$E87*(VLOOKUP('Dépenses forfaitaire'!$D87,Listes!$A$43:$E$49,2,FALSE))),IF('Dépenses forfaitaire'!$E87&gt;Listes!$D$42,('Dépenses forfaitaire'!$E87*(VLOOKUP('Dépenses forfaitaire'!$D87,Listes!$A$43:$E$49,5,FALSE))),('Dépenses forfaitaire'!$E87*(VLOOKUP('Dépenses forfaitaire'!$D87,Listes!$A$43:$E$49,3,FALSE)))+(VLOOKUP('Dépenses forfaitaire'!$D87,Listes!$A$43:$E$49,4,FALSE))))))</f>
        <v/>
      </c>
      <c r="O87" s="104" t="str">
        <f>IF($H87="","",IF($C87=Listes!$B$34,Listes!$I$31,IF($C87=Listes!$B$35,(VLOOKUP('Dépenses forfaitaire'!$F87,Listes!$E$31:$F$36,2,FALSE)),IF($C87=Listes!$B$33,IF('Dépenses forfaitaire'!$E87&lt;=Listes!$A$64,'Dépenses forfaitaire'!$E87*Listes!$A$65,IF('Dépenses forfaitaire'!$E87&gt;Listes!$D$64,'Dépenses forfaitaire'!$E87*Listes!$D$65,(('Dépenses forfaitaire'!$E87*Listes!$B$65)+Listes!$C$65)))))))</f>
        <v/>
      </c>
      <c r="P87" s="105" t="str">
        <f t="shared" si="3"/>
        <v/>
      </c>
      <c r="Q87" s="219"/>
    </row>
    <row r="88" spans="1:17" ht="20.100000000000001" customHeight="1" x14ac:dyDescent="0.25">
      <c r="A88" s="44">
        <v>82</v>
      </c>
      <c r="B88" s="21"/>
      <c r="C88" s="21"/>
      <c r="D88" s="21"/>
      <c r="E88" s="21"/>
      <c r="F88" s="21"/>
      <c r="G88" s="21"/>
      <c r="H88" s="113" t="str">
        <f>IF(C88="","",IF(C88="","",(VLOOKUP(C88,Listes!$B$31:$C$35,2,FALSE))))</f>
        <v/>
      </c>
      <c r="I88" s="219" t="str">
        <f t="shared" si="2"/>
        <v/>
      </c>
      <c r="J88" s="105" t="str">
        <f>IF(H88="","",IF(H88="","",(VLOOKUP(H88,Listes!$C$31:$D$35,2,FALSE))))</f>
        <v/>
      </c>
      <c r="K88" s="276"/>
      <c r="L88" s="276"/>
      <c r="M88" s="104" t="str">
        <f>IF($H88="","",IF($C88=Listes!$B$32,IF('Dépenses forfaitaire'!$E88&lt;=Listes!$B$53,('Dépenses forfaitaire'!$E88*(VLOOKUP('Dépenses forfaitaire'!$D88,Listes!$A$54:$E$60,2,FALSE))),IF('Dépenses forfaitaire'!$E88&gt;Listes!$E$53,('Dépenses forfaitaire'!$E88*(VLOOKUP('Dépenses forfaitaire'!$D88,Listes!$A$54:$E$60,5,FALSE))),('Dépenses forfaitaire'!$E88*(VLOOKUP('Dépenses forfaitaire'!$D88,Listes!$A$54:$E$60,3,FALSE)))+(VLOOKUP('Dépenses forfaitaire'!$D88,Listes!$A$54:$E$60,4,FALSE))))))</f>
        <v/>
      </c>
      <c r="N88" s="104" t="str">
        <f>IF($H88="","",IF($C88=Listes!$B$31,IF('Dépenses forfaitaire'!$E88&lt;=Listes!$B$42,('Dépenses forfaitaire'!$E88*(VLOOKUP('Dépenses forfaitaire'!$D88,Listes!$A$43:$E$49,2,FALSE))),IF('Dépenses forfaitaire'!$E88&gt;Listes!$D$42,('Dépenses forfaitaire'!$E88*(VLOOKUP('Dépenses forfaitaire'!$D88,Listes!$A$43:$E$49,5,FALSE))),('Dépenses forfaitaire'!$E88*(VLOOKUP('Dépenses forfaitaire'!$D88,Listes!$A$43:$E$49,3,FALSE)))+(VLOOKUP('Dépenses forfaitaire'!$D88,Listes!$A$43:$E$49,4,FALSE))))))</f>
        <v/>
      </c>
      <c r="O88" s="104" t="str">
        <f>IF($H88="","",IF($C88=Listes!$B$34,Listes!$I$31,IF($C88=Listes!$B$35,(VLOOKUP('Dépenses forfaitaire'!$F88,Listes!$E$31:$F$36,2,FALSE)),IF($C88=Listes!$B$33,IF('Dépenses forfaitaire'!$E88&lt;=Listes!$A$64,'Dépenses forfaitaire'!$E88*Listes!$A$65,IF('Dépenses forfaitaire'!$E88&gt;Listes!$D$64,'Dépenses forfaitaire'!$E88*Listes!$D$65,(('Dépenses forfaitaire'!$E88*Listes!$B$65)+Listes!$C$65)))))))</f>
        <v/>
      </c>
      <c r="P88" s="105" t="str">
        <f t="shared" si="3"/>
        <v/>
      </c>
      <c r="Q88" s="219"/>
    </row>
    <row r="89" spans="1:17" ht="20.100000000000001" customHeight="1" x14ac:dyDescent="0.25">
      <c r="A89" s="44">
        <v>83</v>
      </c>
      <c r="B89" s="21"/>
      <c r="C89" s="21"/>
      <c r="D89" s="21"/>
      <c r="E89" s="21"/>
      <c r="F89" s="21"/>
      <c r="G89" s="21"/>
      <c r="H89" s="113" t="str">
        <f>IF(C89="","",IF(C89="","",(VLOOKUP(C89,Listes!$B$31:$C$35,2,FALSE))))</f>
        <v/>
      </c>
      <c r="I89" s="219" t="str">
        <f t="shared" si="2"/>
        <v/>
      </c>
      <c r="J89" s="105" t="str">
        <f>IF(H89="","",IF(H89="","",(VLOOKUP(H89,Listes!$C$31:$D$35,2,FALSE))))</f>
        <v/>
      </c>
      <c r="K89" s="276"/>
      <c r="L89" s="276"/>
      <c r="M89" s="104" t="str">
        <f>IF($H89="","",IF($C89=Listes!$B$32,IF('Dépenses forfaitaire'!$E89&lt;=Listes!$B$53,('Dépenses forfaitaire'!$E89*(VLOOKUP('Dépenses forfaitaire'!$D89,Listes!$A$54:$E$60,2,FALSE))),IF('Dépenses forfaitaire'!$E89&gt;Listes!$E$53,('Dépenses forfaitaire'!$E89*(VLOOKUP('Dépenses forfaitaire'!$D89,Listes!$A$54:$E$60,5,FALSE))),('Dépenses forfaitaire'!$E89*(VLOOKUP('Dépenses forfaitaire'!$D89,Listes!$A$54:$E$60,3,FALSE)))+(VLOOKUP('Dépenses forfaitaire'!$D89,Listes!$A$54:$E$60,4,FALSE))))))</f>
        <v/>
      </c>
      <c r="N89" s="104" t="str">
        <f>IF($H89="","",IF($C89=Listes!$B$31,IF('Dépenses forfaitaire'!$E89&lt;=Listes!$B$42,('Dépenses forfaitaire'!$E89*(VLOOKUP('Dépenses forfaitaire'!$D89,Listes!$A$43:$E$49,2,FALSE))),IF('Dépenses forfaitaire'!$E89&gt;Listes!$D$42,('Dépenses forfaitaire'!$E89*(VLOOKUP('Dépenses forfaitaire'!$D89,Listes!$A$43:$E$49,5,FALSE))),('Dépenses forfaitaire'!$E89*(VLOOKUP('Dépenses forfaitaire'!$D89,Listes!$A$43:$E$49,3,FALSE)))+(VLOOKUP('Dépenses forfaitaire'!$D89,Listes!$A$43:$E$49,4,FALSE))))))</f>
        <v/>
      </c>
      <c r="O89" s="104" t="str">
        <f>IF($H89="","",IF($C89=Listes!$B$34,Listes!$I$31,IF($C89=Listes!$B$35,(VLOOKUP('Dépenses forfaitaire'!$F89,Listes!$E$31:$F$36,2,FALSE)),IF($C89=Listes!$B$33,IF('Dépenses forfaitaire'!$E89&lt;=Listes!$A$64,'Dépenses forfaitaire'!$E89*Listes!$A$65,IF('Dépenses forfaitaire'!$E89&gt;Listes!$D$64,'Dépenses forfaitaire'!$E89*Listes!$D$65,(('Dépenses forfaitaire'!$E89*Listes!$B$65)+Listes!$C$65)))))))</f>
        <v/>
      </c>
      <c r="P89" s="105" t="str">
        <f t="shared" si="3"/>
        <v/>
      </c>
      <c r="Q89" s="219"/>
    </row>
    <row r="90" spans="1:17" ht="20.100000000000001" customHeight="1" x14ac:dyDescent="0.25">
      <c r="A90" s="44">
        <v>84</v>
      </c>
      <c r="B90" s="21"/>
      <c r="C90" s="21"/>
      <c r="D90" s="21"/>
      <c r="E90" s="21"/>
      <c r="F90" s="21"/>
      <c r="G90" s="21"/>
      <c r="H90" s="113" t="str">
        <f>IF(C90="","",IF(C90="","",(VLOOKUP(C90,Listes!$B$31:$C$35,2,FALSE))))</f>
        <v/>
      </c>
      <c r="I90" s="219" t="str">
        <f t="shared" si="2"/>
        <v/>
      </c>
      <c r="J90" s="105" t="str">
        <f>IF(H90="","",IF(H90="","",(VLOOKUP(H90,Listes!$C$31:$D$35,2,FALSE))))</f>
        <v/>
      </c>
      <c r="K90" s="276"/>
      <c r="L90" s="276"/>
      <c r="M90" s="104" t="str">
        <f>IF($H90="","",IF($C90=Listes!$B$32,IF('Dépenses forfaitaire'!$E90&lt;=Listes!$B$53,('Dépenses forfaitaire'!$E90*(VLOOKUP('Dépenses forfaitaire'!$D90,Listes!$A$54:$E$60,2,FALSE))),IF('Dépenses forfaitaire'!$E90&gt;Listes!$E$53,('Dépenses forfaitaire'!$E90*(VLOOKUP('Dépenses forfaitaire'!$D90,Listes!$A$54:$E$60,5,FALSE))),('Dépenses forfaitaire'!$E90*(VLOOKUP('Dépenses forfaitaire'!$D90,Listes!$A$54:$E$60,3,FALSE)))+(VLOOKUP('Dépenses forfaitaire'!$D90,Listes!$A$54:$E$60,4,FALSE))))))</f>
        <v/>
      </c>
      <c r="N90" s="104" t="str">
        <f>IF($H90="","",IF($C90=Listes!$B$31,IF('Dépenses forfaitaire'!$E90&lt;=Listes!$B$42,('Dépenses forfaitaire'!$E90*(VLOOKUP('Dépenses forfaitaire'!$D90,Listes!$A$43:$E$49,2,FALSE))),IF('Dépenses forfaitaire'!$E90&gt;Listes!$D$42,('Dépenses forfaitaire'!$E90*(VLOOKUP('Dépenses forfaitaire'!$D90,Listes!$A$43:$E$49,5,FALSE))),('Dépenses forfaitaire'!$E90*(VLOOKUP('Dépenses forfaitaire'!$D90,Listes!$A$43:$E$49,3,FALSE)))+(VLOOKUP('Dépenses forfaitaire'!$D90,Listes!$A$43:$E$49,4,FALSE))))))</f>
        <v/>
      </c>
      <c r="O90" s="104" t="str">
        <f>IF($H90="","",IF($C90=Listes!$B$34,Listes!$I$31,IF($C90=Listes!$B$35,(VLOOKUP('Dépenses forfaitaire'!$F90,Listes!$E$31:$F$36,2,FALSE)),IF($C90=Listes!$B$33,IF('Dépenses forfaitaire'!$E90&lt;=Listes!$A$64,'Dépenses forfaitaire'!$E90*Listes!$A$65,IF('Dépenses forfaitaire'!$E90&gt;Listes!$D$64,'Dépenses forfaitaire'!$E90*Listes!$D$65,(('Dépenses forfaitaire'!$E90*Listes!$B$65)+Listes!$C$65)))))))</f>
        <v/>
      </c>
      <c r="P90" s="105" t="str">
        <f t="shared" si="3"/>
        <v/>
      </c>
      <c r="Q90" s="219"/>
    </row>
    <row r="91" spans="1:17" ht="20.100000000000001" customHeight="1" x14ac:dyDescent="0.25">
      <c r="A91" s="44">
        <v>85</v>
      </c>
      <c r="B91" s="21"/>
      <c r="C91" s="21"/>
      <c r="D91" s="21"/>
      <c r="E91" s="21"/>
      <c r="F91" s="21"/>
      <c r="G91" s="21"/>
      <c r="H91" s="113" t="str">
        <f>IF(C91="","",IF(C91="","",(VLOOKUP(C91,Listes!$B$31:$C$35,2,FALSE))))</f>
        <v/>
      </c>
      <c r="I91" s="219" t="str">
        <f t="shared" si="2"/>
        <v/>
      </c>
      <c r="J91" s="105" t="str">
        <f>IF(H91="","",IF(H91="","",(VLOOKUP(H91,Listes!$C$31:$D$35,2,FALSE))))</f>
        <v/>
      </c>
      <c r="K91" s="276"/>
      <c r="L91" s="276"/>
      <c r="M91" s="104" t="str">
        <f>IF($H91="","",IF($C91=Listes!$B$32,IF('Dépenses forfaitaire'!$E91&lt;=Listes!$B$53,('Dépenses forfaitaire'!$E91*(VLOOKUP('Dépenses forfaitaire'!$D91,Listes!$A$54:$E$60,2,FALSE))),IF('Dépenses forfaitaire'!$E91&gt;Listes!$E$53,('Dépenses forfaitaire'!$E91*(VLOOKUP('Dépenses forfaitaire'!$D91,Listes!$A$54:$E$60,5,FALSE))),('Dépenses forfaitaire'!$E91*(VLOOKUP('Dépenses forfaitaire'!$D91,Listes!$A$54:$E$60,3,FALSE)))+(VLOOKUP('Dépenses forfaitaire'!$D91,Listes!$A$54:$E$60,4,FALSE))))))</f>
        <v/>
      </c>
      <c r="N91" s="104" t="str">
        <f>IF($H91="","",IF($C91=Listes!$B$31,IF('Dépenses forfaitaire'!$E91&lt;=Listes!$B$42,('Dépenses forfaitaire'!$E91*(VLOOKUP('Dépenses forfaitaire'!$D91,Listes!$A$43:$E$49,2,FALSE))),IF('Dépenses forfaitaire'!$E91&gt;Listes!$D$42,('Dépenses forfaitaire'!$E91*(VLOOKUP('Dépenses forfaitaire'!$D91,Listes!$A$43:$E$49,5,FALSE))),('Dépenses forfaitaire'!$E91*(VLOOKUP('Dépenses forfaitaire'!$D91,Listes!$A$43:$E$49,3,FALSE)))+(VLOOKUP('Dépenses forfaitaire'!$D91,Listes!$A$43:$E$49,4,FALSE))))))</f>
        <v/>
      </c>
      <c r="O91" s="104" t="str">
        <f>IF($H91="","",IF($C91=Listes!$B$34,Listes!$I$31,IF($C91=Listes!$B$35,(VLOOKUP('Dépenses forfaitaire'!$F91,Listes!$E$31:$F$36,2,FALSE)),IF($C91=Listes!$B$33,IF('Dépenses forfaitaire'!$E91&lt;=Listes!$A$64,'Dépenses forfaitaire'!$E91*Listes!$A$65,IF('Dépenses forfaitaire'!$E91&gt;Listes!$D$64,'Dépenses forfaitaire'!$E91*Listes!$D$65,(('Dépenses forfaitaire'!$E91*Listes!$B$65)+Listes!$C$65)))))))</f>
        <v/>
      </c>
      <c r="P91" s="105" t="str">
        <f t="shared" si="3"/>
        <v/>
      </c>
      <c r="Q91" s="219"/>
    </row>
    <row r="92" spans="1:17" ht="20.100000000000001" customHeight="1" x14ac:dyDescent="0.25">
      <c r="A92" s="44">
        <v>86</v>
      </c>
      <c r="B92" s="21"/>
      <c r="C92" s="21"/>
      <c r="D92" s="21"/>
      <c r="E92" s="21"/>
      <c r="F92" s="21"/>
      <c r="G92" s="21"/>
      <c r="H92" s="113" t="str">
        <f>IF(C92="","",IF(C92="","",(VLOOKUP(C92,Listes!$B$31:$C$35,2,FALSE))))</f>
        <v/>
      </c>
      <c r="I92" s="219" t="str">
        <f t="shared" si="2"/>
        <v/>
      </c>
      <c r="J92" s="105" t="str">
        <f>IF(H92="","",IF(H92="","",(VLOOKUP(H92,Listes!$C$31:$D$35,2,FALSE))))</f>
        <v/>
      </c>
      <c r="K92" s="276"/>
      <c r="L92" s="276"/>
      <c r="M92" s="104" t="str">
        <f>IF($H92="","",IF($C92=Listes!$B$32,IF('Dépenses forfaitaire'!$E92&lt;=Listes!$B$53,('Dépenses forfaitaire'!$E92*(VLOOKUP('Dépenses forfaitaire'!$D92,Listes!$A$54:$E$60,2,FALSE))),IF('Dépenses forfaitaire'!$E92&gt;Listes!$E$53,('Dépenses forfaitaire'!$E92*(VLOOKUP('Dépenses forfaitaire'!$D92,Listes!$A$54:$E$60,5,FALSE))),('Dépenses forfaitaire'!$E92*(VLOOKUP('Dépenses forfaitaire'!$D92,Listes!$A$54:$E$60,3,FALSE)))+(VLOOKUP('Dépenses forfaitaire'!$D92,Listes!$A$54:$E$60,4,FALSE))))))</f>
        <v/>
      </c>
      <c r="N92" s="104" t="str">
        <f>IF($H92="","",IF($C92=Listes!$B$31,IF('Dépenses forfaitaire'!$E92&lt;=Listes!$B$42,('Dépenses forfaitaire'!$E92*(VLOOKUP('Dépenses forfaitaire'!$D92,Listes!$A$43:$E$49,2,FALSE))),IF('Dépenses forfaitaire'!$E92&gt;Listes!$D$42,('Dépenses forfaitaire'!$E92*(VLOOKUP('Dépenses forfaitaire'!$D92,Listes!$A$43:$E$49,5,FALSE))),('Dépenses forfaitaire'!$E92*(VLOOKUP('Dépenses forfaitaire'!$D92,Listes!$A$43:$E$49,3,FALSE)))+(VLOOKUP('Dépenses forfaitaire'!$D92,Listes!$A$43:$E$49,4,FALSE))))))</f>
        <v/>
      </c>
      <c r="O92" s="104" t="str">
        <f>IF($H92="","",IF($C92=Listes!$B$34,Listes!$I$31,IF($C92=Listes!$B$35,(VLOOKUP('Dépenses forfaitaire'!$F92,Listes!$E$31:$F$36,2,FALSE)),IF($C92=Listes!$B$33,IF('Dépenses forfaitaire'!$E92&lt;=Listes!$A$64,'Dépenses forfaitaire'!$E92*Listes!$A$65,IF('Dépenses forfaitaire'!$E92&gt;Listes!$D$64,'Dépenses forfaitaire'!$E92*Listes!$D$65,(('Dépenses forfaitaire'!$E92*Listes!$B$65)+Listes!$C$65)))))))</f>
        <v/>
      </c>
      <c r="P92" s="105" t="str">
        <f t="shared" si="3"/>
        <v/>
      </c>
      <c r="Q92" s="219"/>
    </row>
    <row r="93" spans="1:17" ht="20.100000000000001" customHeight="1" x14ac:dyDescent="0.25">
      <c r="A93" s="44">
        <v>87</v>
      </c>
      <c r="B93" s="21"/>
      <c r="C93" s="21"/>
      <c r="D93" s="21"/>
      <c r="E93" s="21"/>
      <c r="F93" s="21"/>
      <c r="G93" s="21"/>
      <c r="H93" s="113" t="str">
        <f>IF(C93="","",IF(C93="","",(VLOOKUP(C93,Listes!$B$31:$C$35,2,FALSE))))</f>
        <v/>
      </c>
      <c r="I93" s="219" t="str">
        <f t="shared" si="2"/>
        <v/>
      </c>
      <c r="J93" s="105" t="str">
        <f>IF(H93="","",IF(H93="","",(VLOOKUP(H93,Listes!$C$31:$D$35,2,FALSE))))</f>
        <v/>
      </c>
      <c r="K93" s="276"/>
      <c r="L93" s="276"/>
      <c r="M93" s="104" t="str">
        <f>IF($H93="","",IF($C93=Listes!$B$32,IF('Dépenses forfaitaire'!$E93&lt;=Listes!$B$53,('Dépenses forfaitaire'!$E93*(VLOOKUP('Dépenses forfaitaire'!$D93,Listes!$A$54:$E$60,2,FALSE))),IF('Dépenses forfaitaire'!$E93&gt;Listes!$E$53,('Dépenses forfaitaire'!$E93*(VLOOKUP('Dépenses forfaitaire'!$D93,Listes!$A$54:$E$60,5,FALSE))),('Dépenses forfaitaire'!$E93*(VLOOKUP('Dépenses forfaitaire'!$D93,Listes!$A$54:$E$60,3,FALSE)))+(VLOOKUP('Dépenses forfaitaire'!$D93,Listes!$A$54:$E$60,4,FALSE))))))</f>
        <v/>
      </c>
      <c r="N93" s="104" t="str">
        <f>IF($H93="","",IF($C93=Listes!$B$31,IF('Dépenses forfaitaire'!$E93&lt;=Listes!$B$42,('Dépenses forfaitaire'!$E93*(VLOOKUP('Dépenses forfaitaire'!$D93,Listes!$A$43:$E$49,2,FALSE))),IF('Dépenses forfaitaire'!$E93&gt;Listes!$D$42,('Dépenses forfaitaire'!$E93*(VLOOKUP('Dépenses forfaitaire'!$D93,Listes!$A$43:$E$49,5,FALSE))),('Dépenses forfaitaire'!$E93*(VLOOKUP('Dépenses forfaitaire'!$D93,Listes!$A$43:$E$49,3,FALSE)))+(VLOOKUP('Dépenses forfaitaire'!$D93,Listes!$A$43:$E$49,4,FALSE))))))</f>
        <v/>
      </c>
      <c r="O93" s="104" t="str">
        <f>IF($H93="","",IF($C93=Listes!$B$34,Listes!$I$31,IF($C93=Listes!$B$35,(VLOOKUP('Dépenses forfaitaire'!$F93,Listes!$E$31:$F$36,2,FALSE)),IF($C93=Listes!$B$33,IF('Dépenses forfaitaire'!$E93&lt;=Listes!$A$64,'Dépenses forfaitaire'!$E93*Listes!$A$65,IF('Dépenses forfaitaire'!$E93&gt;Listes!$D$64,'Dépenses forfaitaire'!$E93*Listes!$D$65,(('Dépenses forfaitaire'!$E93*Listes!$B$65)+Listes!$C$65)))))))</f>
        <v/>
      </c>
      <c r="P93" s="105" t="str">
        <f t="shared" si="3"/>
        <v/>
      </c>
      <c r="Q93" s="219"/>
    </row>
    <row r="94" spans="1:17" ht="20.100000000000001" customHeight="1" x14ac:dyDescent="0.25">
      <c r="A94" s="44">
        <v>88</v>
      </c>
      <c r="B94" s="21"/>
      <c r="C94" s="21"/>
      <c r="D94" s="21"/>
      <c r="E94" s="21"/>
      <c r="F94" s="21"/>
      <c r="G94" s="21"/>
      <c r="H94" s="113" t="str">
        <f>IF(C94="","",IF(C94="","",(VLOOKUP(C94,Listes!$B$31:$C$35,2,FALSE))))</f>
        <v/>
      </c>
      <c r="I94" s="219" t="str">
        <f t="shared" si="2"/>
        <v/>
      </c>
      <c r="J94" s="105" t="str">
        <f>IF(H94="","",IF(H94="","",(VLOOKUP(H94,Listes!$C$31:$D$35,2,FALSE))))</f>
        <v/>
      </c>
      <c r="K94" s="276"/>
      <c r="L94" s="276"/>
      <c r="M94" s="104" t="str">
        <f>IF($H94="","",IF($C94=Listes!$B$32,IF('Dépenses forfaitaire'!$E94&lt;=Listes!$B$53,('Dépenses forfaitaire'!$E94*(VLOOKUP('Dépenses forfaitaire'!$D94,Listes!$A$54:$E$60,2,FALSE))),IF('Dépenses forfaitaire'!$E94&gt;Listes!$E$53,('Dépenses forfaitaire'!$E94*(VLOOKUP('Dépenses forfaitaire'!$D94,Listes!$A$54:$E$60,5,FALSE))),('Dépenses forfaitaire'!$E94*(VLOOKUP('Dépenses forfaitaire'!$D94,Listes!$A$54:$E$60,3,FALSE)))+(VLOOKUP('Dépenses forfaitaire'!$D94,Listes!$A$54:$E$60,4,FALSE))))))</f>
        <v/>
      </c>
      <c r="N94" s="104" t="str">
        <f>IF($H94="","",IF($C94=Listes!$B$31,IF('Dépenses forfaitaire'!$E94&lt;=Listes!$B$42,('Dépenses forfaitaire'!$E94*(VLOOKUP('Dépenses forfaitaire'!$D94,Listes!$A$43:$E$49,2,FALSE))),IF('Dépenses forfaitaire'!$E94&gt;Listes!$D$42,('Dépenses forfaitaire'!$E94*(VLOOKUP('Dépenses forfaitaire'!$D94,Listes!$A$43:$E$49,5,FALSE))),('Dépenses forfaitaire'!$E94*(VLOOKUP('Dépenses forfaitaire'!$D94,Listes!$A$43:$E$49,3,FALSE)))+(VLOOKUP('Dépenses forfaitaire'!$D94,Listes!$A$43:$E$49,4,FALSE))))))</f>
        <v/>
      </c>
      <c r="O94" s="104" t="str">
        <f>IF($H94="","",IF($C94=Listes!$B$34,Listes!$I$31,IF($C94=Listes!$B$35,(VLOOKUP('Dépenses forfaitaire'!$F94,Listes!$E$31:$F$36,2,FALSE)),IF($C94=Listes!$B$33,IF('Dépenses forfaitaire'!$E94&lt;=Listes!$A$64,'Dépenses forfaitaire'!$E94*Listes!$A$65,IF('Dépenses forfaitaire'!$E94&gt;Listes!$D$64,'Dépenses forfaitaire'!$E94*Listes!$D$65,(('Dépenses forfaitaire'!$E94*Listes!$B$65)+Listes!$C$65)))))))</f>
        <v/>
      </c>
      <c r="P94" s="105" t="str">
        <f t="shared" si="3"/>
        <v/>
      </c>
      <c r="Q94" s="219"/>
    </row>
    <row r="95" spans="1:17" ht="20.100000000000001" customHeight="1" x14ac:dyDescent="0.25">
      <c r="A95" s="44">
        <v>89</v>
      </c>
      <c r="B95" s="21"/>
      <c r="C95" s="21"/>
      <c r="D95" s="21"/>
      <c r="E95" s="21"/>
      <c r="F95" s="21"/>
      <c r="G95" s="21"/>
      <c r="H95" s="113" t="str">
        <f>IF(C95="","",IF(C95="","",(VLOOKUP(C95,Listes!$B$31:$C$35,2,FALSE))))</f>
        <v/>
      </c>
      <c r="I95" s="219" t="str">
        <f t="shared" si="2"/>
        <v/>
      </c>
      <c r="J95" s="105" t="str">
        <f>IF(H95="","",IF(H95="","",(VLOOKUP(H95,Listes!$C$31:$D$35,2,FALSE))))</f>
        <v/>
      </c>
      <c r="K95" s="276"/>
      <c r="L95" s="276"/>
      <c r="M95" s="104" t="str">
        <f>IF($H95="","",IF($C95=Listes!$B$32,IF('Dépenses forfaitaire'!$E95&lt;=Listes!$B$53,('Dépenses forfaitaire'!$E95*(VLOOKUP('Dépenses forfaitaire'!$D95,Listes!$A$54:$E$60,2,FALSE))),IF('Dépenses forfaitaire'!$E95&gt;Listes!$E$53,('Dépenses forfaitaire'!$E95*(VLOOKUP('Dépenses forfaitaire'!$D95,Listes!$A$54:$E$60,5,FALSE))),('Dépenses forfaitaire'!$E95*(VLOOKUP('Dépenses forfaitaire'!$D95,Listes!$A$54:$E$60,3,FALSE)))+(VLOOKUP('Dépenses forfaitaire'!$D95,Listes!$A$54:$E$60,4,FALSE))))))</f>
        <v/>
      </c>
      <c r="N95" s="104" t="str">
        <f>IF($H95="","",IF($C95=Listes!$B$31,IF('Dépenses forfaitaire'!$E95&lt;=Listes!$B$42,('Dépenses forfaitaire'!$E95*(VLOOKUP('Dépenses forfaitaire'!$D95,Listes!$A$43:$E$49,2,FALSE))),IF('Dépenses forfaitaire'!$E95&gt;Listes!$D$42,('Dépenses forfaitaire'!$E95*(VLOOKUP('Dépenses forfaitaire'!$D95,Listes!$A$43:$E$49,5,FALSE))),('Dépenses forfaitaire'!$E95*(VLOOKUP('Dépenses forfaitaire'!$D95,Listes!$A$43:$E$49,3,FALSE)))+(VLOOKUP('Dépenses forfaitaire'!$D95,Listes!$A$43:$E$49,4,FALSE))))))</f>
        <v/>
      </c>
      <c r="O95" s="104" t="str">
        <f>IF($H95="","",IF($C95=Listes!$B$34,Listes!$I$31,IF($C95=Listes!$B$35,(VLOOKUP('Dépenses forfaitaire'!$F95,Listes!$E$31:$F$36,2,FALSE)),IF($C95=Listes!$B$33,IF('Dépenses forfaitaire'!$E95&lt;=Listes!$A$64,'Dépenses forfaitaire'!$E95*Listes!$A$65,IF('Dépenses forfaitaire'!$E95&gt;Listes!$D$64,'Dépenses forfaitaire'!$E95*Listes!$D$65,(('Dépenses forfaitaire'!$E95*Listes!$B$65)+Listes!$C$65)))))))</f>
        <v/>
      </c>
      <c r="P95" s="105" t="str">
        <f t="shared" si="3"/>
        <v/>
      </c>
      <c r="Q95" s="219"/>
    </row>
    <row r="96" spans="1:17" ht="20.100000000000001" customHeight="1" x14ac:dyDescent="0.25">
      <c r="A96" s="44">
        <v>90</v>
      </c>
      <c r="B96" s="21"/>
      <c r="C96" s="21"/>
      <c r="D96" s="21"/>
      <c r="E96" s="21"/>
      <c r="F96" s="21"/>
      <c r="G96" s="21"/>
      <c r="H96" s="113" t="str">
        <f>IF(C96="","",IF(C96="","",(VLOOKUP(C96,Listes!$B$31:$C$35,2,FALSE))))</f>
        <v/>
      </c>
      <c r="I96" s="219" t="str">
        <f t="shared" si="2"/>
        <v/>
      </c>
      <c r="J96" s="105" t="str">
        <f>IF(H96="","",IF(H96="","",(VLOOKUP(H96,Listes!$C$31:$D$35,2,FALSE))))</f>
        <v/>
      </c>
      <c r="K96" s="276"/>
      <c r="L96" s="276"/>
      <c r="M96" s="104" t="str">
        <f>IF($H96="","",IF($C96=Listes!$B$32,IF('Dépenses forfaitaire'!$E96&lt;=Listes!$B$53,('Dépenses forfaitaire'!$E96*(VLOOKUP('Dépenses forfaitaire'!$D96,Listes!$A$54:$E$60,2,FALSE))),IF('Dépenses forfaitaire'!$E96&gt;Listes!$E$53,('Dépenses forfaitaire'!$E96*(VLOOKUP('Dépenses forfaitaire'!$D96,Listes!$A$54:$E$60,5,FALSE))),('Dépenses forfaitaire'!$E96*(VLOOKUP('Dépenses forfaitaire'!$D96,Listes!$A$54:$E$60,3,FALSE)))+(VLOOKUP('Dépenses forfaitaire'!$D96,Listes!$A$54:$E$60,4,FALSE))))))</f>
        <v/>
      </c>
      <c r="N96" s="104" t="str">
        <f>IF($H96="","",IF($C96=Listes!$B$31,IF('Dépenses forfaitaire'!$E96&lt;=Listes!$B$42,('Dépenses forfaitaire'!$E96*(VLOOKUP('Dépenses forfaitaire'!$D96,Listes!$A$43:$E$49,2,FALSE))),IF('Dépenses forfaitaire'!$E96&gt;Listes!$D$42,('Dépenses forfaitaire'!$E96*(VLOOKUP('Dépenses forfaitaire'!$D96,Listes!$A$43:$E$49,5,FALSE))),('Dépenses forfaitaire'!$E96*(VLOOKUP('Dépenses forfaitaire'!$D96,Listes!$A$43:$E$49,3,FALSE)))+(VLOOKUP('Dépenses forfaitaire'!$D96,Listes!$A$43:$E$49,4,FALSE))))))</f>
        <v/>
      </c>
      <c r="O96" s="104" t="str">
        <f>IF($H96="","",IF($C96=Listes!$B$34,Listes!$I$31,IF($C96=Listes!$B$35,(VLOOKUP('Dépenses forfaitaire'!$F96,Listes!$E$31:$F$36,2,FALSE)),IF($C96=Listes!$B$33,IF('Dépenses forfaitaire'!$E96&lt;=Listes!$A$64,'Dépenses forfaitaire'!$E96*Listes!$A$65,IF('Dépenses forfaitaire'!$E96&gt;Listes!$D$64,'Dépenses forfaitaire'!$E96*Listes!$D$65,(('Dépenses forfaitaire'!$E96*Listes!$B$65)+Listes!$C$65)))))))</f>
        <v/>
      </c>
      <c r="P96" s="105" t="str">
        <f t="shared" si="3"/>
        <v/>
      </c>
      <c r="Q96" s="219"/>
    </row>
    <row r="97" spans="1:17" ht="20.100000000000001" customHeight="1" x14ac:dyDescent="0.25">
      <c r="A97" s="44">
        <v>91</v>
      </c>
      <c r="B97" s="21"/>
      <c r="C97" s="21"/>
      <c r="D97" s="21"/>
      <c r="E97" s="21"/>
      <c r="F97" s="21"/>
      <c r="G97" s="21"/>
      <c r="H97" s="113" t="str">
        <f>IF(C97="","",IF(C97="","",(VLOOKUP(C97,Listes!$B$31:$C$35,2,FALSE))))</f>
        <v/>
      </c>
      <c r="I97" s="219" t="str">
        <f t="shared" si="2"/>
        <v/>
      </c>
      <c r="J97" s="105" t="str">
        <f>IF(H97="","",IF(H97="","",(VLOOKUP(H97,Listes!$C$31:$D$35,2,FALSE))))</f>
        <v/>
      </c>
      <c r="K97" s="276"/>
      <c r="L97" s="276"/>
      <c r="M97" s="104" t="str">
        <f>IF($H97="","",IF($C97=Listes!$B$32,IF('Dépenses forfaitaire'!$E97&lt;=Listes!$B$53,('Dépenses forfaitaire'!$E97*(VLOOKUP('Dépenses forfaitaire'!$D97,Listes!$A$54:$E$60,2,FALSE))),IF('Dépenses forfaitaire'!$E97&gt;Listes!$E$53,('Dépenses forfaitaire'!$E97*(VLOOKUP('Dépenses forfaitaire'!$D97,Listes!$A$54:$E$60,5,FALSE))),('Dépenses forfaitaire'!$E97*(VLOOKUP('Dépenses forfaitaire'!$D97,Listes!$A$54:$E$60,3,FALSE)))+(VLOOKUP('Dépenses forfaitaire'!$D97,Listes!$A$54:$E$60,4,FALSE))))))</f>
        <v/>
      </c>
      <c r="N97" s="104" t="str">
        <f>IF($H97="","",IF($C97=Listes!$B$31,IF('Dépenses forfaitaire'!$E97&lt;=Listes!$B$42,('Dépenses forfaitaire'!$E97*(VLOOKUP('Dépenses forfaitaire'!$D97,Listes!$A$43:$E$49,2,FALSE))),IF('Dépenses forfaitaire'!$E97&gt;Listes!$D$42,('Dépenses forfaitaire'!$E97*(VLOOKUP('Dépenses forfaitaire'!$D97,Listes!$A$43:$E$49,5,FALSE))),('Dépenses forfaitaire'!$E97*(VLOOKUP('Dépenses forfaitaire'!$D97,Listes!$A$43:$E$49,3,FALSE)))+(VLOOKUP('Dépenses forfaitaire'!$D97,Listes!$A$43:$E$49,4,FALSE))))))</f>
        <v/>
      </c>
      <c r="O97" s="104" t="str">
        <f>IF($H97="","",IF($C97=Listes!$B$34,Listes!$I$31,IF($C97=Listes!$B$35,(VLOOKUP('Dépenses forfaitaire'!$F97,Listes!$E$31:$F$36,2,FALSE)),IF($C97=Listes!$B$33,IF('Dépenses forfaitaire'!$E97&lt;=Listes!$A$64,'Dépenses forfaitaire'!$E97*Listes!$A$65,IF('Dépenses forfaitaire'!$E97&gt;Listes!$D$64,'Dépenses forfaitaire'!$E97*Listes!$D$65,(('Dépenses forfaitaire'!$E97*Listes!$B$65)+Listes!$C$65)))))))</f>
        <v/>
      </c>
      <c r="P97" s="105" t="str">
        <f t="shared" si="3"/>
        <v/>
      </c>
      <c r="Q97" s="219"/>
    </row>
    <row r="98" spans="1:17" ht="20.100000000000001" customHeight="1" x14ac:dyDescent="0.25">
      <c r="A98" s="44">
        <v>92</v>
      </c>
      <c r="B98" s="21"/>
      <c r="C98" s="21"/>
      <c r="D98" s="21"/>
      <c r="E98" s="21"/>
      <c r="F98" s="21"/>
      <c r="G98" s="21"/>
      <c r="H98" s="113" t="str">
        <f>IF(C98="","",IF(C98="","",(VLOOKUP(C98,Listes!$B$31:$C$35,2,FALSE))))</f>
        <v/>
      </c>
      <c r="I98" s="219" t="str">
        <f t="shared" si="2"/>
        <v/>
      </c>
      <c r="J98" s="105" t="str">
        <f>IF(H98="","",IF(H98="","",(VLOOKUP(H98,Listes!$C$31:$D$35,2,FALSE))))</f>
        <v/>
      </c>
      <c r="K98" s="276"/>
      <c r="L98" s="276"/>
      <c r="M98" s="104" t="str">
        <f>IF($H98="","",IF($C98=Listes!$B$32,IF('Dépenses forfaitaire'!$E98&lt;=Listes!$B$53,('Dépenses forfaitaire'!$E98*(VLOOKUP('Dépenses forfaitaire'!$D98,Listes!$A$54:$E$60,2,FALSE))),IF('Dépenses forfaitaire'!$E98&gt;Listes!$E$53,('Dépenses forfaitaire'!$E98*(VLOOKUP('Dépenses forfaitaire'!$D98,Listes!$A$54:$E$60,5,FALSE))),('Dépenses forfaitaire'!$E98*(VLOOKUP('Dépenses forfaitaire'!$D98,Listes!$A$54:$E$60,3,FALSE)))+(VLOOKUP('Dépenses forfaitaire'!$D98,Listes!$A$54:$E$60,4,FALSE))))))</f>
        <v/>
      </c>
      <c r="N98" s="104" t="str">
        <f>IF($H98="","",IF($C98=Listes!$B$31,IF('Dépenses forfaitaire'!$E98&lt;=Listes!$B$42,('Dépenses forfaitaire'!$E98*(VLOOKUP('Dépenses forfaitaire'!$D98,Listes!$A$43:$E$49,2,FALSE))),IF('Dépenses forfaitaire'!$E98&gt;Listes!$D$42,('Dépenses forfaitaire'!$E98*(VLOOKUP('Dépenses forfaitaire'!$D98,Listes!$A$43:$E$49,5,FALSE))),('Dépenses forfaitaire'!$E98*(VLOOKUP('Dépenses forfaitaire'!$D98,Listes!$A$43:$E$49,3,FALSE)))+(VLOOKUP('Dépenses forfaitaire'!$D98,Listes!$A$43:$E$49,4,FALSE))))))</f>
        <v/>
      </c>
      <c r="O98" s="104" t="str">
        <f>IF($H98="","",IF($C98=Listes!$B$34,Listes!$I$31,IF($C98=Listes!$B$35,(VLOOKUP('Dépenses forfaitaire'!$F98,Listes!$E$31:$F$36,2,FALSE)),IF($C98=Listes!$B$33,IF('Dépenses forfaitaire'!$E98&lt;=Listes!$A$64,'Dépenses forfaitaire'!$E98*Listes!$A$65,IF('Dépenses forfaitaire'!$E98&gt;Listes!$D$64,'Dépenses forfaitaire'!$E98*Listes!$D$65,(('Dépenses forfaitaire'!$E98*Listes!$B$65)+Listes!$C$65)))))))</f>
        <v/>
      </c>
      <c r="P98" s="105" t="str">
        <f t="shared" si="3"/>
        <v/>
      </c>
      <c r="Q98" s="219"/>
    </row>
    <row r="99" spans="1:17" ht="20.100000000000001" customHeight="1" x14ac:dyDescent="0.25">
      <c r="A99" s="44">
        <v>93</v>
      </c>
      <c r="B99" s="21"/>
      <c r="C99" s="21"/>
      <c r="D99" s="21"/>
      <c r="E99" s="21"/>
      <c r="F99" s="21"/>
      <c r="G99" s="21"/>
      <c r="H99" s="113" t="str">
        <f>IF(C99="","",IF(C99="","",(VLOOKUP(C99,Listes!$B$31:$C$35,2,FALSE))))</f>
        <v/>
      </c>
      <c r="I99" s="219" t="str">
        <f t="shared" si="2"/>
        <v/>
      </c>
      <c r="J99" s="105" t="str">
        <f>IF(H99="","",IF(H99="","",(VLOOKUP(H99,Listes!$C$31:$D$35,2,FALSE))))</f>
        <v/>
      </c>
      <c r="K99" s="276"/>
      <c r="L99" s="276"/>
      <c r="M99" s="104" t="str">
        <f>IF($H99="","",IF($C99=Listes!$B$32,IF('Dépenses forfaitaire'!$E99&lt;=Listes!$B$53,('Dépenses forfaitaire'!$E99*(VLOOKUP('Dépenses forfaitaire'!$D99,Listes!$A$54:$E$60,2,FALSE))),IF('Dépenses forfaitaire'!$E99&gt;Listes!$E$53,('Dépenses forfaitaire'!$E99*(VLOOKUP('Dépenses forfaitaire'!$D99,Listes!$A$54:$E$60,5,FALSE))),('Dépenses forfaitaire'!$E99*(VLOOKUP('Dépenses forfaitaire'!$D99,Listes!$A$54:$E$60,3,FALSE)))+(VLOOKUP('Dépenses forfaitaire'!$D99,Listes!$A$54:$E$60,4,FALSE))))))</f>
        <v/>
      </c>
      <c r="N99" s="104" t="str">
        <f>IF($H99="","",IF($C99=Listes!$B$31,IF('Dépenses forfaitaire'!$E99&lt;=Listes!$B$42,('Dépenses forfaitaire'!$E99*(VLOOKUP('Dépenses forfaitaire'!$D99,Listes!$A$43:$E$49,2,FALSE))),IF('Dépenses forfaitaire'!$E99&gt;Listes!$D$42,('Dépenses forfaitaire'!$E99*(VLOOKUP('Dépenses forfaitaire'!$D99,Listes!$A$43:$E$49,5,FALSE))),('Dépenses forfaitaire'!$E99*(VLOOKUP('Dépenses forfaitaire'!$D99,Listes!$A$43:$E$49,3,FALSE)))+(VLOOKUP('Dépenses forfaitaire'!$D99,Listes!$A$43:$E$49,4,FALSE))))))</f>
        <v/>
      </c>
      <c r="O99" s="104" t="str">
        <f>IF($H99="","",IF($C99=Listes!$B$34,Listes!$I$31,IF($C99=Listes!$B$35,(VLOOKUP('Dépenses forfaitaire'!$F99,Listes!$E$31:$F$36,2,FALSE)),IF($C99=Listes!$B$33,IF('Dépenses forfaitaire'!$E99&lt;=Listes!$A$64,'Dépenses forfaitaire'!$E99*Listes!$A$65,IF('Dépenses forfaitaire'!$E99&gt;Listes!$D$64,'Dépenses forfaitaire'!$E99*Listes!$D$65,(('Dépenses forfaitaire'!$E99*Listes!$B$65)+Listes!$C$65)))))))</f>
        <v/>
      </c>
      <c r="P99" s="105" t="str">
        <f t="shared" si="3"/>
        <v/>
      </c>
      <c r="Q99" s="219"/>
    </row>
    <row r="100" spans="1:17" ht="20.100000000000001" customHeight="1" x14ac:dyDescent="0.25">
      <c r="A100" s="44">
        <v>94</v>
      </c>
      <c r="B100" s="21"/>
      <c r="C100" s="21"/>
      <c r="D100" s="21"/>
      <c r="E100" s="21"/>
      <c r="F100" s="21"/>
      <c r="G100" s="21"/>
      <c r="H100" s="113" t="str">
        <f>IF(C100="","",IF(C100="","",(VLOOKUP(C100,Listes!$B$31:$C$35,2,FALSE))))</f>
        <v/>
      </c>
      <c r="I100" s="219" t="str">
        <f t="shared" si="2"/>
        <v/>
      </c>
      <c r="J100" s="105" t="str">
        <f>IF(H100="","",IF(H100="","",(VLOOKUP(H100,Listes!$C$31:$D$35,2,FALSE))))</f>
        <v/>
      </c>
      <c r="K100" s="276"/>
      <c r="L100" s="276"/>
      <c r="M100" s="104" t="str">
        <f>IF($H100="","",IF($C100=Listes!$B$32,IF('Dépenses forfaitaire'!$E100&lt;=Listes!$B$53,('Dépenses forfaitaire'!$E100*(VLOOKUP('Dépenses forfaitaire'!$D100,Listes!$A$54:$E$60,2,FALSE))),IF('Dépenses forfaitaire'!$E100&gt;Listes!$E$53,('Dépenses forfaitaire'!$E100*(VLOOKUP('Dépenses forfaitaire'!$D100,Listes!$A$54:$E$60,5,FALSE))),('Dépenses forfaitaire'!$E100*(VLOOKUP('Dépenses forfaitaire'!$D100,Listes!$A$54:$E$60,3,FALSE)))+(VLOOKUP('Dépenses forfaitaire'!$D100,Listes!$A$54:$E$60,4,FALSE))))))</f>
        <v/>
      </c>
      <c r="N100" s="104" t="str">
        <f>IF($H100="","",IF($C100=Listes!$B$31,IF('Dépenses forfaitaire'!$E100&lt;=Listes!$B$42,('Dépenses forfaitaire'!$E100*(VLOOKUP('Dépenses forfaitaire'!$D100,Listes!$A$43:$E$49,2,FALSE))),IF('Dépenses forfaitaire'!$E100&gt;Listes!$D$42,('Dépenses forfaitaire'!$E100*(VLOOKUP('Dépenses forfaitaire'!$D100,Listes!$A$43:$E$49,5,FALSE))),('Dépenses forfaitaire'!$E100*(VLOOKUP('Dépenses forfaitaire'!$D100,Listes!$A$43:$E$49,3,FALSE)))+(VLOOKUP('Dépenses forfaitaire'!$D100,Listes!$A$43:$E$49,4,FALSE))))))</f>
        <v/>
      </c>
      <c r="O100" s="104" t="str">
        <f>IF($H100="","",IF($C100=Listes!$B$34,Listes!$I$31,IF($C100=Listes!$B$35,(VLOOKUP('Dépenses forfaitaire'!$F100,Listes!$E$31:$F$36,2,FALSE)),IF($C100=Listes!$B$33,IF('Dépenses forfaitaire'!$E100&lt;=Listes!$A$64,'Dépenses forfaitaire'!$E100*Listes!$A$65,IF('Dépenses forfaitaire'!$E100&gt;Listes!$D$64,'Dépenses forfaitaire'!$E100*Listes!$D$65,(('Dépenses forfaitaire'!$E100*Listes!$B$65)+Listes!$C$65)))))))</f>
        <v/>
      </c>
      <c r="P100" s="105" t="str">
        <f t="shared" si="3"/>
        <v/>
      </c>
      <c r="Q100" s="219"/>
    </row>
    <row r="101" spans="1:17" ht="20.100000000000001" customHeight="1" x14ac:dyDescent="0.25">
      <c r="A101" s="44">
        <v>95</v>
      </c>
      <c r="B101" s="21"/>
      <c r="C101" s="21"/>
      <c r="D101" s="21"/>
      <c r="E101" s="21"/>
      <c r="F101" s="21"/>
      <c r="G101" s="21"/>
      <c r="H101" s="113" t="str">
        <f>IF(C101="","",IF(C101="","",(VLOOKUP(C101,Listes!$B$31:$C$35,2,FALSE))))</f>
        <v/>
      </c>
      <c r="I101" s="219" t="str">
        <f t="shared" si="2"/>
        <v/>
      </c>
      <c r="J101" s="105" t="str">
        <f>IF(H101="","",IF(H101="","",(VLOOKUP(H101,Listes!$C$31:$D$35,2,FALSE))))</f>
        <v/>
      </c>
      <c r="K101" s="276"/>
      <c r="L101" s="276"/>
      <c r="M101" s="104" t="str">
        <f>IF($H101="","",IF($C101=Listes!$B$32,IF('Dépenses forfaitaire'!$E101&lt;=Listes!$B$53,('Dépenses forfaitaire'!$E101*(VLOOKUP('Dépenses forfaitaire'!$D101,Listes!$A$54:$E$60,2,FALSE))),IF('Dépenses forfaitaire'!$E101&gt;Listes!$E$53,('Dépenses forfaitaire'!$E101*(VLOOKUP('Dépenses forfaitaire'!$D101,Listes!$A$54:$E$60,5,FALSE))),('Dépenses forfaitaire'!$E101*(VLOOKUP('Dépenses forfaitaire'!$D101,Listes!$A$54:$E$60,3,FALSE)))+(VLOOKUP('Dépenses forfaitaire'!$D101,Listes!$A$54:$E$60,4,FALSE))))))</f>
        <v/>
      </c>
      <c r="N101" s="104" t="str">
        <f>IF($H101="","",IF($C101=Listes!$B$31,IF('Dépenses forfaitaire'!$E101&lt;=Listes!$B$42,('Dépenses forfaitaire'!$E101*(VLOOKUP('Dépenses forfaitaire'!$D101,Listes!$A$43:$E$49,2,FALSE))),IF('Dépenses forfaitaire'!$E101&gt;Listes!$D$42,('Dépenses forfaitaire'!$E101*(VLOOKUP('Dépenses forfaitaire'!$D101,Listes!$A$43:$E$49,5,FALSE))),('Dépenses forfaitaire'!$E101*(VLOOKUP('Dépenses forfaitaire'!$D101,Listes!$A$43:$E$49,3,FALSE)))+(VLOOKUP('Dépenses forfaitaire'!$D101,Listes!$A$43:$E$49,4,FALSE))))))</f>
        <v/>
      </c>
      <c r="O101" s="104" t="str">
        <f>IF($H101="","",IF($C101=Listes!$B$34,Listes!$I$31,IF($C101=Listes!$B$35,(VLOOKUP('Dépenses forfaitaire'!$F101,Listes!$E$31:$F$36,2,FALSE)),IF($C101=Listes!$B$33,IF('Dépenses forfaitaire'!$E101&lt;=Listes!$A$64,'Dépenses forfaitaire'!$E101*Listes!$A$65,IF('Dépenses forfaitaire'!$E101&gt;Listes!$D$64,'Dépenses forfaitaire'!$E101*Listes!$D$65,(('Dépenses forfaitaire'!$E101*Listes!$B$65)+Listes!$C$65)))))))</f>
        <v/>
      </c>
      <c r="P101" s="105" t="str">
        <f t="shared" si="3"/>
        <v/>
      </c>
      <c r="Q101" s="219"/>
    </row>
    <row r="102" spans="1:17" ht="20.100000000000001" customHeight="1" x14ac:dyDescent="0.25">
      <c r="A102" s="44">
        <v>96</v>
      </c>
      <c r="B102" s="21"/>
      <c r="C102" s="21"/>
      <c r="D102" s="21"/>
      <c r="E102" s="21"/>
      <c r="F102" s="21"/>
      <c r="G102" s="21"/>
      <c r="H102" s="113" t="str">
        <f>IF(C102="","",IF(C102="","",(VLOOKUP(C102,Listes!$B$31:$C$35,2,FALSE))))</f>
        <v/>
      </c>
      <c r="I102" s="219" t="str">
        <f t="shared" si="2"/>
        <v/>
      </c>
      <c r="J102" s="105" t="str">
        <f>IF(H102="","",IF(H102="","",(VLOOKUP(H102,Listes!$C$31:$D$35,2,FALSE))))</f>
        <v/>
      </c>
      <c r="K102" s="276"/>
      <c r="L102" s="276"/>
      <c r="M102" s="104" t="str">
        <f>IF($H102="","",IF($C102=Listes!$B$32,IF('Dépenses forfaitaire'!$E102&lt;=Listes!$B$53,('Dépenses forfaitaire'!$E102*(VLOOKUP('Dépenses forfaitaire'!$D102,Listes!$A$54:$E$60,2,FALSE))),IF('Dépenses forfaitaire'!$E102&gt;Listes!$E$53,('Dépenses forfaitaire'!$E102*(VLOOKUP('Dépenses forfaitaire'!$D102,Listes!$A$54:$E$60,5,FALSE))),('Dépenses forfaitaire'!$E102*(VLOOKUP('Dépenses forfaitaire'!$D102,Listes!$A$54:$E$60,3,FALSE)))+(VLOOKUP('Dépenses forfaitaire'!$D102,Listes!$A$54:$E$60,4,FALSE))))))</f>
        <v/>
      </c>
      <c r="N102" s="104" t="str">
        <f>IF($H102="","",IF($C102=Listes!$B$31,IF('Dépenses forfaitaire'!$E102&lt;=Listes!$B$42,('Dépenses forfaitaire'!$E102*(VLOOKUP('Dépenses forfaitaire'!$D102,Listes!$A$43:$E$49,2,FALSE))),IF('Dépenses forfaitaire'!$E102&gt;Listes!$D$42,('Dépenses forfaitaire'!$E102*(VLOOKUP('Dépenses forfaitaire'!$D102,Listes!$A$43:$E$49,5,FALSE))),('Dépenses forfaitaire'!$E102*(VLOOKUP('Dépenses forfaitaire'!$D102,Listes!$A$43:$E$49,3,FALSE)))+(VLOOKUP('Dépenses forfaitaire'!$D102,Listes!$A$43:$E$49,4,FALSE))))))</f>
        <v/>
      </c>
      <c r="O102" s="104" t="str">
        <f>IF($H102="","",IF($C102=Listes!$B$34,Listes!$I$31,IF($C102=Listes!$B$35,(VLOOKUP('Dépenses forfaitaire'!$F102,Listes!$E$31:$F$36,2,FALSE)),IF($C102=Listes!$B$33,IF('Dépenses forfaitaire'!$E102&lt;=Listes!$A$64,'Dépenses forfaitaire'!$E102*Listes!$A$65,IF('Dépenses forfaitaire'!$E102&gt;Listes!$D$64,'Dépenses forfaitaire'!$E102*Listes!$D$65,(('Dépenses forfaitaire'!$E102*Listes!$B$65)+Listes!$C$65)))))))</f>
        <v/>
      </c>
      <c r="P102" s="105" t="str">
        <f t="shared" si="3"/>
        <v/>
      </c>
      <c r="Q102" s="219"/>
    </row>
    <row r="103" spans="1:17" ht="20.100000000000001" customHeight="1" x14ac:dyDescent="0.25">
      <c r="A103" s="44">
        <v>97</v>
      </c>
      <c r="B103" s="21"/>
      <c r="C103" s="21"/>
      <c r="D103" s="21"/>
      <c r="E103" s="21"/>
      <c r="F103" s="21"/>
      <c r="G103" s="21"/>
      <c r="H103" s="113" t="str">
        <f>IF(C103="","",IF(C103="","",(VLOOKUP(C103,Listes!$B$31:$C$35,2,FALSE))))</f>
        <v/>
      </c>
      <c r="I103" s="219" t="str">
        <f t="shared" si="2"/>
        <v/>
      </c>
      <c r="J103" s="105" t="str">
        <f>IF(H103="","",IF(H103="","",(VLOOKUP(H103,Listes!$C$31:$D$35,2,FALSE))))</f>
        <v/>
      </c>
      <c r="K103" s="276"/>
      <c r="L103" s="276"/>
      <c r="M103" s="104" t="str">
        <f>IF($H103="","",IF($C103=Listes!$B$32,IF('Dépenses forfaitaire'!$E103&lt;=Listes!$B$53,('Dépenses forfaitaire'!$E103*(VLOOKUP('Dépenses forfaitaire'!$D103,Listes!$A$54:$E$60,2,FALSE))),IF('Dépenses forfaitaire'!$E103&gt;Listes!$E$53,('Dépenses forfaitaire'!$E103*(VLOOKUP('Dépenses forfaitaire'!$D103,Listes!$A$54:$E$60,5,FALSE))),('Dépenses forfaitaire'!$E103*(VLOOKUP('Dépenses forfaitaire'!$D103,Listes!$A$54:$E$60,3,FALSE)))+(VLOOKUP('Dépenses forfaitaire'!$D103,Listes!$A$54:$E$60,4,FALSE))))))</f>
        <v/>
      </c>
      <c r="N103" s="104" t="str">
        <f>IF($H103="","",IF($C103=Listes!$B$31,IF('Dépenses forfaitaire'!$E103&lt;=Listes!$B$42,('Dépenses forfaitaire'!$E103*(VLOOKUP('Dépenses forfaitaire'!$D103,Listes!$A$43:$E$49,2,FALSE))),IF('Dépenses forfaitaire'!$E103&gt;Listes!$D$42,('Dépenses forfaitaire'!$E103*(VLOOKUP('Dépenses forfaitaire'!$D103,Listes!$A$43:$E$49,5,FALSE))),('Dépenses forfaitaire'!$E103*(VLOOKUP('Dépenses forfaitaire'!$D103,Listes!$A$43:$E$49,3,FALSE)))+(VLOOKUP('Dépenses forfaitaire'!$D103,Listes!$A$43:$E$49,4,FALSE))))))</f>
        <v/>
      </c>
      <c r="O103" s="104" t="str">
        <f>IF($H103="","",IF($C103=Listes!$B$34,Listes!$I$31,IF($C103=Listes!$B$35,(VLOOKUP('Dépenses forfaitaire'!$F103,Listes!$E$31:$F$36,2,FALSE)),IF($C103=Listes!$B$33,IF('Dépenses forfaitaire'!$E103&lt;=Listes!$A$64,'Dépenses forfaitaire'!$E103*Listes!$A$65,IF('Dépenses forfaitaire'!$E103&gt;Listes!$D$64,'Dépenses forfaitaire'!$E103*Listes!$D$65,(('Dépenses forfaitaire'!$E103*Listes!$B$65)+Listes!$C$65)))))))</f>
        <v/>
      </c>
      <c r="P103" s="105" t="str">
        <f t="shared" si="3"/>
        <v/>
      </c>
      <c r="Q103" s="219"/>
    </row>
    <row r="104" spans="1:17" ht="20.100000000000001" customHeight="1" x14ac:dyDescent="0.25">
      <c r="A104" s="44">
        <v>98</v>
      </c>
      <c r="B104" s="21"/>
      <c r="C104" s="21"/>
      <c r="D104" s="21"/>
      <c r="E104" s="21"/>
      <c r="F104" s="21"/>
      <c r="G104" s="21"/>
      <c r="H104" s="113" t="str">
        <f>IF(C104="","",IF(C104="","",(VLOOKUP(C104,Listes!$B$31:$C$35,2,FALSE))))</f>
        <v/>
      </c>
      <c r="I104" s="219" t="str">
        <f t="shared" si="2"/>
        <v/>
      </c>
      <c r="J104" s="105" t="str">
        <f>IF(H104="","",IF(H104="","",(VLOOKUP(H104,Listes!$C$31:$D$35,2,FALSE))))</f>
        <v/>
      </c>
      <c r="K104" s="276"/>
      <c r="L104" s="276"/>
      <c r="M104" s="104" t="str">
        <f>IF($H104="","",IF($C104=Listes!$B$32,IF('Dépenses forfaitaire'!$E104&lt;=Listes!$B$53,('Dépenses forfaitaire'!$E104*(VLOOKUP('Dépenses forfaitaire'!$D104,Listes!$A$54:$E$60,2,FALSE))),IF('Dépenses forfaitaire'!$E104&gt;Listes!$E$53,('Dépenses forfaitaire'!$E104*(VLOOKUP('Dépenses forfaitaire'!$D104,Listes!$A$54:$E$60,5,FALSE))),('Dépenses forfaitaire'!$E104*(VLOOKUP('Dépenses forfaitaire'!$D104,Listes!$A$54:$E$60,3,FALSE)))+(VLOOKUP('Dépenses forfaitaire'!$D104,Listes!$A$54:$E$60,4,FALSE))))))</f>
        <v/>
      </c>
      <c r="N104" s="104" t="str">
        <f>IF($H104="","",IF($C104=Listes!$B$31,IF('Dépenses forfaitaire'!$E104&lt;=Listes!$B$42,('Dépenses forfaitaire'!$E104*(VLOOKUP('Dépenses forfaitaire'!$D104,Listes!$A$43:$E$49,2,FALSE))),IF('Dépenses forfaitaire'!$E104&gt;Listes!$D$42,('Dépenses forfaitaire'!$E104*(VLOOKUP('Dépenses forfaitaire'!$D104,Listes!$A$43:$E$49,5,FALSE))),('Dépenses forfaitaire'!$E104*(VLOOKUP('Dépenses forfaitaire'!$D104,Listes!$A$43:$E$49,3,FALSE)))+(VLOOKUP('Dépenses forfaitaire'!$D104,Listes!$A$43:$E$49,4,FALSE))))))</f>
        <v/>
      </c>
      <c r="O104" s="104" t="str">
        <f>IF($H104="","",IF($C104=Listes!$B$34,Listes!$I$31,IF($C104=Listes!$B$35,(VLOOKUP('Dépenses forfaitaire'!$F104,Listes!$E$31:$F$36,2,FALSE)),IF($C104=Listes!$B$33,IF('Dépenses forfaitaire'!$E104&lt;=Listes!$A$64,'Dépenses forfaitaire'!$E104*Listes!$A$65,IF('Dépenses forfaitaire'!$E104&gt;Listes!$D$64,'Dépenses forfaitaire'!$E104*Listes!$D$65,(('Dépenses forfaitaire'!$E104*Listes!$B$65)+Listes!$C$65)))))))</f>
        <v/>
      </c>
      <c r="P104" s="105" t="str">
        <f t="shared" si="3"/>
        <v/>
      </c>
      <c r="Q104" s="219"/>
    </row>
    <row r="105" spans="1:17" ht="20.100000000000001" customHeight="1" x14ac:dyDescent="0.25">
      <c r="A105" s="44">
        <v>99</v>
      </c>
      <c r="B105" s="21"/>
      <c r="C105" s="21"/>
      <c r="D105" s="21"/>
      <c r="E105" s="21"/>
      <c r="F105" s="21"/>
      <c r="G105" s="21"/>
      <c r="H105" s="113" t="str">
        <f>IF(C105="","",IF(C105="","",(VLOOKUP(C105,Listes!$B$31:$C$35,2,FALSE))))</f>
        <v/>
      </c>
      <c r="I105" s="219" t="str">
        <f t="shared" si="2"/>
        <v/>
      </c>
      <c r="J105" s="105" t="str">
        <f>IF(H105="","",IF(H105="","",(VLOOKUP(H105,Listes!$C$31:$D$35,2,FALSE))))</f>
        <v/>
      </c>
      <c r="K105" s="276"/>
      <c r="L105" s="276"/>
      <c r="M105" s="104" t="str">
        <f>IF($H105="","",IF($C105=Listes!$B$32,IF('Dépenses forfaitaire'!$E105&lt;=Listes!$B$53,('Dépenses forfaitaire'!$E105*(VLOOKUP('Dépenses forfaitaire'!$D105,Listes!$A$54:$E$60,2,FALSE))),IF('Dépenses forfaitaire'!$E105&gt;Listes!$E$53,('Dépenses forfaitaire'!$E105*(VLOOKUP('Dépenses forfaitaire'!$D105,Listes!$A$54:$E$60,5,FALSE))),('Dépenses forfaitaire'!$E105*(VLOOKUP('Dépenses forfaitaire'!$D105,Listes!$A$54:$E$60,3,FALSE)))+(VLOOKUP('Dépenses forfaitaire'!$D105,Listes!$A$54:$E$60,4,FALSE))))))</f>
        <v/>
      </c>
      <c r="N105" s="104" t="str">
        <f>IF($H105="","",IF($C105=Listes!$B$31,IF('Dépenses forfaitaire'!$E105&lt;=Listes!$B$42,('Dépenses forfaitaire'!$E105*(VLOOKUP('Dépenses forfaitaire'!$D105,Listes!$A$43:$E$49,2,FALSE))),IF('Dépenses forfaitaire'!$E105&gt;Listes!$D$42,('Dépenses forfaitaire'!$E105*(VLOOKUP('Dépenses forfaitaire'!$D105,Listes!$A$43:$E$49,5,FALSE))),('Dépenses forfaitaire'!$E105*(VLOOKUP('Dépenses forfaitaire'!$D105,Listes!$A$43:$E$49,3,FALSE)))+(VLOOKUP('Dépenses forfaitaire'!$D105,Listes!$A$43:$E$49,4,FALSE))))))</f>
        <v/>
      </c>
      <c r="O105" s="104" t="str">
        <f>IF($H105="","",IF($C105=Listes!$B$34,Listes!$I$31,IF($C105=Listes!$B$35,(VLOOKUP('Dépenses forfaitaire'!$F105,Listes!$E$31:$F$36,2,FALSE)),IF($C105=Listes!$B$33,IF('Dépenses forfaitaire'!$E105&lt;=Listes!$A$64,'Dépenses forfaitaire'!$E105*Listes!$A$65,IF('Dépenses forfaitaire'!$E105&gt;Listes!$D$64,'Dépenses forfaitaire'!$E105*Listes!$D$65,(('Dépenses forfaitaire'!$E105*Listes!$B$65)+Listes!$C$65)))))))</f>
        <v/>
      </c>
      <c r="P105" s="105" t="str">
        <f t="shared" si="3"/>
        <v/>
      </c>
      <c r="Q105" s="219"/>
    </row>
    <row r="106" spans="1:17" ht="20.100000000000001" customHeight="1" x14ac:dyDescent="0.25">
      <c r="A106" s="44">
        <v>100</v>
      </c>
      <c r="B106" s="21"/>
      <c r="C106" s="21"/>
      <c r="D106" s="21"/>
      <c r="E106" s="21"/>
      <c r="F106" s="21"/>
      <c r="G106" s="21"/>
      <c r="H106" s="113" t="str">
        <f>IF(C106="","",IF(C106="","",(VLOOKUP(C106,Listes!$B$31:$C$35,2,FALSE))))</f>
        <v/>
      </c>
      <c r="I106" s="219" t="str">
        <f t="shared" si="2"/>
        <v/>
      </c>
      <c r="J106" s="105" t="str">
        <f>IF(H106="","",IF(H106="","",(VLOOKUP(H106,Listes!$C$31:$D$35,2,FALSE))))</f>
        <v/>
      </c>
      <c r="K106" s="276"/>
      <c r="L106" s="276"/>
      <c r="M106" s="104" t="str">
        <f>IF($H106="","",IF($C106=Listes!$B$32,IF('Dépenses forfaitaire'!$E106&lt;=Listes!$B$53,('Dépenses forfaitaire'!$E106*(VLOOKUP('Dépenses forfaitaire'!$D106,Listes!$A$54:$E$60,2,FALSE))),IF('Dépenses forfaitaire'!$E106&gt;Listes!$E$53,('Dépenses forfaitaire'!$E106*(VLOOKUP('Dépenses forfaitaire'!$D106,Listes!$A$54:$E$60,5,FALSE))),('Dépenses forfaitaire'!$E106*(VLOOKUP('Dépenses forfaitaire'!$D106,Listes!$A$54:$E$60,3,FALSE)))+(VLOOKUP('Dépenses forfaitaire'!$D106,Listes!$A$54:$E$60,4,FALSE))))))</f>
        <v/>
      </c>
      <c r="N106" s="104" t="str">
        <f>IF($H106="","",IF($C106=Listes!$B$31,IF('Dépenses forfaitaire'!$E106&lt;=Listes!$B$42,('Dépenses forfaitaire'!$E106*(VLOOKUP('Dépenses forfaitaire'!$D106,Listes!$A$43:$E$49,2,FALSE))),IF('Dépenses forfaitaire'!$E106&gt;Listes!$D$42,('Dépenses forfaitaire'!$E106*(VLOOKUP('Dépenses forfaitaire'!$D106,Listes!$A$43:$E$49,5,FALSE))),('Dépenses forfaitaire'!$E106*(VLOOKUP('Dépenses forfaitaire'!$D106,Listes!$A$43:$E$49,3,FALSE)))+(VLOOKUP('Dépenses forfaitaire'!$D106,Listes!$A$43:$E$49,4,FALSE))))))</f>
        <v/>
      </c>
      <c r="O106" s="104" t="str">
        <f>IF($H106="","",IF($C106=Listes!$B$34,Listes!$I$31,IF($C106=Listes!$B$35,(VLOOKUP('Dépenses forfaitaire'!$F106,Listes!$E$31:$F$36,2,FALSE)),IF($C106=Listes!$B$33,IF('Dépenses forfaitaire'!$E106&lt;=Listes!$A$64,'Dépenses forfaitaire'!$E106*Listes!$A$65,IF('Dépenses forfaitaire'!$E106&gt;Listes!$D$64,'Dépenses forfaitaire'!$E106*Listes!$D$65,(('Dépenses forfaitaire'!$E106*Listes!$B$65)+Listes!$C$65)))))))</f>
        <v/>
      </c>
      <c r="P106" s="105" t="str">
        <f t="shared" si="3"/>
        <v/>
      </c>
      <c r="Q106" s="219"/>
    </row>
    <row r="107" spans="1:17" ht="20.100000000000001" customHeight="1" x14ac:dyDescent="0.25">
      <c r="A107" s="44">
        <v>101</v>
      </c>
      <c r="B107" s="21"/>
      <c r="C107" s="21"/>
      <c r="D107" s="21"/>
      <c r="E107" s="21"/>
      <c r="F107" s="21"/>
      <c r="G107" s="21"/>
      <c r="H107" s="113" t="str">
        <f>IF(C107="","",IF(C107="","",(VLOOKUP(C107,Listes!$B$31:$C$35,2,FALSE))))</f>
        <v/>
      </c>
      <c r="I107" s="219" t="str">
        <f t="shared" si="2"/>
        <v/>
      </c>
      <c r="J107" s="105" t="str">
        <f>IF(H107="","",IF(H107="","",(VLOOKUP(H107,Listes!$C$31:$D$35,2,FALSE))))</f>
        <v/>
      </c>
      <c r="K107" s="276"/>
      <c r="L107" s="276"/>
      <c r="M107" s="104" t="str">
        <f>IF($H107="","",IF($C107=Listes!$B$32,IF('Dépenses forfaitaire'!$E107&lt;=Listes!$B$53,('Dépenses forfaitaire'!$E107*(VLOOKUP('Dépenses forfaitaire'!$D107,Listes!$A$54:$E$60,2,FALSE))),IF('Dépenses forfaitaire'!$E107&gt;Listes!$E$53,('Dépenses forfaitaire'!$E107*(VLOOKUP('Dépenses forfaitaire'!$D107,Listes!$A$54:$E$60,5,FALSE))),('Dépenses forfaitaire'!$E107*(VLOOKUP('Dépenses forfaitaire'!$D107,Listes!$A$54:$E$60,3,FALSE)))+(VLOOKUP('Dépenses forfaitaire'!$D107,Listes!$A$54:$E$60,4,FALSE))))))</f>
        <v/>
      </c>
      <c r="N107" s="104" t="str">
        <f>IF($H107="","",IF($C107=Listes!$B$31,IF('Dépenses forfaitaire'!$E107&lt;=Listes!$B$42,('Dépenses forfaitaire'!$E107*(VLOOKUP('Dépenses forfaitaire'!$D107,Listes!$A$43:$E$49,2,FALSE))),IF('Dépenses forfaitaire'!$E107&gt;Listes!$D$42,('Dépenses forfaitaire'!$E107*(VLOOKUP('Dépenses forfaitaire'!$D107,Listes!$A$43:$E$49,5,FALSE))),('Dépenses forfaitaire'!$E107*(VLOOKUP('Dépenses forfaitaire'!$D107,Listes!$A$43:$E$49,3,FALSE)))+(VLOOKUP('Dépenses forfaitaire'!$D107,Listes!$A$43:$E$49,4,FALSE))))))</f>
        <v/>
      </c>
      <c r="O107" s="104" t="str">
        <f>IF($H107="","",IF($C107=Listes!$B$34,Listes!$I$31,IF($C107=Listes!$B$35,(VLOOKUP('Dépenses forfaitaire'!$F107,Listes!$E$31:$F$36,2,FALSE)),IF($C107=Listes!$B$33,IF('Dépenses forfaitaire'!$E107&lt;=Listes!$A$64,'Dépenses forfaitaire'!$E107*Listes!$A$65,IF('Dépenses forfaitaire'!$E107&gt;Listes!$D$64,'Dépenses forfaitaire'!$E107*Listes!$D$65,(('Dépenses forfaitaire'!$E107*Listes!$B$65)+Listes!$C$65)))))))</f>
        <v/>
      </c>
      <c r="P107" s="105" t="str">
        <f t="shared" si="3"/>
        <v/>
      </c>
      <c r="Q107" s="219"/>
    </row>
    <row r="108" spans="1:17" ht="20.100000000000001" customHeight="1" x14ac:dyDescent="0.25">
      <c r="A108" s="44">
        <v>102</v>
      </c>
      <c r="B108" s="21"/>
      <c r="C108" s="21"/>
      <c r="D108" s="21"/>
      <c r="E108" s="21"/>
      <c r="F108" s="21"/>
      <c r="G108" s="21"/>
      <c r="H108" s="113" t="str">
        <f>IF(C108="","",IF(C108="","",(VLOOKUP(C108,Listes!$B$31:$C$35,2,FALSE))))</f>
        <v/>
      </c>
      <c r="I108" s="219" t="str">
        <f t="shared" si="2"/>
        <v/>
      </c>
      <c r="J108" s="105" t="str">
        <f>IF(H108="","",IF(H108="","",(VLOOKUP(H108,Listes!$C$31:$D$35,2,FALSE))))</f>
        <v/>
      </c>
      <c r="K108" s="276"/>
      <c r="L108" s="276"/>
      <c r="M108" s="104" t="str">
        <f>IF($H108="","",IF($C108=Listes!$B$32,IF('Dépenses forfaitaire'!$E108&lt;=Listes!$B$53,('Dépenses forfaitaire'!$E108*(VLOOKUP('Dépenses forfaitaire'!$D108,Listes!$A$54:$E$60,2,FALSE))),IF('Dépenses forfaitaire'!$E108&gt;Listes!$E$53,('Dépenses forfaitaire'!$E108*(VLOOKUP('Dépenses forfaitaire'!$D108,Listes!$A$54:$E$60,5,FALSE))),('Dépenses forfaitaire'!$E108*(VLOOKUP('Dépenses forfaitaire'!$D108,Listes!$A$54:$E$60,3,FALSE)))+(VLOOKUP('Dépenses forfaitaire'!$D108,Listes!$A$54:$E$60,4,FALSE))))))</f>
        <v/>
      </c>
      <c r="N108" s="104" t="str">
        <f>IF($H108="","",IF($C108=Listes!$B$31,IF('Dépenses forfaitaire'!$E108&lt;=Listes!$B$42,('Dépenses forfaitaire'!$E108*(VLOOKUP('Dépenses forfaitaire'!$D108,Listes!$A$43:$E$49,2,FALSE))),IF('Dépenses forfaitaire'!$E108&gt;Listes!$D$42,('Dépenses forfaitaire'!$E108*(VLOOKUP('Dépenses forfaitaire'!$D108,Listes!$A$43:$E$49,5,FALSE))),('Dépenses forfaitaire'!$E108*(VLOOKUP('Dépenses forfaitaire'!$D108,Listes!$A$43:$E$49,3,FALSE)))+(VLOOKUP('Dépenses forfaitaire'!$D108,Listes!$A$43:$E$49,4,FALSE))))))</f>
        <v/>
      </c>
      <c r="O108" s="104" t="str">
        <f>IF($H108="","",IF($C108=Listes!$B$34,Listes!$I$31,IF($C108=Listes!$B$35,(VLOOKUP('Dépenses forfaitaire'!$F108,Listes!$E$31:$F$36,2,FALSE)),IF($C108=Listes!$B$33,IF('Dépenses forfaitaire'!$E108&lt;=Listes!$A$64,'Dépenses forfaitaire'!$E108*Listes!$A$65,IF('Dépenses forfaitaire'!$E108&gt;Listes!$D$64,'Dépenses forfaitaire'!$E108*Listes!$D$65,(('Dépenses forfaitaire'!$E108*Listes!$B$65)+Listes!$C$65)))))))</f>
        <v/>
      </c>
      <c r="P108" s="105" t="str">
        <f t="shared" si="3"/>
        <v/>
      </c>
      <c r="Q108" s="219"/>
    </row>
    <row r="109" spans="1:17" ht="20.100000000000001" customHeight="1" x14ac:dyDescent="0.25">
      <c r="A109" s="44">
        <v>103</v>
      </c>
      <c r="B109" s="21"/>
      <c r="C109" s="21"/>
      <c r="D109" s="21"/>
      <c r="E109" s="21"/>
      <c r="F109" s="21"/>
      <c r="G109" s="21"/>
      <c r="H109" s="113" t="str">
        <f>IF(C109="","",IF(C109="","",(VLOOKUP(C109,Listes!$B$31:$C$35,2,FALSE))))</f>
        <v/>
      </c>
      <c r="I109" s="219" t="str">
        <f t="shared" si="2"/>
        <v/>
      </c>
      <c r="J109" s="105" t="str">
        <f>IF(H109="","",IF(H109="","",(VLOOKUP(H109,Listes!$C$31:$D$35,2,FALSE))))</f>
        <v/>
      </c>
      <c r="K109" s="276"/>
      <c r="L109" s="276"/>
      <c r="M109" s="104" t="str">
        <f>IF($H109="","",IF($C109=Listes!$B$32,IF('Dépenses forfaitaire'!$E109&lt;=Listes!$B$53,('Dépenses forfaitaire'!$E109*(VLOOKUP('Dépenses forfaitaire'!$D109,Listes!$A$54:$E$60,2,FALSE))),IF('Dépenses forfaitaire'!$E109&gt;Listes!$E$53,('Dépenses forfaitaire'!$E109*(VLOOKUP('Dépenses forfaitaire'!$D109,Listes!$A$54:$E$60,5,FALSE))),('Dépenses forfaitaire'!$E109*(VLOOKUP('Dépenses forfaitaire'!$D109,Listes!$A$54:$E$60,3,FALSE)))+(VLOOKUP('Dépenses forfaitaire'!$D109,Listes!$A$54:$E$60,4,FALSE))))))</f>
        <v/>
      </c>
      <c r="N109" s="104" t="str">
        <f>IF($H109="","",IF($C109=Listes!$B$31,IF('Dépenses forfaitaire'!$E109&lt;=Listes!$B$42,('Dépenses forfaitaire'!$E109*(VLOOKUP('Dépenses forfaitaire'!$D109,Listes!$A$43:$E$49,2,FALSE))),IF('Dépenses forfaitaire'!$E109&gt;Listes!$D$42,('Dépenses forfaitaire'!$E109*(VLOOKUP('Dépenses forfaitaire'!$D109,Listes!$A$43:$E$49,5,FALSE))),('Dépenses forfaitaire'!$E109*(VLOOKUP('Dépenses forfaitaire'!$D109,Listes!$A$43:$E$49,3,FALSE)))+(VLOOKUP('Dépenses forfaitaire'!$D109,Listes!$A$43:$E$49,4,FALSE))))))</f>
        <v/>
      </c>
      <c r="O109" s="104" t="str">
        <f>IF($H109="","",IF($C109=Listes!$B$34,Listes!$I$31,IF($C109=Listes!$B$35,(VLOOKUP('Dépenses forfaitaire'!$F109,Listes!$E$31:$F$36,2,FALSE)),IF($C109=Listes!$B$33,IF('Dépenses forfaitaire'!$E109&lt;=Listes!$A$64,'Dépenses forfaitaire'!$E109*Listes!$A$65,IF('Dépenses forfaitaire'!$E109&gt;Listes!$D$64,'Dépenses forfaitaire'!$E109*Listes!$D$65,(('Dépenses forfaitaire'!$E109*Listes!$B$65)+Listes!$C$65)))))))</f>
        <v/>
      </c>
      <c r="P109" s="105" t="str">
        <f t="shared" si="3"/>
        <v/>
      </c>
      <c r="Q109" s="219"/>
    </row>
    <row r="110" spans="1:17" ht="20.100000000000001" customHeight="1" x14ac:dyDescent="0.25">
      <c r="A110" s="44">
        <v>104</v>
      </c>
      <c r="B110" s="21"/>
      <c r="C110" s="21"/>
      <c r="D110" s="21"/>
      <c r="E110" s="21"/>
      <c r="F110" s="21"/>
      <c r="G110" s="21"/>
      <c r="H110" s="113" t="str">
        <f>IF(C110="","",IF(C110="","",(VLOOKUP(C110,Listes!$B$31:$C$35,2,FALSE))))</f>
        <v/>
      </c>
      <c r="I110" s="219" t="str">
        <f t="shared" si="2"/>
        <v/>
      </c>
      <c r="J110" s="105" t="str">
        <f>IF(H110="","",IF(H110="","",(VLOOKUP(H110,Listes!$C$31:$D$35,2,FALSE))))</f>
        <v/>
      </c>
      <c r="K110" s="276"/>
      <c r="L110" s="276"/>
      <c r="M110" s="104" t="str">
        <f>IF($H110="","",IF($C110=Listes!$B$32,IF('Dépenses forfaitaire'!$E110&lt;=Listes!$B$53,('Dépenses forfaitaire'!$E110*(VLOOKUP('Dépenses forfaitaire'!$D110,Listes!$A$54:$E$60,2,FALSE))),IF('Dépenses forfaitaire'!$E110&gt;Listes!$E$53,('Dépenses forfaitaire'!$E110*(VLOOKUP('Dépenses forfaitaire'!$D110,Listes!$A$54:$E$60,5,FALSE))),('Dépenses forfaitaire'!$E110*(VLOOKUP('Dépenses forfaitaire'!$D110,Listes!$A$54:$E$60,3,FALSE)))+(VLOOKUP('Dépenses forfaitaire'!$D110,Listes!$A$54:$E$60,4,FALSE))))))</f>
        <v/>
      </c>
      <c r="N110" s="104" t="str">
        <f>IF($H110="","",IF($C110=Listes!$B$31,IF('Dépenses forfaitaire'!$E110&lt;=Listes!$B$42,('Dépenses forfaitaire'!$E110*(VLOOKUP('Dépenses forfaitaire'!$D110,Listes!$A$43:$E$49,2,FALSE))),IF('Dépenses forfaitaire'!$E110&gt;Listes!$D$42,('Dépenses forfaitaire'!$E110*(VLOOKUP('Dépenses forfaitaire'!$D110,Listes!$A$43:$E$49,5,FALSE))),('Dépenses forfaitaire'!$E110*(VLOOKUP('Dépenses forfaitaire'!$D110,Listes!$A$43:$E$49,3,FALSE)))+(VLOOKUP('Dépenses forfaitaire'!$D110,Listes!$A$43:$E$49,4,FALSE))))))</f>
        <v/>
      </c>
      <c r="O110" s="104" t="str">
        <f>IF($H110="","",IF($C110=Listes!$B$34,Listes!$I$31,IF($C110=Listes!$B$35,(VLOOKUP('Dépenses forfaitaire'!$F110,Listes!$E$31:$F$36,2,FALSE)),IF($C110=Listes!$B$33,IF('Dépenses forfaitaire'!$E110&lt;=Listes!$A$64,'Dépenses forfaitaire'!$E110*Listes!$A$65,IF('Dépenses forfaitaire'!$E110&gt;Listes!$D$64,'Dépenses forfaitaire'!$E110*Listes!$D$65,(('Dépenses forfaitaire'!$E110*Listes!$B$65)+Listes!$C$65)))))))</f>
        <v/>
      </c>
      <c r="P110" s="105" t="str">
        <f t="shared" si="3"/>
        <v/>
      </c>
      <c r="Q110" s="219"/>
    </row>
    <row r="111" spans="1:17" ht="20.100000000000001" customHeight="1" x14ac:dyDescent="0.25">
      <c r="A111" s="44">
        <v>105</v>
      </c>
      <c r="B111" s="21"/>
      <c r="C111" s="21"/>
      <c r="D111" s="21"/>
      <c r="E111" s="21"/>
      <c r="F111" s="21"/>
      <c r="G111" s="21"/>
      <c r="H111" s="113" t="str">
        <f>IF(C111="","",IF(C111="","",(VLOOKUP(C111,Listes!$B$31:$C$35,2,FALSE))))</f>
        <v/>
      </c>
      <c r="I111" s="219" t="str">
        <f t="shared" si="2"/>
        <v/>
      </c>
      <c r="J111" s="105" t="str">
        <f>IF(H111="","",IF(H111="","",(VLOOKUP(H111,Listes!$C$31:$D$35,2,FALSE))))</f>
        <v/>
      </c>
      <c r="K111" s="276"/>
      <c r="L111" s="276"/>
      <c r="M111" s="104" t="str">
        <f>IF($H111="","",IF($C111=Listes!$B$32,IF('Dépenses forfaitaire'!$E111&lt;=Listes!$B$53,('Dépenses forfaitaire'!$E111*(VLOOKUP('Dépenses forfaitaire'!$D111,Listes!$A$54:$E$60,2,FALSE))),IF('Dépenses forfaitaire'!$E111&gt;Listes!$E$53,('Dépenses forfaitaire'!$E111*(VLOOKUP('Dépenses forfaitaire'!$D111,Listes!$A$54:$E$60,5,FALSE))),('Dépenses forfaitaire'!$E111*(VLOOKUP('Dépenses forfaitaire'!$D111,Listes!$A$54:$E$60,3,FALSE)))+(VLOOKUP('Dépenses forfaitaire'!$D111,Listes!$A$54:$E$60,4,FALSE))))))</f>
        <v/>
      </c>
      <c r="N111" s="104" t="str">
        <f>IF($H111="","",IF($C111=Listes!$B$31,IF('Dépenses forfaitaire'!$E111&lt;=Listes!$B$42,('Dépenses forfaitaire'!$E111*(VLOOKUP('Dépenses forfaitaire'!$D111,Listes!$A$43:$E$49,2,FALSE))),IF('Dépenses forfaitaire'!$E111&gt;Listes!$D$42,('Dépenses forfaitaire'!$E111*(VLOOKUP('Dépenses forfaitaire'!$D111,Listes!$A$43:$E$49,5,FALSE))),('Dépenses forfaitaire'!$E111*(VLOOKUP('Dépenses forfaitaire'!$D111,Listes!$A$43:$E$49,3,FALSE)))+(VLOOKUP('Dépenses forfaitaire'!$D111,Listes!$A$43:$E$49,4,FALSE))))))</f>
        <v/>
      </c>
      <c r="O111" s="104" t="str">
        <f>IF($H111="","",IF($C111=Listes!$B$34,Listes!$I$31,IF($C111=Listes!$B$35,(VLOOKUP('Dépenses forfaitaire'!$F111,Listes!$E$31:$F$36,2,FALSE)),IF($C111=Listes!$B$33,IF('Dépenses forfaitaire'!$E111&lt;=Listes!$A$64,'Dépenses forfaitaire'!$E111*Listes!$A$65,IF('Dépenses forfaitaire'!$E111&gt;Listes!$D$64,'Dépenses forfaitaire'!$E111*Listes!$D$65,(('Dépenses forfaitaire'!$E111*Listes!$B$65)+Listes!$C$65)))))))</f>
        <v/>
      </c>
      <c r="P111" s="105" t="str">
        <f t="shared" si="3"/>
        <v/>
      </c>
      <c r="Q111" s="219"/>
    </row>
    <row r="112" spans="1:17" ht="20.100000000000001" customHeight="1" x14ac:dyDescent="0.25">
      <c r="A112" s="44">
        <v>106</v>
      </c>
      <c r="B112" s="21"/>
      <c r="C112" s="21"/>
      <c r="D112" s="21"/>
      <c r="E112" s="21"/>
      <c r="F112" s="21"/>
      <c r="G112" s="21"/>
      <c r="H112" s="113" t="str">
        <f>IF(C112="","",IF(C112="","",(VLOOKUP(C112,Listes!$B$31:$C$35,2,FALSE))))</f>
        <v/>
      </c>
      <c r="I112" s="219" t="str">
        <f t="shared" si="2"/>
        <v/>
      </c>
      <c r="J112" s="105" t="str">
        <f>IF(H112="","",IF(H112="","",(VLOOKUP(H112,Listes!$C$31:$D$35,2,FALSE))))</f>
        <v/>
      </c>
      <c r="K112" s="276"/>
      <c r="L112" s="276"/>
      <c r="M112" s="104" t="str">
        <f>IF($H112="","",IF($C112=Listes!$B$32,IF('Dépenses forfaitaire'!$E112&lt;=Listes!$B$53,('Dépenses forfaitaire'!$E112*(VLOOKUP('Dépenses forfaitaire'!$D112,Listes!$A$54:$E$60,2,FALSE))),IF('Dépenses forfaitaire'!$E112&gt;Listes!$E$53,('Dépenses forfaitaire'!$E112*(VLOOKUP('Dépenses forfaitaire'!$D112,Listes!$A$54:$E$60,5,FALSE))),('Dépenses forfaitaire'!$E112*(VLOOKUP('Dépenses forfaitaire'!$D112,Listes!$A$54:$E$60,3,FALSE)))+(VLOOKUP('Dépenses forfaitaire'!$D112,Listes!$A$54:$E$60,4,FALSE))))))</f>
        <v/>
      </c>
      <c r="N112" s="104" t="str">
        <f>IF($H112="","",IF($C112=Listes!$B$31,IF('Dépenses forfaitaire'!$E112&lt;=Listes!$B$42,('Dépenses forfaitaire'!$E112*(VLOOKUP('Dépenses forfaitaire'!$D112,Listes!$A$43:$E$49,2,FALSE))),IF('Dépenses forfaitaire'!$E112&gt;Listes!$D$42,('Dépenses forfaitaire'!$E112*(VLOOKUP('Dépenses forfaitaire'!$D112,Listes!$A$43:$E$49,5,FALSE))),('Dépenses forfaitaire'!$E112*(VLOOKUP('Dépenses forfaitaire'!$D112,Listes!$A$43:$E$49,3,FALSE)))+(VLOOKUP('Dépenses forfaitaire'!$D112,Listes!$A$43:$E$49,4,FALSE))))))</f>
        <v/>
      </c>
      <c r="O112" s="104" t="str">
        <f>IF($H112="","",IF($C112=Listes!$B$34,Listes!$I$31,IF($C112=Listes!$B$35,(VLOOKUP('Dépenses forfaitaire'!$F112,Listes!$E$31:$F$36,2,FALSE)),IF($C112=Listes!$B$33,IF('Dépenses forfaitaire'!$E112&lt;=Listes!$A$64,'Dépenses forfaitaire'!$E112*Listes!$A$65,IF('Dépenses forfaitaire'!$E112&gt;Listes!$D$64,'Dépenses forfaitaire'!$E112*Listes!$D$65,(('Dépenses forfaitaire'!$E112*Listes!$B$65)+Listes!$C$65)))))))</f>
        <v/>
      </c>
      <c r="P112" s="105" t="str">
        <f t="shared" si="3"/>
        <v/>
      </c>
      <c r="Q112" s="219"/>
    </row>
    <row r="113" spans="1:17" ht="20.100000000000001" customHeight="1" x14ac:dyDescent="0.25">
      <c r="A113" s="44">
        <v>107</v>
      </c>
      <c r="B113" s="21"/>
      <c r="C113" s="21"/>
      <c r="D113" s="21"/>
      <c r="E113" s="21"/>
      <c r="F113" s="21"/>
      <c r="G113" s="21"/>
      <c r="H113" s="113" t="str">
        <f>IF(C113="","",IF(C113="","",(VLOOKUP(C113,Listes!$B$31:$C$35,2,FALSE))))</f>
        <v/>
      </c>
      <c r="I113" s="219" t="str">
        <f t="shared" si="2"/>
        <v/>
      </c>
      <c r="J113" s="105" t="str">
        <f>IF(H113="","",IF(H113="","",(VLOOKUP(H113,Listes!$C$31:$D$35,2,FALSE))))</f>
        <v/>
      </c>
      <c r="K113" s="276"/>
      <c r="L113" s="276"/>
      <c r="M113" s="104" t="str">
        <f>IF($H113="","",IF($C113=Listes!$B$32,IF('Dépenses forfaitaire'!$E113&lt;=Listes!$B$53,('Dépenses forfaitaire'!$E113*(VLOOKUP('Dépenses forfaitaire'!$D113,Listes!$A$54:$E$60,2,FALSE))),IF('Dépenses forfaitaire'!$E113&gt;Listes!$E$53,('Dépenses forfaitaire'!$E113*(VLOOKUP('Dépenses forfaitaire'!$D113,Listes!$A$54:$E$60,5,FALSE))),('Dépenses forfaitaire'!$E113*(VLOOKUP('Dépenses forfaitaire'!$D113,Listes!$A$54:$E$60,3,FALSE)))+(VLOOKUP('Dépenses forfaitaire'!$D113,Listes!$A$54:$E$60,4,FALSE))))))</f>
        <v/>
      </c>
      <c r="N113" s="104" t="str">
        <f>IF($H113="","",IF($C113=Listes!$B$31,IF('Dépenses forfaitaire'!$E113&lt;=Listes!$B$42,('Dépenses forfaitaire'!$E113*(VLOOKUP('Dépenses forfaitaire'!$D113,Listes!$A$43:$E$49,2,FALSE))),IF('Dépenses forfaitaire'!$E113&gt;Listes!$D$42,('Dépenses forfaitaire'!$E113*(VLOOKUP('Dépenses forfaitaire'!$D113,Listes!$A$43:$E$49,5,FALSE))),('Dépenses forfaitaire'!$E113*(VLOOKUP('Dépenses forfaitaire'!$D113,Listes!$A$43:$E$49,3,FALSE)))+(VLOOKUP('Dépenses forfaitaire'!$D113,Listes!$A$43:$E$49,4,FALSE))))))</f>
        <v/>
      </c>
      <c r="O113" s="104" t="str">
        <f>IF($H113="","",IF($C113=Listes!$B$34,Listes!$I$31,IF($C113=Listes!$B$35,(VLOOKUP('Dépenses forfaitaire'!$F113,Listes!$E$31:$F$36,2,FALSE)),IF($C113=Listes!$B$33,IF('Dépenses forfaitaire'!$E113&lt;=Listes!$A$64,'Dépenses forfaitaire'!$E113*Listes!$A$65,IF('Dépenses forfaitaire'!$E113&gt;Listes!$D$64,'Dépenses forfaitaire'!$E113*Listes!$D$65,(('Dépenses forfaitaire'!$E113*Listes!$B$65)+Listes!$C$65)))))))</f>
        <v/>
      </c>
      <c r="P113" s="105" t="str">
        <f t="shared" si="3"/>
        <v/>
      </c>
      <c r="Q113" s="219"/>
    </row>
    <row r="114" spans="1:17" ht="20.100000000000001" customHeight="1" x14ac:dyDescent="0.25">
      <c r="A114" s="44">
        <v>108</v>
      </c>
      <c r="B114" s="21"/>
      <c r="C114" s="21"/>
      <c r="D114" s="21"/>
      <c r="E114" s="21"/>
      <c r="F114" s="21"/>
      <c r="G114" s="21"/>
      <c r="H114" s="113" t="str">
        <f>IF(C114="","",IF(C114="","",(VLOOKUP(C114,Listes!$B$31:$C$35,2,FALSE))))</f>
        <v/>
      </c>
      <c r="I114" s="219" t="str">
        <f t="shared" si="2"/>
        <v/>
      </c>
      <c r="J114" s="105" t="str">
        <f>IF(H114="","",IF(H114="","",(VLOOKUP(H114,Listes!$C$31:$D$35,2,FALSE))))</f>
        <v/>
      </c>
      <c r="K114" s="276"/>
      <c r="L114" s="276"/>
      <c r="M114" s="104" t="str">
        <f>IF($H114="","",IF($C114=Listes!$B$32,IF('Dépenses forfaitaire'!$E114&lt;=Listes!$B$53,('Dépenses forfaitaire'!$E114*(VLOOKUP('Dépenses forfaitaire'!$D114,Listes!$A$54:$E$60,2,FALSE))),IF('Dépenses forfaitaire'!$E114&gt;Listes!$E$53,('Dépenses forfaitaire'!$E114*(VLOOKUP('Dépenses forfaitaire'!$D114,Listes!$A$54:$E$60,5,FALSE))),('Dépenses forfaitaire'!$E114*(VLOOKUP('Dépenses forfaitaire'!$D114,Listes!$A$54:$E$60,3,FALSE)))+(VLOOKUP('Dépenses forfaitaire'!$D114,Listes!$A$54:$E$60,4,FALSE))))))</f>
        <v/>
      </c>
      <c r="N114" s="104" t="str">
        <f>IF($H114="","",IF($C114=Listes!$B$31,IF('Dépenses forfaitaire'!$E114&lt;=Listes!$B$42,('Dépenses forfaitaire'!$E114*(VLOOKUP('Dépenses forfaitaire'!$D114,Listes!$A$43:$E$49,2,FALSE))),IF('Dépenses forfaitaire'!$E114&gt;Listes!$D$42,('Dépenses forfaitaire'!$E114*(VLOOKUP('Dépenses forfaitaire'!$D114,Listes!$A$43:$E$49,5,FALSE))),('Dépenses forfaitaire'!$E114*(VLOOKUP('Dépenses forfaitaire'!$D114,Listes!$A$43:$E$49,3,FALSE)))+(VLOOKUP('Dépenses forfaitaire'!$D114,Listes!$A$43:$E$49,4,FALSE))))))</f>
        <v/>
      </c>
      <c r="O114" s="104" t="str">
        <f>IF($H114="","",IF($C114=Listes!$B$34,Listes!$I$31,IF($C114=Listes!$B$35,(VLOOKUP('Dépenses forfaitaire'!$F114,Listes!$E$31:$F$36,2,FALSE)),IF($C114=Listes!$B$33,IF('Dépenses forfaitaire'!$E114&lt;=Listes!$A$64,'Dépenses forfaitaire'!$E114*Listes!$A$65,IF('Dépenses forfaitaire'!$E114&gt;Listes!$D$64,'Dépenses forfaitaire'!$E114*Listes!$D$65,(('Dépenses forfaitaire'!$E114*Listes!$B$65)+Listes!$C$65)))))))</f>
        <v/>
      </c>
      <c r="P114" s="105" t="str">
        <f t="shared" si="3"/>
        <v/>
      </c>
      <c r="Q114" s="219"/>
    </row>
    <row r="115" spans="1:17" ht="20.100000000000001" customHeight="1" x14ac:dyDescent="0.25">
      <c r="A115" s="44">
        <v>109</v>
      </c>
      <c r="B115" s="21"/>
      <c r="C115" s="21"/>
      <c r="D115" s="21"/>
      <c r="E115" s="21"/>
      <c r="F115" s="21"/>
      <c r="G115" s="21"/>
      <c r="H115" s="113" t="str">
        <f>IF(C115="","",IF(C115="","",(VLOOKUP(C115,Listes!$B$31:$C$35,2,FALSE))))</f>
        <v/>
      </c>
      <c r="I115" s="219" t="str">
        <f t="shared" si="2"/>
        <v/>
      </c>
      <c r="J115" s="105" t="str">
        <f>IF(H115="","",IF(H115="","",(VLOOKUP(H115,Listes!$C$31:$D$35,2,FALSE))))</f>
        <v/>
      </c>
      <c r="K115" s="276"/>
      <c r="L115" s="276"/>
      <c r="M115" s="104" t="str">
        <f>IF($H115="","",IF($C115=Listes!$B$32,IF('Dépenses forfaitaire'!$E115&lt;=Listes!$B$53,('Dépenses forfaitaire'!$E115*(VLOOKUP('Dépenses forfaitaire'!$D115,Listes!$A$54:$E$60,2,FALSE))),IF('Dépenses forfaitaire'!$E115&gt;Listes!$E$53,('Dépenses forfaitaire'!$E115*(VLOOKUP('Dépenses forfaitaire'!$D115,Listes!$A$54:$E$60,5,FALSE))),('Dépenses forfaitaire'!$E115*(VLOOKUP('Dépenses forfaitaire'!$D115,Listes!$A$54:$E$60,3,FALSE)))+(VLOOKUP('Dépenses forfaitaire'!$D115,Listes!$A$54:$E$60,4,FALSE))))))</f>
        <v/>
      </c>
      <c r="N115" s="104" t="str">
        <f>IF($H115="","",IF($C115=Listes!$B$31,IF('Dépenses forfaitaire'!$E115&lt;=Listes!$B$42,('Dépenses forfaitaire'!$E115*(VLOOKUP('Dépenses forfaitaire'!$D115,Listes!$A$43:$E$49,2,FALSE))),IF('Dépenses forfaitaire'!$E115&gt;Listes!$D$42,('Dépenses forfaitaire'!$E115*(VLOOKUP('Dépenses forfaitaire'!$D115,Listes!$A$43:$E$49,5,FALSE))),('Dépenses forfaitaire'!$E115*(VLOOKUP('Dépenses forfaitaire'!$D115,Listes!$A$43:$E$49,3,FALSE)))+(VLOOKUP('Dépenses forfaitaire'!$D115,Listes!$A$43:$E$49,4,FALSE))))))</f>
        <v/>
      </c>
      <c r="O115" s="104" t="str">
        <f>IF($H115="","",IF($C115=Listes!$B$34,Listes!$I$31,IF($C115=Listes!$B$35,(VLOOKUP('Dépenses forfaitaire'!$F115,Listes!$E$31:$F$36,2,FALSE)),IF($C115=Listes!$B$33,IF('Dépenses forfaitaire'!$E115&lt;=Listes!$A$64,'Dépenses forfaitaire'!$E115*Listes!$A$65,IF('Dépenses forfaitaire'!$E115&gt;Listes!$D$64,'Dépenses forfaitaire'!$E115*Listes!$D$65,(('Dépenses forfaitaire'!$E115*Listes!$B$65)+Listes!$C$65)))))))</f>
        <v/>
      </c>
      <c r="P115" s="105" t="str">
        <f t="shared" si="3"/>
        <v/>
      </c>
      <c r="Q115" s="219"/>
    </row>
    <row r="116" spans="1:17" ht="20.100000000000001" customHeight="1" x14ac:dyDescent="0.25">
      <c r="A116" s="44">
        <v>110</v>
      </c>
      <c r="B116" s="21"/>
      <c r="C116" s="21"/>
      <c r="D116" s="21"/>
      <c r="E116" s="21"/>
      <c r="F116" s="21"/>
      <c r="G116" s="21"/>
      <c r="H116" s="113" t="str">
        <f>IF(C116="","",IF(C116="","",(VLOOKUP(C116,Listes!$B$31:$C$35,2,FALSE))))</f>
        <v/>
      </c>
      <c r="I116" s="219" t="str">
        <f t="shared" si="2"/>
        <v/>
      </c>
      <c r="J116" s="105" t="str">
        <f>IF(H116="","",IF(H116="","",(VLOOKUP(H116,Listes!$C$31:$D$35,2,FALSE))))</f>
        <v/>
      </c>
      <c r="K116" s="276"/>
      <c r="L116" s="276"/>
      <c r="M116" s="104" t="str">
        <f>IF($H116="","",IF($C116=Listes!$B$32,IF('Dépenses forfaitaire'!$E116&lt;=Listes!$B$53,('Dépenses forfaitaire'!$E116*(VLOOKUP('Dépenses forfaitaire'!$D116,Listes!$A$54:$E$60,2,FALSE))),IF('Dépenses forfaitaire'!$E116&gt;Listes!$E$53,('Dépenses forfaitaire'!$E116*(VLOOKUP('Dépenses forfaitaire'!$D116,Listes!$A$54:$E$60,5,FALSE))),('Dépenses forfaitaire'!$E116*(VLOOKUP('Dépenses forfaitaire'!$D116,Listes!$A$54:$E$60,3,FALSE)))+(VLOOKUP('Dépenses forfaitaire'!$D116,Listes!$A$54:$E$60,4,FALSE))))))</f>
        <v/>
      </c>
      <c r="N116" s="104" t="str">
        <f>IF($H116="","",IF($C116=Listes!$B$31,IF('Dépenses forfaitaire'!$E116&lt;=Listes!$B$42,('Dépenses forfaitaire'!$E116*(VLOOKUP('Dépenses forfaitaire'!$D116,Listes!$A$43:$E$49,2,FALSE))),IF('Dépenses forfaitaire'!$E116&gt;Listes!$D$42,('Dépenses forfaitaire'!$E116*(VLOOKUP('Dépenses forfaitaire'!$D116,Listes!$A$43:$E$49,5,FALSE))),('Dépenses forfaitaire'!$E116*(VLOOKUP('Dépenses forfaitaire'!$D116,Listes!$A$43:$E$49,3,FALSE)))+(VLOOKUP('Dépenses forfaitaire'!$D116,Listes!$A$43:$E$49,4,FALSE))))))</f>
        <v/>
      </c>
      <c r="O116" s="104" t="str">
        <f>IF($H116="","",IF($C116=Listes!$B$34,Listes!$I$31,IF($C116=Listes!$B$35,(VLOOKUP('Dépenses forfaitaire'!$F116,Listes!$E$31:$F$36,2,FALSE)),IF($C116=Listes!$B$33,IF('Dépenses forfaitaire'!$E116&lt;=Listes!$A$64,'Dépenses forfaitaire'!$E116*Listes!$A$65,IF('Dépenses forfaitaire'!$E116&gt;Listes!$D$64,'Dépenses forfaitaire'!$E116*Listes!$D$65,(('Dépenses forfaitaire'!$E116*Listes!$B$65)+Listes!$C$65)))))))</f>
        <v/>
      </c>
      <c r="P116" s="105" t="str">
        <f t="shared" si="3"/>
        <v/>
      </c>
      <c r="Q116" s="219"/>
    </row>
    <row r="117" spans="1:17" ht="20.100000000000001" customHeight="1" x14ac:dyDescent="0.25">
      <c r="A117" s="44">
        <v>111</v>
      </c>
      <c r="B117" s="21"/>
      <c r="C117" s="21"/>
      <c r="D117" s="21"/>
      <c r="E117" s="21"/>
      <c r="F117" s="21"/>
      <c r="G117" s="21"/>
      <c r="H117" s="113" t="str">
        <f>IF(C117="","",IF(C117="","",(VLOOKUP(C117,Listes!$B$31:$C$35,2,FALSE))))</f>
        <v/>
      </c>
      <c r="I117" s="219" t="str">
        <f t="shared" si="2"/>
        <v/>
      </c>
      <c r="J117" s="105" t="str">
        <f>IF(H117="","",IF(H117="","",(VLOOKUP(H117,Listes!$C$31:$D$35,2,FALSE))))</f>
        <v/>
      </c>
      <c r="K117" s="276"/>
      <c r="L117" s="276"/>
      <c r="M117" s="104" t="str">
        <f>IF($H117="","",IF($C117=Listes!$B$32,IF('Dépenses forfaitaire'!$E117&lt;=Listes!$B$53,('Dépenses forfaitaire'!$E117*(VLOOKUP('Dépenses forfaitaire'!$D117,Listes!$A$54:$E$60,2,FALSE))),IF('Dépenses forfaitaire'!$E117&gt;Listes!$E$53,('Dépenses forfaitaire'!$E117*(VLOOKUP('Dépenses forfaitaire'!$D117,Listes!$A$54:$E$60,5,FALSE))),('Dépenses forfaitaire'!$E117*(VLOOKUP('Dépenses forfaitaire'!$D117,Listes!$A$54:$E$60,3,FALSE)))+(VLOOKUP('Dépenses forfaitaire'!$D117,Listes!$A$54:$E$60,4,FALSE))))))</f>
        <v/>
      </c>
      <c r="N117" s="104" t="str">
        <f>IF($H117="","",IF($C117=Listes!$B$31,IF('Dépenses forfaitaire'!$E117&lt;=Listes!$B$42,('Dépenses forfaitaire'!$E117*(VLOOKUP('Dépenses forfaitaire'!$D117,Listes!$A$43:$E$49,2,FALSE))),IF('Dépenses forfaitaire'!$E117&gt;Listes!$D$42,('Dépenses forfaitaire'!$E117*(VLOOKUP('Dépenses forfaitaire'!$D117,Listes!$A$43:$E$49,5,FALSE))),('Dépenses forfaitaire'!$E117*(VLOOKUP('Dépenses forfaitaire'!$D117,Listes!$A$43:$E$49,3,FALSE)))+(VLOOKUP('Dépenses forfaitaire'!$D117,Listes!$A$43:$E$49,4,FALSE))))))</f>
        <v/>
      </c>
      <c r="O117" s="104" t="str">
        <f>IF($H117="","",IF($C117=Listes!$B$34,Listes!$I$31,IF($C117=Listes!$B$35,(VLOOKUP('Dépenses forfaitaire'!$F117,Listes!$E$31:$F$36,2,FALSE)),IF($C117=Listes!$B$33,IF('Dépenses forfaitaire'!$E117&lt;=Listes!$A$64,'Dépenses forfaitaire'!$E117*Listes!$A$65,IF('Dépenses forfaitaire'!$E117&gt;Listes!$D$64,'Dépenses forfaitaire'!$E117*Listes!$D$65,(('Dépenses forfaitaire'!$E117*Listes!$B$65)+Listes!$C$65)))))))</f>
        <v/>
      </c>
      <c r="P117" s="105" t="str">
        <f t="shared" si="3"/>
        <v/>
      </c>
      <c r="Q117" s="219"/>
    </row>
    <row r="118" spans="1:17" ht="20.100000000000001" customHeight="1" x14ac:dyDescent="0.25">
      <c r="A118" s="44">
        <v>112</v>
      </c>
      <c r="B118" s="21"/>
      <c r="C118" s="21"/>
      <c r="D118" s="21"/>
      <c r="E118" s="21"/>
      <c r="F118" s="21"/>
      <c r="G118" s="21"/>
      <c r="H118" s="113" t="str">
        <f>IF(C118="","",IF(C118="","",(VLOOKUP(C118,Listes!$B$31:$C$35,2,FALSE))))</f>
        <v/>
      </c>
      <c r="I118" s="219" t="str">
        <f t="shared" si="2"/>
        <v/>
      </c>
      <c r="J118" s="105" t="str">
        <f>IF(H118="","",IF(H118="","",(VLOOKUP(H118,Listes!$C$31:$D$35,2,FALSE))))</f>
        <v/>
      </c>
      <c r="K118" s="276"/>
      <c r="L118" s="276"/>
      <c r="M118" s="104" t="str">
        <f>IF($H118="","",IF($C118=Listes!$B$32,IF('Dépenses forfaitaire'!$E118&lt;=Listes!$B$53,('Dépenses forfaitaire'!$E118*(VLOOKUP('Dépenses forfaitaire'!$D118,Listes!$A$54:$E$60,2,FALSE))),IF('Dépenses forfaitaire'!$E118&gt;Listes!$E$53,('Dépenses forfaitaire'!$E118*(VLOOKUP('Dépenses forfaitaire'!$D118,Listes!$A$54:$E$60,5,FALSE))),('Dépenses forfaitaire'!$E118*(VLOOKUP('Dépenses forfaitaire'!$D118,Listes!$A$54:$E$60,3,FALSE)))+(VLOOKUP('Dépenses forfaitaire'!$D118,Listes!$A$54:$E$60,4,FALSE))))))</f>
        <v/>
      </c>
      <c r="N118" s="104" t="str">
        <f>IF($H118="","",IF($C118=Listes!$B$31,IF('Dépenses forfaitaire'!$E118&lt;=Listes!$B$42,('Dépenses forfaitaire'!$E118*(VLOOKUP('Dépenses forfaitaire'!$D118,Listes!$A$43:$E$49,2,FALSE))),IF('Dépenses forfaitaire'!$E118&gt;Listes!$D$42,('Dépenses forfaitaire'!$E118*(VLOOKUP('Dépenses forfaitaire'!$D118,Listes!$A$43:$E$49,5,FALSE))),('Dépenses forfaitaire'!$E118*(VLOOKUP('Dépenses forfaitaire'!$D118,Listes!$A$43:$E$49,3,FALSE)))+(VLOOKUP('Dépenses forfaitaire'!$D118,Listes!$A$43:$E$49,4,FALSE))))))</f>
        <v/>
      </c>
      <c r="O118" s="104" t="str">
        <f>IF($H118="","",IF($C118=Listes!$B$34,Listes!$I$31,IF($C118=Listes!$B$35,(VLOOKUP('Dépenses forfaitaire'!$F118,Listes!$E$31:$F$36,2,FALSE)),IF($C118=Listes!$B$33,IF('Dépenses forfaitaire'!$E118&lt;=Listes!$A$64,'Dépenses forfaitaire'!$E118*Listes!$A$65,IF('Dépenses forfaitaire'!$E118&gt;Listes!$D$64,'Dépenses forfaitaire'!$E118*Listes!$D$65,(('Dépenses forfaitaire'!$E118*Listes!$B$65)+Listes!$C$65)))))))</f>
        <v/>
      </c>
      <c r="P118" s="105" t="str">
        <f t="shared" si="3"/>
        <v/>
      </c>
      <c r="Q118" s="219"/>
    </row>
    <row r="119" spans="1:17" ht="20.100000000000001" customHeight="1" x14ac:dyDescent="0.25">
      <c r="A119" s="44">
        <v>113</v>
      </c>
      <c r="B119" s="21"/>
      <c r="C119" s="21"/>
      <c r="D119" s="21"/>
      <c r="E119" s="21"/>
      <c r="F119" s="21"/>
      <c r="G119" s="21"/>
      <c r="H119" s="113" t="str">
        <f>IF(C119="","",IF(C119="","",(VLOOKUP(C119,Listes!$B$31:$C$35,2,FALSE))))</f>
        <v/>
      </c>
      <c r="I119" s="219" t="str">
        <f t="shared" si="2"/>
        <v/>
      </c>
      <c r="J119" s="105" t="str">
        <f>IF(H119="","",IF(H119="","",(VLOOKUP(H119,Listes!$C$31:$D$35,2,FALSE))))</f>
        <v/>
      </c>
      <c r="K119" s="276"/>
      <c r="L119" s="276"/>
      <c r="M119" s="104" t="str">
        <f>IF($H119="","",IF($C119=Listes!$B$32,IF('Dépenses forfaitaire'!$E119&lt;=Listes!$B$53,('Dépenses forfaitaire'!$E119*(VLOOKUP('Dépenses forfaitaire'!$D119,Listes!$A$54:$E$60,2,FALSE))),IF('Dépenses forfaitaire'!$E119&gt;Listes!$E$53,('Dépenses forfaitaire'!$E119*(VLOOKUP('Dépenses forfaitaire'!$D119,Listes!$A$54:$E$60,5,FALSE))),('Dépenses forfaitaire'!$E119*(VLOOKUP('Dépenses forfaitaire'!$D119,Listes!$A$54:$E$60,3,FALSE)))+(VLOOKUP('Dépenses forfaitaire'!$D119,Listes!$A$54:$E$60,4,FALSE))))))</f>
        <v/>
      </c>
      <c r="N119" s="104" t="str">
        <f>IF($H119="","",IF($C119=Listes!$B$31,IF('Dépenses forfaitaire'!$E119&lt;=Listes!$B$42,('Dépenses forfaitaire'!$E119*(VLOOKUP('Dépenses forfaitaire'!$D119,Listes!$A$43:$E$49,2,FALSE))),IF('Dépenses forfaitaire'!$E119&gt;Listes!$D$42,('Dépenses forfaitaire'!$E119*(VLOOKUP('Dépenses forfaitaire'!$D119,Listes!$A$43:$E$49,5,FALSE))),('Dépenses forfaitaire'!$E119*(VLOOKUP('Dépenses forfaitaire'!$D119,Listes!$A$43:$E$49,3,FALSE)))+(VLOOKUP('Dépenses forfaitaire'!$D119,Listes!$A$43:$E$49,4,FALSE))))))</f>
        <v/>
      </c>
      <c r="O119" s="104" t="str">
        <f>IF($H119="","",IF($C119=Listes!$B$34,Listes!$I$31,IF($C119=Listes!$B$35,(VLOOKUP('Dépenses forfaitaire'!$F119,Listes!$E$31:$F$36,2,FALSE)),IF($C119=Listes!$B$33,IF('Dépenses forfaitaire'!$E119&lt;=Listes!$A$64,'Dépenses forfaitaire'!$E119*Listes!$A$65,IF('Dépenses forfaitaire'!$E119&gt;Listes!$D$64,'Dépenses forfaitaire'!$E119*Listes!$D$65,(('Dépenses forfaitaire'!$E119*Listes!$B$65)+Listes!$C$65)))))))</f>
        <v/>
      </c>
      <c r="P119" s="105" t="str">
        <f t="shared" si="3"/>
        <v/>
      </c>
      <c r="Q119" s="219"/>
    </row>
    <row r="120" spans="1:17" ht="20.100000000000001" customHeight="1" x14ac:dyDescent="0.25">
      <c r="A120" s="44">
        <v>114</v>
      </c>
      <c r="B120" s="21"/>
      <c r="C120" s="21"/>
      <c r="D120" s="21"/>
      <c r="E120" s="21"/>
      <c r="F120" s="21"/>
      <c r="G120" s="21"/>
      <c r="H120" s="113" t="str">
        <f>IF(C120="","",IF(C120="","",(VLOOKUP(C120,Listes!$B$31:$C$35,2,FALSE))))</f>
        <v/>
      </c>
      <c r="I120" s="219" t="str">
        <f t="shared" si="2"/>
        <v/>
      </c>
      <c r="J120" s="105" t="str">
        <f>IF(H120="","",IF(H120="","",(VLOOKUP(H120,Listes!$C$31:$D$35,2,FALSE))))</f>
        <v/>
      </c>
      <c r="K120" s="276"/>
      <c r="L120" s="276"/>
      <c r="M120" s="104" t="str">
        <f>IF($H120="","",IF($C120=Listes!$B$32,IF('Dépenses forfaitaire'!$E120&lt;=Listes!$B$53,('Dépenses forfaitaire'!$E120*(VLOOKUP('Dépenses forfaitaire'!$D120,Listes!$A$54:$E$60,2,FALSE))),IF('Dépenses forfaitaire'!$E120&gt;Listes!$E$53,('Dépenses forfaitaire'!$E120*(VLOOKUP('Dépenses forfaitaire'!$D120,Listes!$A$54:$E$60,5,FALSE))),('Dépenses forfaitaire'!$E120*(VLOOKUP('Dépenses forfaitaire'!$D120,Listes!$A$54:$E$60,3,FALSE)))+(VLOOKUP('Dépenses forfaitaire'!$D120,Listes!$A$54:$E$60,4,FALSE))))))</f>
        <v/>
      </c>
      <c r="N120" s="104" t="str">
        <f>IF($H120="","",IF($C120=Listes!$B$31,IF('Dépenses forfaitaire'!$E120&lt;=Listes!$B$42,('Dépenses forfaitaire'!$E120*(VLOOKUP('Dépenses forfaitaire'!$D120,Listes!$A$43:$E$49,2,FALSE))),IF('Dépenses forfaitaire'!$E120&gt;Listes!$D$42,('Dépenses forfaitaire'!$E120*(VLOOKUP('Dépenses forfaitaire'!$D120,Listes!$A$43:$E$49,5,FALSE))),('Dépenses forfaitaire'!$E120*(VLOOKUP('Dépenses forfaitaire'!$D120,Listes!$A$43:$E$49,3,FALSE)))+(VLOOKUP('Dépenses forfaitaire'!$D120,Listes!$A$43:$E$49,4,FALSE))))))</f>
        <v/>
      </c>
      <c r="O120" s="104" t="str">
        <f>IF($H120="","",IF($C120=Listes!$B$34,Listes!$I$31,IF($C120=Listes!$B$35,(VLOOKUP('Dépenses forfaitaire'!$F120,Listes!$E$31:$F$36,2,FALSE)),IF($C120=Listes!$B$33,IF('Dépenses forfaitaire'!$E120&lt;=Listes!$A$64,'Dépenses forfaitaire'!$E120*Listes!$A$65,IF('Dépenses forfaitaire'!$E120&gt;Listes!$D$64,'Dépenses forfaitaire'!$E120*Listes!$D$65,(('Dépenses forfaitaire'!$E120*Listes!$B$65)+Listes!$C$65)))))))</f>
        <v/>
      </c>
      <c r="P120" s="105" t="str">
        <f t="shared" si="3"/>
        <v/>
      </c>
      <c r="Q120" s="219"/>
    </row>
    <row r="121" spans="1:17" ht="20.100000000000001" customHeight="1" x14ac:dyDescent="0.25">
      <c r="A121" s="44">
        <v>115</v>
      </c>
      <c r="B121" s="21"/>
      <c r="C121" s="21"/>
      <c r="D121" s="21"/>
      <c r="E121" s="21"/>
      <c r="F121" s="21"/>
      <c r="G121" s="21"/>
      <c r="H121" s="113" t="str">
        <f>IF(C121="","",IF(C121="","",(VLOOKUP(C121,Listes!$B$31:$C$35,2,FALSE))))</f>
        <v/>
      </c>
      <c r="I121" s="219" t="str">
        <f t="shared" si="2"/>
        <v/>
      </c>
      <c r="J121" s="105" t="str">
        <f>IF(H121="","",IF(H121="","",(VLOOKUP(H121,Listes!$C$31:$D$35,2,FALSE))))</f>
        <v/>
      </c>
      <c r="K121" s="276"/>
      <c r="L121" s="276"/>
      <c r="M121" s="104" t="str">
        <f>IF($H121="","",IF($C121=Listes!$B$32,IF('Dépenses forfaitaire'!$E121&lt;=Listes!$B$53,('Dépenses forfaitaire'!$E121*(VLOOKUP('Dépenses forfaitaire'!$D121,Listes!$A$54:$E$60,2,FALSE))),IF('Dépenses forfaitaire'!$E121&gt;Listes!$E$53,('Dépenses forfaitaire'!$E121*(VLOOKUP('Dépenses forfaitaire'!$D121,Listes!$A$54:$E$60,5,FALSE))),('Dépenses forfaitaire'!$E121*(VLOOKUP('Dépenses forfaitaire'!$D121,Listes!$A$54:$E$60,3,FALSE)))+(VLOOKUP('Dépenses forfaitaire'!$D121,Listes!$A$54:$E$60,4,FALSE))))))</f>
        <v/>
      </c>
      <c r="N121" s="104" t="str">
        <f>IF($H121="","",IF($C121=Listes!$B$31,IF('Dépenses forfaitaire'!$E121&lt;=Listes!$B$42,('Dépenses forfaitaire'!$E121*(VLOOKUP('Dépenses forfaitaire'!$D121,Listes!$A$43:$E$49,2,FALSE))),IF('Dépenses forfaitaire'!$E121&gt;Listes!$D$42,('Dépenses forfaitaire'!$E121*(VLOOKUP('Dépenses forfaitaire'!$D121,Listes!$A$43:$E$49,5,FALSE))),('Dépenses forfaitaire'!$E121*(VLOOKUP('Dépenses forfaitaire'!$D121,Listes!$A$43:$E$49,3,FALSE)))+(VLOOKUP('Dépenses forfaitaire'!$D121,Listes!$A$43:$E$49,4,FALSE))))))</f>
        <v/>
      </c>
      <c r="O121" s="104" t="str">
        <f>IF($H121="","",IF($C121=Listes!$B$34,Listes!$I$31,IF($C121=Listes!$B$35,(VLOOKUP('Dépenses forfaitaire'!$F121,Listes!$E$31:$F$36,2,FALSE)),IF($C121=Listes!$B$33,IF('Dépenses forfaitaire'!$E121&lt;=Listes!$A$64,'Dépenses forfaitaire'!$E121*Listes!$A$65,IF('Dépenses forfaitaire'!$E121&gt;Listes!$D$64,'Dépenses forfaitaire'!$E121*Listes!$D$65,(('Dépenses forfaitaire'!$E121*Listes!$B$65)+Listes!$C$65)))))))</f>
        <v/>
      </c>
      <c r="P121" s="105" t="str">
        <f t="shared" si="3"/>
        <v/>
      </c>
      <c r="Q121" s="219"/>
    </row>
    <row r="122" spans="1:17" ht="20.100000000000001" customHeight="1" x14ac:dyDescent="0.25">
      <c r="A122" s="44">
        <v>116</v>
      </c>
      <c r="B122" s="21"/>
      <c r="C122" s="21"/>
      <c r="D122" s="21"/>
      <c r="E122" s="21"/>
      <c r="F122" s="21"/>
      <c r="G122" s="21"/>
      <c r="H122" s="113" t="str">
        <f>IF(C122="","",IF(C122="","",(VLOOKUP(C122,Listes!$B$31:$C$35,2,FALSE))))</f>
        <v/>
      </c>
      <c r="I122" s="219" t="str">
        <f t="shared" si="2"/>
        <v/>
      </c>
      <c r="J122" s="105" t="str">
        <f>IF(H122="","",IF(H122="","",(VLOOKUP(H122,Listes!$C$31:$D$35,2,FALSE))))</f>
        <v/>
      </c>
      <c r="K122" s="276"/>
      <c r="L122" s="276"/>
      <c r="M122" s="104" t="str">
        <f>IF($H122="","",IF($C122=Listes!$B$32,IF('Dépenses forfaitaire'!$E122&lt;=Listes!$B$53,('Dépenses forfaitaire'!$E122*(VLOOKUP('Dépenses forfaitaire'!$D122,Listes!$A$54:$E$60,2,FALSE))),IF('Dépenses forfaitaire'!$E122&gt;Listes!$E$53,('Dépenses forfaitaire'!$E122*(VLOOKUP('Dépenses forfaitaire'!$D122,Listes!$A$54:$E$60,5,FALSE))),('Dépenses forfaitaire'!$E122*(VLOOKUP('Dépenses forfaitaire'!$D122,Listes!$A$54:$E$60,3,FALSE)))+(VLOOKUP('Dépenses forfaitaire'!$D122,Listes!$A$54:$E$60,4,FALSE))))))</f>
        <v/>
      </c>
      <c r="N122" s="104" t="str">
        <f>IF($H122="","",IF($C122=Listes!$B$31,IF('Dépenses forfaitaire'!$E122&lt;=Listes!$B$42,('Dépenses forfaitaire'!$E122*(VLOOKUP('Dépenses forfaitaire'!$D122,Listes!$A$43:$E$49,2,FALSE))),IF('Dépenses forfaitaire'!$E122&gt;Listes!$D$42,('Dépenses forfaitaire'!$E122*(VLOOKUP('Dépenses forfaitaire'!$D122,Listes!$A$43:$E$49,5,FALSE))),('Dépenses forfaitaire'!$E122*(VLOOKUP('Dépenses forfaitaire'!$D122,Listes!$A$43:$E$49,3,FALSE)))+(VLOOKUP('Dépenses forfaitaire'!$D122,Listes!$A$43:$E$49,4,FALSE))))))</f>
        <v/>
      </c>
      <c r="O122" s="104" t="str">
        <f>IF($H122="","",IF($C122=Listes!$B$34,Listes!$I$31,IF($C122=Listes!$B$35,(VLOOKUP('Dépenses forfaitaire'!$F122,Listes!$E$31:$F$36,2,FALSE)),IF($C122=Listes!$B$33,IF('Dépenses forfaitaire'!$E122&lt;=Listes!$A$64,'Dépenses forfaitaire'!$E122*Listes!$A$65,IF('Dépenses forfaitaire'!$E122&gt;Listes!$D$64,'Dépenses forfaitaire'!$E122*Listes!$D$65,(('Dépenses forfaitaire'!$E122*Listes!$B$65)+Listes!$C$65)))))))</f>
        <v/>
      </c>
      <c r="P122" s="105" t="str">
        <f t="shared" si="3"/>
        <v/>
      </c>
      <c r="Q122" s="219"/>
    </row>
    <row r="123" spans="1:17" ht="20.100000000000001" customHeight="1" x14ac:dyDescent="0.25">
      <c r="A123" s="44">
        <v>117</v>
      </c>
      <c r="B123" s="21"/>
      <c r="C123" s="21"/>
      <c r="D123" s="21"/>
      <c r="E123" s="21"/>
      <c r="F123" s="21"/>
      <c r="G123" s="21"/>
      <c r="H123" s="113" t="str">
        <f>IF(C123="","",IF(C123="","",(VLOOKUP(C123,Listes!$B$31:$C$35,2,FALSE))))</f>
        <v/>
      </c>
      <c r="I123" s="219" t="str">
        <f t="shared" si="2"/>
        <v/>
      </c>
      <c r="J123" s="105" t="str">
        <f>IF(H123="","",IF(H123="","",(VLOOKUP(H123,Listes!$C$31:$D$35,2,FALSE))))</f>
        <v/>
      </c>
      <c r="K123" s="276"/>
      <c r="L123" s="276"/>
      <c r="M123" s="104" t="str">
        <f>IF($H123="","",IF($C123=Listes!$B$32,IF('Dépenses forfaitaire'!$E123&lt;=Listes!$B$53,('Dépenses forfaitaire'!$E123*(VLOOKUP('Dépenses forfaitaire'!$D123,Listes!$A$54:$E$60,2,FALSE))),IF('Dépenses forfaitaire'!$E123&gt;Listes!$E$53,('Dépenses forfaitaire'!$E123*(VLOOKUP('Dépenses forfaitaire'!$D123,Listes!$A$54:$E$60,5,FALSE))),('Dépenses forfaitaire'!$E123*(VLOOKUP('Dépenses forfaitaire'!$D123,Listes!$A$54:$E$60,3,FALSE)))+(VLOOKUP('Dépenses forfaitaire'!$D123,Listes!$A$54:$E$60,4,FALSE))))))</f>
        <v/>
      </c>
      <c r="N123" s="104" t="str">
        <f>IF($H123="","",IF($C123=Listes!$B$31,IF('Dépenses forfaitaire'!$E123&lt;=Listes!$B$42,('Dépenses forfaitaire'!$E123*(VLOOKUP('Dépenses forfaitaire'!$D123,Listes!$A$43:$E$49,2,FALSE))),IF('Dépenses forfaitaire'!$E123&gt;Listes!$D$42,('Dépenses forfaitaire'!$E123*(VLOOKUP('Dépenses forfaitaire'!$D123,Listes!$A$43:$E$49,5,FALSE))),('Dépenses forfaitaire'!$E123*(VLOOKUP('Dépenses forfaitaire'!$D123,Listes!$A$43:$E$49,3,FALSE)))+(VLOOKUP('Dépenses forfaitaire'!$D123,Listes!$A$43:$E$49,4,FALSE))))))</f>
        <v/>
      </c>
      <c r="O123" s="104" t="str">
        <f>IF($H123="","",IF($C123=Listes!$B$34,Listes!$I$31,IF($C123=Listes!$B$35,(VLOOKUP('Dépenses forfaitaire'!$F123,Listes!$E$31:$F$36,2,FALSE)),IF($C123=Listes!$B$33,IF('Dépenses forfaitaire'!$E123&lt;=Listes!$A$64,'Dépenses forfaitaire'!$E123*Listes!$A$65,IF('Dépenses forfaitaire'!$E123&gt;Listes!$D$64,'Dépenses forfaitaire'!$E123*Listes!$D$65,(('Dépenses forfaitaire'!$E123*Listes!$B$65)+Listes!$C$65)))))))</f>
        <v/>
      </c>
      <c r="P123" s="105" t="str">
        <f t="shared" si="3"/>
        <v/>
      </c>
      <c r="Q123" s="219"/>
    </row>
    <row r="124" spans="1:17" ht="20.100000000000001" customHeight="1" x14ac:dyDescent="0.25">
      <c r="A124" s="44">
        <v>118</v>
      </c>
      <c r="B124" s="21"/>
      <c r="C124" s="21"/>
      <c r="D124" s="21"/>
      <c r="E124" s="21"/>
      <c r="F124" s="21"/>
      <c r="G124" s="21"/>
      <c r="H124" s="113" t="str">
        <f>IF(C124="","",IF(C124="","",(VLOOKUP(C124,Listes!$B$31:$C$35,2,FALSE))))</f>
        <v/>
      </c>
      <c r="I124" s="219" t="str">
        <f t="shared" si="2"/>
        <v/>
      </c>
      <c r="J124" s="105" t="str">
        <f>IF(H124="","",IF(H124="","",(VLOOKUP(H124,Listes!$C$31:$D$35,2,FALSE))))</f>
        <v/>
      </c>
      <c r="K124" s="276"/>
      <c r="L124" s="276"/>
      <c r="M124" s="104" t="str">
        <f>IF($H124="","",IF($C124=Listes!$B$32,IF('Dépenses forfaitaire'!$E124&lt;=Listes!$B$53,('Dépenses forfaitaire'!$E124*(VLOOKUP('Dépenses forfaitaire'!$D124,Listes!$A$54:$E$60,2,FALSE))),IF('Dépenses forfaitaire'!$E124&gt;Listes!$E$53,('Dépenses forfaitaire'!$E124*(VLOOKUP('Dépenses forfaitaire'!$D124,Listes!$A$54:$E$60,5,FALSE))),('Dépenses forfaitaire'!$E124*(VLOOKUP('Dépenses forfaitaire'!$D124,Listes!$A$54:$E$60,3,FALSE)))+(VLOOKUP('Dépenses forfaitaire'!$D124,Listes!$A$54:$E$60,4,FALSE))))))</f>
        <v/>
      </c>
      <c r="N124" s="104" t="str">
        <f>IF($H124="","",IF($C124=Listes!$B$31,IF('Dépenses forfaitaire'!$E124&lt;=Listes!$B$42,('Dépenses forfaitaire'!$E124*(VLOOKUP('Dépenses forfaitaire'!$D124,Listes!$A$43:$E$49,2,FALSE))),IF('Dépenses forfaitaire'!$E124&gt;Listes!$D$42,('Dépenses forfaitaire'!$E124*(VLOOKUP('Dépenses forfaitaire'!$D124,Listes!$A$43:$E$49,5,FALSE))),('Dépenses forfaitaire'!$E124*(VLOOKUP('Dépenses forfaitaire'!$D124,Listes!$A$43:$E$49,3,FALSE)))+(VLOOKUP('Dépenses forfaitaire'!$D124,Listes!$A$43:$E$49,4,FALSE))))))</f>
        <v/>
      </c>
      <c r="O124" s="104" t="str">
        <f>IF($H124="","",IF($C124=Listes!$B$34,Listes!$I$31,IF($C124=Listes!$B$35,(VLOOKUP('Dépenses forfaitaire'!$F124,Listes!$E$31:$F$36,2,FALSE)),IF($C124=Listes!$B$33,IF('Dépenses forfaitaire'!$E124&lt;=Listes!$A$64,'Dépenses forfaitaire'!$E124*Listes!$A$65,IF('Dépenses forfaitaire'!$E124&gt;Listes!$D$64,'Dépenses forfaitaire'!$E124*Listes!$D$65,(('Dépenses forfaitaire'!$E124*Listes!$B$65)+Listes!$C$65)))))))</f>
        <v/>
      </c>
      <c r="P124" s="105" t="str">
        <f t="shared" si="3"/>
        <v/>
      </c>
      <c r="Q124" s="219"/>
    </row>
    <row r="125" spans="1:17" ht="20.100000000000001" customHeight="1" x14ac:dyDescent="0.25">
      <c r="A125" s="44">
        <v>119</v>
      </c>
      <c r="B125" s="21"/>
      <c r="C125" s="21"/>
      <c r="D125" s="21"/>
      <c r="E125" s="21"/>
      <c r="F125" s="21"/>
      <c r="G125" s="21"/>
      <c r="H125" s="113" t="str">
        <f>IF(C125="","",IF(C125="","",(VLOOKUP(C125,Listes!$B$31:$C$35,2,FALSE))))</f>
        <v/>
      </c>
      <c r="I125" s="219" t="str">
        <f t="shared" si="2"/>
        <v/>
      </c>
      <c r="J125" s="105" t="str">
        <f>IF(H125="","",IF(H125="","",(VLOOKUP(H125,Listes!$C$31:$D$35,2,FALSE))))</f>
        <v/>
      </c>
      <c r="K125" s="276"/>
      <c r="L125" s="276"/>
      <c r="M125" s="104" t="str">
        <f>IF($H125="","",IF($C125=Listes!$B$32,IF('Dépenses forfaitaire'!$E125&lt;=Listes!$B$53,('Dépenses forfaitaire'!$E125*(VLOOKUP('Dépenses forfaitaire'!$D125,Listes!$A$54:$E$60,2,FALSE))),IF('Dépenses forfaitaire'!$E125&gt;Listes!$E$53,('Dépenses forfaitaire'!$E125*(VLOOKUP('Dépenses forfaitaire'!$D125,Listes!$A$54:$E$60,5,FALSE))),('Dépenses forfaitaire'!$E125*(VLOOKUP('Dépenses forfaitaire'!$D125,Listes!$A$54:$E$60,3,FALSE)))+(VLOOKUP('Dépenses forfaitaire'!$D125,Listes!$A$54:$E$60,4,FALSE))))))</f>
        <v/>
      </c>
      <c r="N125" s="104" t="str">
        <f>IF($H125="","",IF($C125=Listes!$B$31,IF('Dépenses forfaitaire'!$E125&lt;=Listes!$B$42,('Dépenses forfaitaire'!$E125*(VLOOKUP('Dépenses forfaitaire'!$D125,Listes!$A$43:$E$49,2,FALSE))),IF('Dépenses forfaitaire'!$E125&gt;Listes!$D$42,('Dépenses forfaitaire'!$E125*(VLOOKUP('Dépenses forfaitaire'!$D125,Listes!$A$43:$E$49,5,FALSE))),('Dépenses forfaitaire'!$E125*(VLOOKUP('Dépenses forfaitaire'!$D125,Listes!$A$43:$E$49,3,FALSE)))+(VLOOKUP('Dépenses forfaitaire'!$D125,Listes!$A$43:$E$49,4,FALSE))))))</f>
        <v/>
      </c>
      <c r="O125" s="104" t="str">
        <f>IF($H125="","",IF($C125=Listes!$B$34,Listes!$I$31,IF($C125=Listes!$B$35,(VLOOKUP('Dépenses forfaitaire'!$F125,Listes!$E$31:$F$36,2,FALSE)),IF($C125=Listes!$B$33,IF('Dépenses forfaitaire'!$E125&lt;=Listes!$A$64,'Dépenses forfaitaire'!$E125*Listes!$A$65,IF('Dépenses forfaitaire'!$E125&gt;Listes!$D$64,'Dépenses forfaitaire'!$E125*Listes!$D$65,(('Dépenses forfaitaire'!$E125*Listes!$B$65)+Listes!$C$65)))))))</f>
        <v/>
      </c>
      <c r="P125" s="105" t="str">
        <f t="shared" si="3"/>
        <v/>
      </c>
      <c r="Q125" s="219"/>
    </row>
    <row r="126" spans="1:17" ht="20.100000000000001" customHeight="1" x14ac:dyDescent="0.25">
      <c r="A126" s="44">
        <v>120</v>
      </c>
      <c r="B126" s="21"/>
      <c r="C126" s="21"/>
      <c r="D126" s="21"/>
      <c r="E126" s="21"/>
      <c r="F126" s="21"/>
      <c r="G126" s="21"/>
      <c r="H126" s="113" t="str">
        <f>IF(C126="","",IF(C126="","",(VLOOKUP(C126,Listes!$B$31:$C$35,2,FALSE))))</f>
        <v/>
      </c>
      <c r="I126" s="219" t="str">
        <f t="shared" si="2"/>
        <v/>
      </c>
      <c r="J126" s="105" t="str">
        <f>IF(H126="","",IF(H126="","",(VLOOKUP(H126,Listes!$C$31:$D$35,2,FALSE))))</f>
        <v/>
      </c>
      <c r="K126" s="276"/>
      <c r="L126" s="276"/>
      <c r="M126" s="104" t="str">
        <f>IF($H126="","",IF($C126=Listes!$B$32,IF('Dépenses forfaitaire'!$E126&lt;=Listes!$B$53,('Dépenses forfaitaire'!$E126*(VLOOKUP('Dépenses forfaitaire'!$D126,Listes!$A$54:$E$60,2,FALSE))),IF('Dépenses forfaitaire'!$E126&gt;Listes!$E$53,('Dépenses forfaitaire'!$E126*(VLOOKUP('Dépenses forfaitaire'!$D126,Listes!$A$54:$E$60,5,FALSE))),('Dépenses forfaitaire'!$E126*(VLOOKUP('Dépenses forfaitaire'!$D126,Listes!$A$54:$E$60,3,FALSE)))+(VLOOKUP('Dépenses forfaitaire'!$D126,Listes!$A$54:$E$60,4,FALSE))))))</f>
        <v/>
      </c>
      <c r="N126" s="104" t="str">
        <f>IF($H126="","",IF($C126=Listes!$B$31,IF('Dépenses forfaitaire'!$E126&lt;=Listes!$B$42,('Dépenses forfaitaire'!$E126*(VLOOKUP('Dépenses forfaitaire'!$D126,Listes!$A$43:$E$49,2,FALSE))),IF('Dépenses forfaitaire'!$E126&gt;Listes!$D$42,('Dépenses forfaitaire'!$E126*(VLOOKUP('Dépenses forfaitaire'!$D126,Listes!$A$43:$E$49,5,FALSE))),('Dépenses forfaitaire'!$E126*(VLOOKUP('Dépenses forfaitaire'!$D126,Listes!$A$43:$E$49,3,FALSE)))+(VLOOKUP('Dépenses forfaitaire'!$D126,Listes!$A$43:$E$49,4,FALSE))))))</f>
        <v/>
      </c>
      <c r="O126" s="104" t="str">
        <f>IF($H126="","",IF($C126=Listes!$B$34,Listes!$I$31,IF($C126=Listes!$B$35,(VLOOKUP('Dépenses forfaitaire'!$F126,Listes!$E$31:$F$36,2,FALSE)),IF($C126=Listes!$B$33,IF('Dépenses forfaitaire'!$E126&lt;=Listes!$A$64,'Dépenses forfaitaire'!$E126*Listes!$A$65,IF('Dépenses forfaitaire'!$E126&gt;Listes!$D$64,'Dépenses forfaitaire'!$E126*Listes!$D$65,(('Dépenses forfaitaire'!$E126*Listes!$B$65)+Listes!$C$65)))))))</f>
        <v/>
      </c>
      <c r="P126" s="105" t="str">
        <f t="shared" si="3"/>
        <v/>
      </c>
      <c r="Q126" s="219"/>
    </row>
    <row r="127" spans="1:17" ht="20.100000000000001" customHeight="1" x14ac:dyDescent="0.25">
      <c r="A127" s="44">
        <v>121</v>
      </c>
      <c r="B127" s="21"/>
      <c r="C127" s="21"/>
      <c r="D127" s="21"/>
      <c r="E127" s="21"/>
      <c r="F127" s="21"/>
      <c r="G127" s="21"/>
      <c r="H127" s="113" t="str">
        <f>IF(C127="","",IF(C127="","",(VLOOKUP(C127,Listes!$B$31:$C$35,2,FALSE))))</f>
        <v/>
      </c>
      <c r="I127" s="219" t="str">
        <f t="shared" si="2"/>
        <v/>
      </c>
      <c r="J127" s="105" t="str">
        <f>IF(H127="","",IF(H127="","",(VLOOKUP(H127,Listes!$C$31:$D$35,2,FALSE))))</f>
        <v/>
      </c>
      <c r="K127" s="276"/>
      <c r="L127" s="276"/>
      <c r="M127" s="104" t="str">
        <f>IF($H127="","",IF($C127=Listes!$B$32,IF('Dépenses forfaitaire'!$E127&lt;=Listes!$B$53,('Dépenses forfaitaire'!$E127*(VLOOKUP('Dépenses forfaitaire'!$D127,Listes!$A$54:$E$60,2,FALSE))),IF('Dépenses forfaitaire'!$E127&gt;Listes!$E$53,('Dépenses forfaitaire'!$E127*(VLOOKUP('Dépenses forfaitaire'!$D127,Listes!$A$54:$E$60,5,FALSE))),('Dépenses forfaitaire'!$E127*(VLOOKUP('Dépenses forfaitaire'!$D127,Listes!$A$54:$E$60,3,FALSE)))+(VLOOKUP('Dépenses forfaitaire'!$D127,Listes!$A$54:$E$60,4,FALSE))))))</f>
        <v/>
      </c>
      <c r="N127" s="104" t="str">
        <f>IF($H127="","",IF($C127=Listes!$B$31,IF('Dépenses forfaitaire'!$E127&lt;=Listes!$B$42,('Dépenses forfaitaire'!$E127*(VLOOKUP('Dépenses forfaitaire'!$D127,Listes!$A$43:$E$49,2,FALSE))),IF('Dépenses forfaitaire'!$E127&gt;Listes!$D$42,('Dépenses forfaitaire'!$E127*(VLOOKUP('Dépenses forfaitaire'!$D127,Listes!$A$43:$E$49,5,FALSE))),('Dépenses forfaitaire'!$E127*(VLOOKUP('Dépenses forfaitaire'!$D127,Listes!$A$43:$E$49,3,FALSE)))+(VLOOKUP('Dépenses forfaitaire'!$D127,Listes!$A$43:$E$49,4,FALSE))))))</f>
        <v/>
      </c>
      <c r="O127" s="104" t="str">
        <f>IF($H127="","",IF($C127=Listes!$B$34,Listes!$I$31,IF($C127=Listes!$B$35,(VLOOKUP('Dépenses forfaitaire'!$F127,Listes!$E$31:$F$36,2,FALSE)),IF($C127=Listes!$B$33,IF('Dépenses forfaitaire'!$E127&lt;=Listes!$A$64,'Dépenses forfaitaire'!$E127*Listes!$A$65,IF('Dépenses forfaitaire'!$E127&gt;Listes!$D$64,'Dépenses forfaitaire'!$E127*Listes!$D$65,(('Dépenses forfaitaire'!$E127*Listes!$B$65)+Listes!$C$65)))))))</f>
        <v/>
      </c>
      <c r="P127" s="105" t="str">
        <f t="shared" si="3"/>
        <v/>
      </c>
      <c r="Q127" s="219"/>
    </row>
    <row r="128" spans="1:17" ht="20.100000000000001" customHeight="1" x14ac:dyDescent="0.25">
      <c r="A128" s="44">
        <v>122</v>
      </c>
      <c r="B128" s="21"/>
      <c r="C128" s="21"/>
      <c r="D128" s="21"/>
      <c r="E128" s="21"/>
      <c r="F128" s="21"/>
      <c r="G128" s="21"/>
      <c r="H128" s="113" t="str">
        <f>IF(C128="","",IF(C128="","",(VLOOKUP(C128,Listes!$B$31:$C$35,2,FALSE))))</f>
        <v/>
      </c>
      <c r="I128" s="219" t="str">
        <f t="shared" si="2"/>
        <v/>
      </c>
      <c r="J128" s="105" t="str">
        <f>IF(H128="","",IF(H128="","",(VLOOKUP(H128,Listes!$C$31:$D$35,2,FALSE))))</f>
        <v/>
      </c>
      <c r="K128" s="276"/>
      <c r="L128" s="276"/>
      <c r="M128" s="104" t="str">
        <f>IF($H128="","",IF($C128=Listes!$B$32,IF('Dépenses forfaitaire'!$E128&lt;=Listes!$B$53,('Dépenses forfaitaire'!$E128*(VLOOKUP('Dépenses forfaitaire'!$D128,Listes!$A$54:$E$60,2,FALSE))),IF('Dépenses forfaitaire'!$E128&gt;Listes!$E$53,('Dépenses forfaitaire'!$E128*(VLOOKUP('Dépenses forfaitaire'!$D128,Listes!$A$54:$E$60,5,FALSE))),('Dépenses forfaitaire'!$E128*(VLOOKUP('Dépenses forfaitaire'!$D128,Listes!$A$54:$E$60,3,FALSE)))+(VLOOKUP('Dépenses forfaitaire'!$D128,Listes!$A$54:$E$60,4,FALSE))))))</f>
        <v/>
      </c>
      <c r="N128" s="104" t="str">
        <f>IF($H128="","",IF($C128=Listes!$B$31,IF('Dépenses forfaitaire'!$E128&lt;=Listes!$B$42,('Dépenses forfaitaire'!$E128*(VLOOKUP('Dépenses forfaitaire'!$D128,Listes!$A$43:$E$49,2,FALSE))),IF('Dépenses forfaitaire'!$E128&gt;Listes!$D$42,('Dépenses forfaitaire'!$E128*(VLOOKUP('Dépenses forfaitaire'!$D128,Listes!$A$43:$E$49,5,FALSE))),('Dépenses forfaitaire'!$E128*(VLOOKUP('Dépenses forfaitaire'!$D128,Listes!$A$43:$E$49,3,FALSE)))+(VLOOKUP('Dépenses forfaitaire'!$D128,Listes!$A$43:$E$49,4,FALSE))))))</f>
        <v/>
      </c>
      <c r="O128" s="104" t="str">
        <f>IF($H128="","",IF($C128=Listes!$B$34,Listes!$I$31,IF($C128=Listes!$B$35,(VLOOKUP('Dépenses forfaitaire'!$F128,Listes!$E$31:$F$36,2,FALSE)),IF($C128=Listes!$B$33,IF('Dépenses forfaitaire'!$E128&lt;=Listes!$A$64,'Dépenses forfaitaire'!$E128*Listes!$A$65,IF('Dépenses forfaitaire'!$E128&gt;Listes!$D$64,'Dépenses forfaitaire'!$E128*Listes!$D$65,(('Dépenses forfaitaire'!$E128*Listes!$B$65)+Listes!$C$65)))))))</f>
        <v/>
      </c>
      <c r="P128" s="105" t="str">
        <f t="shared" si="3"/>
        <v/>
      </c>
      <c r="Q128" s="219"/>
    </row>
    <row r="129" spans="1:17" ht="20.100000000000001" customHeight="1" x14ac:dyDescent="0.25">
      <c r="A129" s="44">
        <v>123</v>
      </c>
      <c r="B129" s="21"/>
      <c r="C129" s="21"/>
      <c r="D129" s="21"/>
      <c r="E129" s="21"/>
      <c r="F129" s="21"/>
      <c r="G129" s="21"/>
      <c r="H129" s="113" t="str">
        <f>IF(C129="","",IF(C129="","",(VLOOKUP(C129,Listes!$B$31:$C$35,2,FALSE))))</f>
        <v/>
      </c>
      <c r="I129" s="219" t="str">
        <f t="shared" si="2"/>
        <v/>
      </c>
      <c r="J129" s="105" t="str">
        <f>IF(H129="","",IF(H129="","",(VLOOKUP(H129,Listes!$C$31:$D$35,2,FALSE))))</f>
        <v/>
      </c>
      <c r="K129" s="276"/>
      <c r="L129" s="276"/>
      <c r="M129" s="104" t="str">
        <f>IF($H129="","",IF($C129=Listes!$B$32,IF('Dépenses forfaitaire'!$E129&lt;=Listes!$B$53,('Dépenses forfaitaire'!$E129*(VLOOKUP('Dépenses forfaitaire'!$D129,Listes!$A$54:$E$60,2,FALSE))),IF('Dépenses forfaitaire'!$E129&gt;Listes!$E$53,('Dépenses forfaitaire'!$E129*(VLOOKUP('Dépenses forfaitaire'!$D129,Listes!$A$54:$E$60,5,FALSE))),('Dépenses forfaitaire'!$E129*(VLOOKUP('Dépenses forfaitaire'!$D129,Listes!$A$54:$E$60,3,FALSE)))+(VLOOKUP('Dépenses forfaitaire'!$D129,Listes!$A$54:$E$60,4,FALSE))))))</f>
        <v/>
      </c>
      <c r="N129" s="104" t="str">
        <f>IF($H129="","",IF($C129=Listes!$B$31,IF('Dépenses forfaitaire'!$E129&lt;=Listes!$B$42,('Dépenses forfaitaire'!$E129*(VLOOKUP('Dépenses forfaitaire'!$D129,Listes!$A$43:$E$49,2,FALSE))),IF('Dépenses forfaitaire'!$E129&gt;Listes!$D$42,('Dépenses forfaitaire'!$E129*(VLOOKUP('Dépenses forfaitaire'!$D129,Listes!$A$43:$E$49,5,FALSE))),('Dépenses forfaitaire'!$E129*(VLOOKUP('Dépenses forfaitaire'!$D129,Listes!$A$43:$E$49,3,FALSE)))+(VLOOKUP('Dépenses forfaitaire'!$D129,Listes!$A$43:$E$49,4,FALSE))))))</f>
        <v/>
      </c>
      <c r="O129" s="104" t="str">
        <f>IF($H129="","",IF($C129=Listes!$B$34,Listes!$I$31,IF($C129=Listes!$B$35,(VLOOKUP('Dépenses forfaitaire'!$F129,Listes!$E$31:$F$36,2,FALSE)),IF($C129=Listes!$B$33,IF('Dépenses forfaitaire'!$E129&lt;=Listes!$A$64,'Dépenses forfaitaire'!$E129*Listes!$A$65,IF('Dépenses forfaitaire'!$E129&gt;Listes!$D$64,'Dépenses forfaitaire'!$E129*Listes!$D$65,(('Dépenses forfaitaire'!$E129*Listes!$B$65)+Listes!$C$65)))))))</f>
        <v/>
      </c>
      <c r="P129" s="105" t="str">
        <f t="shared" si="3"/>
        <v/>
      </c>
      <c r="Q129" s="219"/>
    </row>
    <row r="130" spans="1:17" ht="20.100000000000001" customHeight="1" x14ac:dyDescent="0.25">
      <c r="A130" s="44">
        <v>124</v>
      </c>
      <c r="B130" s="21"/>
      <c r="C130" s="21"/>
      <c r="D130" s="21"/>
      <c r="E130" s="21"/>
      <c r="F130" s="21"/>
      <c r="G130" s="21"/>
      <c r="H130" s="113" t="str">
        <f>IF(C130="","",IF(C130="","",(VLOOKUP(C130,Listes!$B$31:$C$35,2,FALSE))))</f>
        <v/>
      </c>
      <c r="I130" s="219" t="str">
        <f t="shared" si="2"/>
        <v/>
      </c>
      <c r="J130" s="105" t="str">
        <f>IF(H130="","",IF(H130="","",(VLOOKUP(H130,Listes!$C$31:$D$35,2,FALSE))))</f>
        <v/>
      </c>
      <c r="K130" s="276"/>
      <c r="L130" s="276"/>
      <c r="M130" s="104" t="str">
        <f>IF($H130="","",IF($C130=Listes!$B$32,IF('Dépenses forfaitaire'!$E130&lt;=Listes!$B$53,('Dépenses forfaitaire'!$E130*(VLOOKUP('Dépenses forfaitaire'!$D130,Listes!$A$54:$E$60,2,FALSE))),IF('Dépenses forfaitaire'!$E130&gt;Listes!$E$53,('Dépenses forfaitaire'!$E130*(VLOOKUP('Dépenses forfaitaire'!$D130,Listes!$A$54:$E$60,5,FALSE))),('Dépenses forfaitaire'!$E130*(VLOOKUP('Dépenses forfaitaire'!$D130,Listes!$A$54:$E$60,3,FALSE)))+(VLOOKUP('Dépenses forfaitaire'!$D130,Listes!$A$54:$E$60,4,FALSE))))))</f>
        <v/>
      </c>
      <c r="N130" s="104" t="str">
        <f>IF($H130="","",IF($C130=Listes!$B$31,IF('Dépenses forfaitaire'!$E130&lt;=Listes!$B$42,('Dépenses forfaitaire'!$E130*(VLOOKUP('Dépenses forfaitaire'!$D130,Listes!$A$43:$E$49,2,FALSE))),IF('Dépenses forfaitaire'!$E130&gt;Listes!$D$42,('Dépenses forfaitaire'!$E130*(VLOOKUP('Dépenses forfaitaire'!$D130,Listes!$A$43:$E$49,5,FALSE))),('Dépenses forfaitaire'!$E130*(VLOOKUP('Dépenses forfaitaire'!$D130,Listes!$A$43:$E$49,3,FALSE)))+(VLOOKUP('Dépenses forfaitaire'!$D130,Listes!$A$43:$E$49,4,FALSE))))))</f>
        <v/>
      </c>
      <c r="O130" s="104" t="str">
        <f>IF($H130="","",IF($C130=Listes!$B$34,Listes!$I$31,IF($C130=Listes!$B$35,(VLOOKUP('Dépenses forfaitaire'!$F130,Listes!$E$31:$F$36,2,FALSE)),IF($C130=Listes!$B$33,IF('Dépenses forfaitaire'!$E130&lt;=Listes!$A$64,'Dépenses forfaitaire'!$E130*Listes!$A$65,IF('Dépenses forfaitaire'!$E130&gt;Listes!$D$64,'Dépenses forfaitaire'!$E130*Listes!$D$65,(('Dépenses forfaitaire'!$E130*Listes!$B$65)+Listes!$C$65)))))))</f>
        <v/>
      </c>
      <c r="P130" s="105" t="str">
        <f t="shared" si="3"/>
        <v/>
      </c>
      <c r="Q130" s="219"/>
    </row>
    <row r="131" spans="1:17" ht="20.100000000000001" customHeight="1" x14ac:dyDescent="0.25">
      <c r="A131" s="44">
        <v>125</v>
      </c>
      <c r="B131" s="21"/>
      <c r="C131" s="21"/>
      <c r="D131" s="21"/>
      <c r="E131" s="21"/>
      <c r="F131" s="21"/>
      <c r="G131" s="21"/>
      <c r="H131" s="113" t="str">
        <f>IF(C131="","",IF(C131="","",(VLOOKUP(C131,Listes!$B$31:$C$35,2,FALSE))))</f>
        <v/>
      </c>
      <c r="I131" s="219" t="str">
        <f t="shared" si="2"/>
        <v/>
      </c>
      <c r="J131" s="105" t="str">
        <f>IF(H131="","",IF(H131="","",(VLOOKUP(H131,Listes!$C$31:$D$35,2,FALSE))))</f>
        <v/>
      </c>
      <c r="K131" s="276"/>
      <c r="L131" s="276"/>
      <c r="M131" s="104" t="str">
        <f>IF($H131="","",IF($C131=Listes!$B$32,IF('Dépenses forfaitaire'!$E131&lt;=Listes!$B$53,('Dépenses forfaitaire'!$E131*(VLOOKUP('Dépenses forfaitaire'!$D131,Listes!$A$54:$E$60,2,FALSE))),IF('Dépenses forfaitaire'!$E131&gt;Listes!$E$53,('Dépenses forfaitaire'!$E131*(VLOOKUP('Dépenses forfaitaire'!$D131,Listes!$A$54:$E$60,5,FALSE))),('Dépenses forfaitaire'!$E131*(VLOOKUP('Dépenses forfaitaire'!$D131,Listes!$A$54:$E$60,3,FALSE)))+(VLOOKUP('Dépenses forfaitaire'!$D131,Listes!$A$54:$E$60,4,FALSE))))))</f>
        <v/>
      </c>
      <c r="N131" s="104" t="str">
        <f>IF($H131="","",IF($C131=Listes!$B$31,IF('Dépenses forfaitaire'!$E131&lt;=Listes!$B$42,('Dépenses forfaitaire'!$E131*(VLOOKUP('Dépenses forfaitaire'!$D131,Listes!$A$43:$E$49,2,FALSE))),IF('Dépenses forfaitaire'!$E131&gt;Listes!$D$42,('Dépenses forfaitaire'!$E131*(VLOOKUP('Dépenses forfaitaire'!$D131,Listes!$A$43:$E$49,5,FALSE))),('Dépenses forfaitaire'!$E131*(VLOOKUP('Dépenses forfaitaire'!$D131,Listes!$A$43:$E$49,3,FALSE)))+(VLOOKUP('Dépenses forfaitaire'!$D131,Listes!$A$43:$E$49,4,FALSE))))))</f>
        <v/>
      </c>
      <c r="O131" s="104" t="str">
        <f>IF($H131="","",IF($C131=Listes!$B$34,Listes!$I$31,IF($C131=Listes!$B$35,(VLOOKUP('Dépenses forfaitaire'!$F131,Listes!$E$31:$F$36,2,FALSE)),IF($C131=Listes!$B$33,IF('Dépenses forfaitaire'!$E131&lt;=Listes!$A$64,'Dépenses forfaitaire'!$E131*Listes!$A$65,IF('Dépenses forfaitaire'!$E131&gt;Listes!$D$64,'Dépenses forfaitaire'!$E131*Listes!$D$65,(('Dépenses forfaitaire'!$E131*Listes!$B$65)+Listes!$C$65)))))))</f>
        <v/>
      </c>
      <c r="P131" s="105" t="str">
        <f t="shared" si="3"/>
        <v/>
      </c>
      <c r="Q131" s="219"/>
    </row>
    <row r="132" spans="1:17" ht="20.100000000000001" customHeight="1" x14ac:dyDescent="0.25">
      <c r="A132" s="44">
        <v>126</v>
      </c>
      <c r="B132" s="21"/>
      <c r="C132" s="21"/>
      <c r="D132" s="21"/>
      <c r="E132" s="21"/>
      <c r="F132" s="21"/>
      <c r="G132" s="21"/>
      <c r="H132" s="113" t="str">
        <f>IF(C132="","",IF(C132="","",(VLOOKUP(C132,Listes!$B$31:$C$35,2,FALSE))))</f>
        <v/>
      </c>
      <c r="I132" s="219" t="str">
        <f t="shared" si="2"/>
        <v/>
      </c>
      <c r="J132" s="105" t="str">
        <f>IF(H132="","",IF(H132="","",(VLOOKUP(H132,Listes!$C$31:$D$35,2,FALSE))))</f>
        <v/>
      </c>
      <c r="K132" s="276"/>
      <c r="L132" s="276"/>
      <c r="M132" s="104" t="str">
        <f>IF($H132="","",IF($C132=Listes!$B$32,IF('Dépenses forfaitaire'!$E132&lt;=Listes!$B$53,('Dépenses forfaitaire'!$E132*(VLOOKUP('Dépenses forfaitaire'!$D132,Listes!$A$54:$E$60,2,FALSE))),IF('Dépenses forfaitaire'!$E132&gt;Listes!$E$53,('Dépenses forfaitaire'!$E132*(VLOOKUP('Dépenses forfaitaire'!$D132,Listes!$A$54:$E$60,5,FALSE))),('Dépenses forfaitaire'!$E132*(VLOOKUP('Dépenses forfaitaire'!$D132,Listes!$A$54:$E$60,3,FALSE)))+(VLOOKUP('Dépenses forfaitaire'!$D132,Listes!$A$54:$E$60,4,FALSE))))))</f>
        <v/>
      </c>
      <c r="N132" s="104" t="str">
        <f>IF($H132="","",IF($C132=Listes!$B$31,IF('Dépenses forfaitaire'!$E132&lt;=Listes!$B$42,('Dépenses forfaitaire'!$E132*(VLOOKUP('Dépenses forfaitaire'!$D132,Listes!$A$43:$E$49,2,FALSE))),IF('Dépenses forfaitaire'!$E132&gt;Listes!$D$42,('Dépenses forfaitaire'!$E132*(VLOOKUP('Dépenses forfaitaire'!$D132,Listes!$A$43:$E$49,5,FALSE))),('Dépenses forfaitaire'!$E132*(VLOOKUP('Dépenses forfaitaire'!$D132,Listes!$A$43:$E$49,3,FALSE)))+(VLOOKUP('Dépenses forfaitaire'!$D132,Listes!$A$43:$E$49,4,FALSE))))))</f>
        <v/>
      </c>
      <c r="O132" s="104" t="str">
        <f>IF($H132="","",IF($C132=Listes!$B$34,Listes!$I$31,IF($C132=Listes!$B$35,(VLOOKUP('Dépenses forfaitaire'!$F132,Listes!$E$31:$F$36,2,FALSE)),IF($C132=Listes!$B$33,IF('Dépenses forfaitaire'!$E132&lt;=Listes!$A$64,'Dépenses forfaitaire'!$E132*Listes!$A$65,IF('Dépenses forfaitaire'!$E132&gt;Listes!$D$64,'Dépenses forfaitaire'!$E132*Listes!$D$65,(('Dépenses forfaitaire'!$E132*Listes!$B$65)+Listes!$C$65)))))))</f>
        <v/>
      </c>
      <c r="P132" s="105" t="str">
        <f t="shared" si="3"/>
        <v/>
      </c>
      <c r="Q132" s="219"/>
    </row>
    <row r="133" spans="1:17" ht="20.100000000000001" customHeight="1" x14ac:dyDescent="0.25">
      <c r="A133" s="44">
        <v>127</v>
      </c>
      <c r="B133" s="21"/>
      <c r="C133" s="21"/>
      <c r="D133" s="21"/>
      <c r="E133" s="21"/>
      <c r="F133" s="21"/>
      <c r="G133" s="21"/>
      <c r="H133" s="113" t="str">
        <f>IF(C133="","",IF(C133="","",(VLOOKUP(C133,Listes!$B$31:$C$35,2,FALSE))))</f>
        <v/>
      </c>
      <c r="I133" s="219" t="str">
        <f t="shared" si="2"/>
        <v/>
      </c>
      <c r="J133" s="105" t="str">
        <f>IF(H133="","",IF(H133="","",(VLOOKUP(H133,Listes!$C$31:$D$35,2,FALSE))))</f>
        <v/>
      </c>
      <c r="K133" s="276"/>
      <c r="L133" s="276"/>
      <c r="M133" s="104" t="str">
        <f>IF($H133="","",IF($C133=Listes!$B$32,IF('Dépenses forfaitaire'!$E133&lt;=Listes!$B$53,('Dépenses forfaitaire'!$E133*(VLOOKUP('Dépenses forfaitaire'!$D133,Listes!$A$54:$E$60,2,FALSE))),IF('Dépenses forfaitaire'!$E133&gt;Listes!$E$53,('Dépenses forfaitaire'!$E133*(VLOOKUP('Dépenses forfaitaire'!$D133,Listes!$A$54:$E$60,5,FALSE))),('Dépenses forfaitaire'!$E133*(VLOOKUP('Dépenses forfaitaire'!$D133,Listes!$A$54:$E$60,3,FALSE)))+(VLOOKUP('Dépenses forfaitaire'!$D133,Listes!$A$54:$E$60,4,FALSE))))))</f>
        <v/>
      </c>
      <c r="N133" s="104" t="str">
        <f>IF($H133="","",IF($C133=Listes!$B$31,IF('Dépenses forfaitaire'!$E133&lt;=Listes!$B$42,('Dépenses forfaitaire'!$E133*(VLOOKUP('Dépenses forfaitaire'!$D133,Listes!$A$43:$E$49,2,FALSE))),IF('Dépenses forfaitaire'!$E133&gt;Listes!$D$42,('Dépenses forfaitaire'!$E133*(VLOOKUP('Dépenses forfaitaire'!$D133,Listes!$A$43:$E$49,5,FALSE))),('Dépenses forfaitaire'!$E133*(VLOOKUP('Dépenses forfaitaire'!$D133,Listes!$A$43:$E$49,3,FALSE)))+(VLOOKUP('Dépenses forfaitaire'!$D133,Listes!$A$43:$E$49,4,FALSE))))))</f>
        <v/>
      </c>
      <c r="O133" s="104" t="str">
        <f>IF($H133="","",IF($C133=Listes!$B$34,Listes!$I$31,IF($C133=Listes!$B$35,(VLOOKUP('Dépenses forfaitaire'!$F133,Listes!$E$31:$F$36,2,FALSE)),IF($C133=Listes!$B$33,IF('Dépenses forfaitaire'!$E133&lt;=Listes!$A$64,'Dépenses forfaitaire'!$E133*Listes!$A$65,IF('Dépenses forfaitaire'!$E133&gt;Listes!$D$64,'Dépenses forfaitaire'!$E133*Listes!$D$65,(('Dépenses forfaitaire'!$E133*Listes!$B$65)+Listes!$C$65)))))))</f>
        <v/>
      </c>
      <c r="P133" s="105" t="str">
        <f t="shared" si="3"/>
        <v/>
      </c>
      <c r="Q133" s="219"/>
    </row>
    <row r="134" spans="1:17" ht="20.100000000000001" customHeight="1" x14ac:dyDescent="0.25">
      <c r="A134" s="44">
        <v>128</v>
      </c>
      <c r="B134" s="21"/>
      <c r="C134" s="21"/>
      <c r="D134" s="21"/>
      <c r="E134" s="21"/>
      <c r="F134" s="21"/>
      <c r="G134" s="21"/>
      <c r="H134" s="113" t="str">
        <f>IF(C134="","",IF(C134="","",(VLOOKUP(C134,Listes!$B$31:$C$35,2,FALSE))))</f>
        <v/>
      </c>
      <c r="I134" s="219" t="str">
        <f t="shared" si="2"/>
        <v/>
      </c>
      <c r="J134" s="105" t="str">
        <f>IF(H134="","",IF(H134="","",(VLOOKUP(H134,Listes!$C$31:$D$35,2,FALSE))))</f>
        <v/>
      </c>
      <c r="K134" s="276"/>
      <c r="L134" s="276"/>
      <c r="M134" s="104" t="str">
        <f>IF($H134="","",IF($C134=Listes!$B$32,IF('Dépenses forfaitaire'!$E134&lt;=Listes!$B$53,('Dépenses forfaitaire'!$E134*(VLOOKUP('Dépenses forfaitaire'!$D134,Listes!$A$54:$E$60,2,FALSE))),IF('Dépenses forfaitaire'!$E134&gt;Listes!$E$53,('Dépenses forfaitaire'!$E134*(VLOOKUP('Dépenses forfaitaire'!$D134,Listes!$A$54:$E$60,5,FALSE))),('Dépenses forfaitaire'!$E134*(VLOOKUP('Dépenses forfaitaire'!$D134,Listes!$A$54:$E$60,3,FALSE)))+(VLOOKUP('Dépenses forfaitaire'!$D134,Listes!$A$54:$E$60,4,FALSE))))))</f>
        <v/>
      </c>
      <c r="N134" s="104" t="str">
        <f>IF($H134="","",IF($C134=Listes!$B$31,IF('Dépenses forfaitaire'!$E134&lt;=Listes!$B$42,('Dépenses forfaitaire'!$E134*(VLOOKUP('Dépenses forfaitaire'!$D134,Listes!$A$43:$E$49,2,FALSE))),IF('Dépenses forfaitaire'!$E134&gt;Listes!$D$42,('Dépenses forfaitaire'!$E134*(VLOOKUP('Dépenses forfaitaire'!$D134,Listes!$A$43:$E$49,5,FALSE))),('Dépenses forfaitaire'!$E134*(VLOOKUP('Dépenses forfaitaire'!$D134,Listes!$A$43:$E$49,3,FALSE)))+(VLOOKUP('Dépenses forfaitaire'!$D134,Listes!$A$43:$E$49,4,FALSE))))))</f>
        <v/>
      </c>
      <c r="O134" s="104" t="str">
        <f>IF($H134="","",IF($C134=Listes!$B$34,Listes!$I$31,IF($C134=Listes!$B$35,(VLOOKUP('Dépenses forfaitaire'!$F134,Listes!$E$31:$F$36,2,FALSE)),IF($C134=Listes!$B$33,IF('Dépenses forfaitaire'!$E134&lt;=Listes!$A$64,'Dépenses forfaitaire'!$E134*Listes!$A$65,IF('Dépenses forfaitaire'!$E134&gt;Listes!$D$64,'Dépenses forfaitaire'!$E134*Listes!$D$65,(('Dépenses forfaitaire'!$E134*Listes!$B$65)+Listes!$C$65)))))))</f>
        <v/>
      </c>
      <c r="P134" s="105" t="str">
        <f t="shared" si="3"/>
        <v/>
      </c>
      <c r="Q134" s="219"/>
    </row>
    <row r="135" spans="1:17" ht="20.100000000000001" customHeight="1" x14ac:dyDescent="0.25">
      <c r="A135" s="44">
        <v>129</v>
      </c>
      <c r="B135" s="21"/>
      <c r="C135" s="21"/>
      <c r="D135" s="21"/>
      <c r="E135" s="21"/>
      <c r="F135" s="21"/>
      <c r="G135" s="21"/>
      <c r="H135" s="113" t="str">
        <f>IF(C135="","",IF(C135="","",(VLOOKUP(C135,Listes!$B$31:$C$35,2,FALSE))))</f>
        <v/>
      </c>
      <c r="I135" s="219" t="str">
        <f t="shared" ref="I135:I198" si="4">IF(H135="Frais de déplacement (barèmes kilométriques) ",1,"")</f>
        <v/>
      </c>
      <c r="J135" s="105" t="str">
        <f>IF(H135="","",IF(H135="","",(VLOOKUP(H135,Listes!$C$31:$D$35,2,FALSE))))</f>
        <v/>
      </c>
      <c r="K135" s="276"/>
      <c r="L135" s="276"/>
      <c r="M135" s="104" t="str">
        <f>IF($H135="","",IF($C135=Listes!$B$32,IF('Dépenses forfaitaire'!$E135&lt;=Listes!$B$53,('Dépenses forfaitaire'!$E135*(VLOOKUP('Dépenses forfaitaire'!$D135,Listes!$A$54:$E$60,2,FALSE))),IF('Dépenses forfaitaire'!$E135&gt;Listes!$E$53,('Dépenses forfaitaire'!$E135*(VLOOKUP('Dépenses forfaitaire'!$D135,Listes!$A$54:$E$60,5,FALSE))),('Dépenses forfaitaire'!$E135*(VLOOKUP('Dépenses forfaitaire'!$D135,Listes!$A$54:$E$60,3,FALSE)))+(VLOOKUP('Dépenses forfaitaire'!$D135,Listes!$A$54:$E$60,4,FALSE))))))</f>
        <v/>
      </c>
      <c r="N135" s="104" t="str">
        <f>IF($H135="","",IF($C135=Listes!$B$31,IF('Dépenses forfaitaire'!$E135&lt;=Listes!$B$42,('Dépenses forfaitaire'!$E135*(VLOOKUP('Dépenses forfaitaire'!$D135,Listes!$A$43:$E$49,2,FALSE))),IF('Dépenses forfaitaire'!$E135&gt;Listes!$D$42,('Dépenses forfaitaire'!$E135*(VLOOKUP('Dépenses forfaitaire'!$D135,Listes!$A$43:$E$49,5,FALSE))),('Dépenses forfaitaire'!$E135*(VLOOKUP('Dépenses forfaitaire'!$D135,Listes!$A$43:$E$49,3,FALSE)))+(VLOOKUP('Dépenses forfaitaire'!$D135,Listes!$A$43:$E$49,4,FALSE))))))</f>
        <v/>
      </c>
      <c r="O135" s="104" t="str">
        <f>IF($H135="","",IF($C135=Listes!$B$34,Listes!$I$31,IF($C135=Listes!$B$35,(VLOOKUP('Dépenses forfaitaire'!$F135,Listes!$E$31:$F$36,2,FALSE)),IF($C135=Listes!$B$33,IF('Dépenses forfaitaire'!$E135&lt;=Listes!$A$64,'Dépenses forfaitaire'!$E135*Listes!$A$65,IF('Dépenses forfaitaire'!$E135&gt;Listes!$D$64,'Dépenses forfaitaire'!$E135*Listes!$D$65,(('Dépenses forfaitaire'!$E135*Listes!$B$65)+Listes!$C$65)))))))</f>
        <v/>
      </c>
      <c r="P135" s="105" t="str">
        <f t="shared" ref="P135:P198" si="5">IF($I135="","",($O135+$N135+$M135)*$I135)</f>
        <v/>
      </c>
      <c r="Q135" s="219"/>
    </row>
    <row r="136" spans="1:17" ht="20.100000000000001" customHeight="1" x14ac:dyDescent="0.25">
      <c r="A136" s="44">
        <v>130</v>
      </c>
      <c r="B136" s="21"/>
      <c r="C136" s="21"/>
      <c r="D136" s="21"/>
      <c r="E136" s="21"/>
      <c r="F136" s="21"/>
      <c r="G136" s="21"/>
      <c r="H136" s="113" t="str">
        <f>IF(C136="","",IF(C136="","",(VLOOKUP(C136,Listes!$B$31:$C$35,2,FALSE))))</f>
        <v/>
      </c>
      <c r="I136" s="219" t="str">
        <f t="shared" si="4"/>
        <v/>
      </c>
      <c r="J136" s="105" t="str">
        <f>IF(H136="","",IF(H136="","",(VLOOKUP(H136,Listes!$C$31:$D$35,2,FALSE))))</f>
        <v/>
      </c>
      <c r="K136" s="276"/>
      <c r="L136" s="276"/>
      <c r="M136" s="104" t="str">
        <f>IF($H136="","",IF($C136=Listes!$B$32,IF('Dépenses forfaitaire'!$E136&lt;=Listes!$B$53,('Dépenses forfaitaire'!$E136*(VLOOKUP('Dépenses forfaitaire'!$D136,Listes!$A$54:$E$60,2,FALSE))),IF('Dépenses forfaitaire'!$E136&gt;Listes!$E$53,('Dépenses forfaitaire'!$E136*(VLOOKUP('Dépenses forfaitaire'!$D136,Listes!$A$54:$E$60,5,FALSE))),('Dépenses forfaitaire'!$E136*(VLOOKUP('Dépenses forfaitaire'!$D136,Listes!$A$54:$E$60,3,FALSE)))+(VLOOKUP('Dépenses forfaitaire'!$D136,Listes!$A$54:$E$60,4,FALSE))))))</f>
        <v/>
      </c>
      <c r="N136" s="104" t="str">
        <f>IF($H136="","",IF($C136=Listes!$B$31,IF('Dépenses forfaitaire'!$E136&lt;=Listes!$B$42,('Dépenses forfaitaire'!$E136*(VLOOKUP('Dépenses forfaitaire'!$D136,Listes!$A$43:$E$49,2,FALSE))),IF('Dépenses forfaitaire'!$E136&gt;Listes!$D$42,('Dépenses forfaitaire'!$E136*(VLOOKUP('Dépenses forfaitaire'!$D136,Listes!$A$43:$E$49,5,FALSE))),('Dépenses forfaitaire'!$E136*(VLOOKUP('Dépenses forfaitaire'!$D136,Listes!$A$43:$E$49,3,FALSE)))+(VLOOKUP('Dépenses forfaitaire'!$D136,Listes!$A$43:$E$49,4,FALSE))))))</f>
        <v/>
      </c>
      <c r="O136" s="104" t="str">
        <f>IF($H136="","",IF($C136=Listes!$B$34,Listes!$I$31,IF($C136=Listes!$B$35,(VLOOKUP('Dépenses forfaitaire'!$F136,Listes!$E$31:$F$36,2,FALSE)),IF($C136=Listes!$B$33,IF('Dépenses forfaitaire'!$E136&lt;=Listes!$A$64,'Dépenses forfaitaire'!$E136*Listes!$A$65,IF('Dépenses forfaitaire'!$E136&gt;Listes!$D$64,'Dépenses forfaitaire'!$E136*Listes!$D$65,(('Dépenses forfaitaire'!$E136*Listes!$B$65)+Listes!$C$65)))))))</f>
        <v/>
      </c>
      <c r="P136" s="105" t="str">
        <f t="shared" si="5"/>
        <v/>
      </c>
      <c r="Q136" s="219"/>
    </row>
    <row r="137" spans="1:17" ht="20.100000000000001" customHeight="1" x14ac:dyDescent="0.25">
      <c r="A137" s="44">
        <v>131</v>
      </c>
      <c r="B137" s="21"/>
      <c r="C137" s="21"/>
      <c r="D137" s="21"/>
      <c r="E137" s="21"/>
      <c r="F137" s="21"/>
      <c r="G137" s="21"/>
      <c r="H137" s="113" t="str">
        <f>IF(C137="","",IF(C137="","",(VLOOKUP(C137,Listes!$B$31:$C$35,2,FALSE))))</f>
        <v/>
      </c>
      <c r="I137" s="219" t="str">
        <f t="shared" si="4"/>
        <v/>
      </c>
      <c r="J137" s="105" t="str">
        <f>IF(H137="","",IF(H137="","",(VLOOKUP(H137,Listes!$C$31:$D$35,2,FALSE))))</f>
        <v/>
      </c>
      <c r="K137" s="276"/>
      <c r="L137" s="276"/>
      <c r="M137" s="104" t="str">
        <f>IF($H137="","",IF($C137=Listes!$B$32,IF('Dépenses forfaitaire'!$E137&lt;=Listes!$B$53,('Dépenses forfaitaire'!$E137*(VLOOKUP('Dépenses forfaitaire'!$D137,Listes!$A$54:$E$60,2,FALSE))),IF('Dépenses forfaitaire'!$E137&gt;Listes!$E$53,('Dépenses forfaitaire'!$E137*(VLOOKUP('Dépenses forfaitaire'!$D137,Listes!$A$54:$E$60,5,FALSE))),('Dépenses forfaitaire'!$E137*(VLOOKUP('Dépenses forfaitaire'!$D137,Listes!$A$54:$E$60,3,FALSE)))+(VLOOKUP('Dépenses forfaitaire'!$D137,Listes!$A$54:$E$60,4,FALSE))))))</f>
        <v/>
      </c>
      <c r="N137" s="104" t="str">
        <f>IF($H137="","",IF($C137=Listes!$B$31,IF('Dépenses forfaitaire'!$E137&lt;=Listes!$B$42,('Dépenses forfaitaire'!$E137*(VLOOKUP('Dépenses forfaitaire'!$D137,Listes!$A$43:$E$49,2,FALSE))),IF('Dépenses forfaitaire'!$E137&gt;Listes!$D$42,('Dépenses forfaitaire'!$E137*(VLOOKUP('Dépenses forfaitaire'!$D137,Listes!$A$43:$E$49,5,FALSE))),('Dépenses forfaitaire'!$E137*(VLOOKUP('Dépenses forfaitaire'!$D137,Listes!$A$43:$E$49,3,FALSE)))+(VLOOKUP('Dépenses forfaitaire'!$D137,Listes!$A$43:$E$49,4,FALSE))))))</f>
        <v/>
      </c>
      <c r="O137" s="104" t="str">
        <f>IF($H137="","",IF($C137=Listes!$B$34,Listes!$I$31,IF($C137=Listes!$B$35,(VLOOKUP('Dépenses forfaitaire'!$F137,Listes!$E$31:$F$36,2,FALSE)),IF($C137=Listes!$B$33,IF('Dépenses forfaitaire'!$E137&lt;=Listes!$A$64,'Dépenses forfaitaire'!$E137*Listes!$A$65,IF('Dépenses forfaitaire'!$E137&gt;Listes!$D$64,'Dépenses forfaitaire'!$E137*Listes!$D$65,(('Dépenses forfaitaire'!$E137*Listes!$B$65)+Listes!$C$65)))))))</f>
        <v/>
      </c>
      <c r="P137" s="105" t="str">
        <f t="shared" si="5"/>
        <v/>
      </c>
      <c r="Q137" s="219"/>
    </row>
    <row r="138" spans="1:17" ht="20.100000000000001" customHeight="1" x14ac:dyDescent="0.25">
      <c r="A138" s="44">
        <v>132</v>
      </c>
      <c r="B138" s="21"/>
      <c r="C138" s="21"/>
      <c r="D138" s="21"/>
      <c r="E138" s="21"/>
      <c r="F138" s="21"/>
      <c r="G138" s="21"/>
      <c r="H138" s="113" t="str">
        <f>IF(C138="","",IF(C138="","",(VLOOKUP(C138,Listes!$B$31:$C$35,2,FALSE))))</f>
        <v/>
      </c>
      <c r="I138" s="219" t="str">
        <f t="shared" si="4"/>
        <v/>
      </c>
      <c r="J138" s="105" t="str">
        <f>IF(H138="","",IF(H138="","",(VLOOKUP(H138,Listes!$C$31:$D$35,2,FALSE))))</f>
        <v/>
      </c>
      <c r="K138" s="276"/>
      <c r="L138" s="276"/>
      <c r="M138" s="104" t="str">
        <f>IF($H138="","",IF($C138=Listes!$B$32,IF('Dépenses forfaitaire'!$E138&lt;=Listes!$B$53,('Dépenses forfaitaire'!$E138*(VLOOKUP('Dépenses forfaitaire'!$D138,Listes!$A$54:$E$60,2,FALSE))),IF('Dépenses forfaitaire'!$E138&gt;Listes!$E$53,('Dépenses forfaitaire'!$E138*(VLOOKUP('Dépenses forfaitaire'!$D138,Listes!$A$54:$E$60,5,FALSE))),('Dépenses forfaitaire'!$E138*(VLOOKUP('Dépenses forfaitaire'!$D138,Listes!$A$54:$E$60,3,FALSE)))+(VLOOKUP('Dépenses forfaitaire'!$D138,Listes!$A$54:$E$60,4,FALSE))))))</f>
        <v/>
      </c>
      <c r="N138" s="104" t="str">
        <f>IF($H138="","",IF($C138=Listes!$B$31,IF('Dépenses forfaitaire'!$E138&lt;=Listes!$B$42,('Dépenses forfaitaire'!$E138*(VLOOKUP('Dépenses forfaitaire'!$D138,Listes!$A$43:$E$49,2,FALSE))),IF('Dépenses forfaitaire'!$E138&gt;Listes!$D$42,('Dépenses forfaitaire'!$E138*(VLOOKUP('Dépenses forfaitaire'!$D138,Listes!$A$43:$E$49,5,FALSE))),('Dépenses forfaitaire'!$E138*(VLOOKUP('Dépenses forfaitaire'!$D138,Listes!$A$43:$E$49,3,FALSE)))+(VLOOKUP('Dépenses forfaitaire'!$D138,Listes!$A$43:$E$49,4,FALSE))))))</f>
        <v/>
      </c>
      <c r="O138" s="104" t="str">
        <f>IF($H138="","",IF($C138=Listes!$B$34,Listes!$I$31,IF($C138=Listes!$B$35,(VLOOKUP('Dépenses forfaitaire'!$F138,Listes!$E$31:$F$36,2,FALSE)),IF($C138=Listes!$B$33,IF('Dépenses forfaitaire'!$E138&lt;=Listes!$A$64,'Dépenses forfaitaire'!$E138*Listes!$A$65,IF('Dépenses forfaitaire'!$E138&gt;Listes!$D$64,'Dépenses forfaitaire'!$E138*Listes!$D$65,(('Dépenses forfaitaire'!$E138*Listes!$B$65)+Listes!$C$65)))))))</f>
        <v/>
      </c>
      <c r="P138" s="105" t="str">
        <f t="shared" si="5"/>
        <v/>
      </c>
      <c r="Q138" s="219"/>
    </row>
    <row r="139" spans="1:17" ht="20.100000000000001" customHeight="1" x14ac:dyDescent="0.25">
      <c r="A139" s="44">
        <v>133</v>
      </c>
      <c r="B139" s="21"/>
      <c r="C139" s="21"/>
      <c r="D139" s="21"/>
      <c r="E139" s="21"/>
      <c r="F139" s="21"/>
      <c r="G139" s="21"/>
      <c r="H139" s="113" t="str">
        <f>IF(C139="","",IF(C139="","",(VLOOKUP(C139,Listes!$B$31:$C$35,2,FALSE))))</f>
        <v/>
      </c>
      <c r="I139" s="219" t="str">
        <f t="shared" si="4"/>
        <v/>
      </c>
      <c r="J139" s="105" t="str">
        <f>IF(H139="","",IF(H139="","",(VLOOKUP(H139,Listes!$C$31:$D$35,2,FALSE))))</f>
        <v/>
      </c>
      <c r="K139" s="276"/>
      <c r="L139" s="276"/>
      <c r="M139" s="104" t="str">
        <f>IF($H139="","",IF($C139=Listes!$B$32,IF('Dépenses forfaitaire'!$E139&lt;=Listes!$B$53,('Dépenses forfaitaire'!$E139*(VLOOKUP('Dépenses forfaitaire'!$D139,Listes!$A$54:$E$60,2,FALSE))),IF('Dépenses forfaitaire'!$E139&gt;Listes!$E$53,('Dépenses forfaitaire'!$E139*(VLOOKUP('Dépenses forfaitaire'!$D139,Listes!$A$54:$E$60,5,FALSE))),('Dépenses forfaitaire'!$E139*(VLOOKUP('Dépenses forfaitaire'!$D139,Listes!$A$54:$E$60,3,FALSE)))+(VLOOKUP('Dépenses forfaitaire'!$D139,Listes!$A$54:$E$60,4,FALSE))))))</f>
        <v/>
      </c>
      <c r="N139" s="104" t="str">
        <f>IF($H139="","",IF($C139=Listes!$B$31,IF('Dépenses forfaitaire'!$E139&lt;=Listes!$B$42,('Dépenses forfaitaire'!$E139*(VLOOKUP('Dépenses forfaitaire'!$D139,Listes!$A$43:$E$49,2,FALSE))),IF('Dépenses forfaitaire'!$E139&gt;Listes!$D$42,('Dépenses forfaitaire'!$E139*(VLOOKUP('Dépenses forfaitaire'!$D139,Listes!$A$43:$E$49,5,FALSE))),('Dépenses forfaitaire'!$E139*(VLOOKUP('Dépenses forfaitaire'!$D139,Listes!$A$43:$E$49,3,FALSE)))+(VLOOKUP('Dépenses forfaitaire'!$D139,Listes!$A$43:$E$49,4,FALSE))))))</f>
        <v/>
      </c>
      <c r="O139" s="104" t="str">
        <f>IF($H139="","",IF($C139=Listes!$B$34,Listes!$I$31,IF($C139=Listes!$B$35,(VLOOKUP('Dépenses forfaitaire'!$F139,Listes!$E$31:$F$36,2,FALSE)),IF($C139=Listes!$B$33,IF('Dépenses forfaitaire'!$E139&lt;=Listes!$A$64,'Dépenses forfaitaire'!$E139*Listes!$A$65,IF('Dépenses forfaitaire'!$E139&gt;Listes!$D$64,'Dépenses forfaitaire'!$E139*Listes!$D$65,(('Dépenses forfaitaire'!$E139*Listes!$B$65)+Listes!$C$65)))))))</f>
        <v/>
      </c>
      <c r="P139" s="105" t="str">
        <f t="shared" si="5"/>
        <v/>
      </c>
      <c r="Q139" s="219"/>
    </row>
    <row r="140" spans="1:17" ht="20.100000000000001" customHeight="1" x14ac:dyDescent="0.25">
      <c r="A140" s="44">
        <v>134</v>
      </c>
      <c r="B140" s="21"/>
      <c r="C140" s="21"/>
      <c r="D140" s="21"/>
      <c r="E140" s="21"/>
      <c r="F140" s="21"/>
      <c r="G140" s="21"/>
      <c r="H140" s="113" t="str">
        <f>IF(C140="","",IF(C140="","",(VLOOKUP(C140,Listes!$B$31:$C$35,2,FALSE))))</f>
        <v/>
      </c>
      <c r="I140" s="219" t="str">
        <f t="shared" si="4"/>
        <v/>
      </c>
      <c r="J140" s="105" t="str">
        <f>IF(H140="","",IF(H140="","",(VLOOKUP(H140,Listes!$C$31:$D$35,2,FALSE))))</f>
        <v/>
      </c>
      <c r="K140" s="276"/>
      <c r="L140" s="276"/>
      <c r="M140" s="104" t="str">
        <f>IF($H140="","",IF($C140=Listes!$B$32,IF('Dépenses forfaitaire'!$E140&lt;=Listes!$B$53,('Dépenses forfaitaire'!$E140*(VLOOKUP('Dépenses forfaitaire'!$D140,Listes!$A$54:$E$60,2,FALSE))),IF('Dépenses forfaitaire'!$E140&gt;Listes!$E$53,('Dépenses forfaitaire'!$E140*(VLOOKUP('Dépenses forfaitaire'!$D140,Listes!$A$54:$E$60,5,FALSE))),('Dépenses forfaitaire'!$E140*(VLOOKUP('Dépenses forfaitaire'!$D140,Listes!$A$54:$E$60,3,FALSE)))+(VLOOKUP('Dépenses forfaitaire'!$D140,Listes!$A$54:$E$60,4,FALSE))))))</f>
        <v/>
      </c>
      <c r="N140" s="104" t="str">
        <f>IF($H140="","",IF($C140=Listes!$B$31,IF('Dépenses forfaitaire'!$E140&lt;=Listes!$B$42,('Dépenses forfaitaire'!$E140*(VLOOKUP('Dépenses forfaitaire'!$D140,Listes!$A$43:$E$49,2,FALSE))),IF('Dépenses forfaitaire'!$E140&gt;Listes!$D$42,('Dépenses forfaitaire'!$E140*(VLOOKUP('Dépenses forfaitaire'!$D140,Listes!$A$43:$E$49,5,FALSE))),('Dépenses forfaitaire'!$E140*(VLOOKUP('Dépenses forfaitaire'!$D140,Listes!$A$43:$E$49,3,FALSE)))+(VLOOKUP('Dépenses forfaitaire'!$D140,Listes!$A$43:$E$49,4,FALSE))))))</f>
        <v/>
      </c>
      <c r="O140" s="104" t="str">
        <f>IF($H140="","",IF($C140=Listes!$B$34,Listes!$I$31,IF($C140=Listes!$B$35,(VLOOKUP('Dépenses forfaitaire'!$F140,Listes!$E$31:$F$36,2,FALSE)),IF($C140=Listes!$B$33,IF('Dépenses forfaitaire'!$E140&lt;=Listes!$A$64,'Dépenses forfaitaire'!$E140*Listes!$A$65,IF('Dépenses forfaitaire'!$E140&gt;Listes!$D$64,'Dépenses forfaitaire'!$E140*Listes!$D$65,(('Dépenses forfaitaire'!$E140*Listes!$B$65)+Listes!$C$65)))))))</f>
        <v/>
      </c>
      <c r="P140" s="105" t="str">
        <f t="shared" si="5"/>
        <v/>
      </c>
      <c r="Q140" s="219"/>
    </row>
    <row r="141" spans="1:17" ht="20.100000000000001" customHeight="1" x14ac:dyDescent="0.25">
      <c r="A141" s="44">
        <v>135</v>
      </c>
      <c r="B141" s="21"/>
      <c r="C141" s="21"/>
      <c r="D141" s="21"/>
      <c r="E141" s="21"/>
      <c r="F141" s="21"/>
      <c r="G141" s="21"/>
      <c r="H141" s="113" t="str">
        <f>IF(C141="","",IF(C141="","",(VLOOKUP(C141,Listes!$B$31:$C$35,2,FALSE))))</f>
        <v/>
      </c>
      <c r="I141" s="219" t="str">
        <f t="shared" si="4"/>
        <v/>
      </c>
      <c r="J141" s="105" t="str">
        <f>IF(H141="","",IF(H141="","",(VLOOKUP(H141,Listes!$C$31:$D$35,2,FALSE))))</f>
        <v/>
      </c>
      <c r="K141" s="276"/>
      <c r="L141" s="276"/>
      <c r="M141" s="104" t="str">
        <f>IF($H141="","",IF($C141=Listes!$B$32,IF('Dépenses forfaitaire'!$E141&lt;=Listes!$B$53,('Dépenses forfaitaire'!$E141*(VLOOKUP('Dépenses forfaitaire'!$D141,Listes!$A$54:$E$60,2,FALSE))),IF('Dépenses forfaitaire'!$E141&gt;Listes!$E$53,('Dépenses forfaitaire'!$E141*(VLOOKUP('Dépenses forfaitaire'!$D141,Listes!$A$54:$E$60,5,FALSE))),('Dépenses forfaitaire'!$E141*(VLOOKUP('Dépenses forfaitaire'!$D141,Listes!$A$54:$E$60,3,FALSE)))+(VLOOKUP('Dépenses forfaitaire'!$D141,Listes!$A$54:$E$60,4,FALSE))))))</f>
        <v/>
      </c>
      <c r="N141" s="104" t="str">
        <f>IF($H141="","",IF($C141=Listes!$B$31,IF('Dépenses forfaitaire'!$E141&lt;=Listes!$B$42,('Dépenses forfaitaire'!$E141*(VLOOKUP('Dépenses forfaitaire'!$D141,Listes!$A$43:$E$49,2,FALSE))),IF('Dépenses forfaitaire'!$E141&gt;Listes!$D$42,('Dépenses forfaitaire'!$E141*(VLOOKUP('Dépenses forfaitaire'!$D141,Listes!$A$43:$E$49,5,FALSE))),('Dépenses forfaitaire'!$E141*(VLOOKUP('Dépenses forfaitaire'!$D141,Listes!$A$43:$E$49,3,FALSE)))+(VLOOKUP('Dépenses forfaitaire'!$D141,Listes!$A$43:$E$49,4,FALSE))))))</f>
        <v/>
      </c>
      <c r="O141" s="104" t="str">
        <f>IF($H141="","",IF($C141=Listes!$B$34,Listes!$I$31,IF($C141=Listes!$B$35,(VLOOKUP('Dépenses forfaitaire'!$F141,Listes!$E$31:$F$36,2,FALSE)),IF($C141=Listes!$B$33,IF('Dépenses forfaitaire'!$E141&lt;=Listes!$A$64,'Dépenses forfaitaire'!$E141*Listes!$A$65,IF('Dépenses forfaitaire'!$E141&gt;Listes!$D$64,'Dépenses forfaitaire'!$E141*Listes!$D$65,(('Dépenses forfaitaire'!$E141*Listes!$B$65)+Listes!$C$65)))))))</f>
        <v/>
      </c>
      <c r="P141" s="105" t="str">
        <f t="shared" si="5"/>
        <v/>
      </c>
      <c r="Q141" s="219"/>
    </row>
    <row r="142" spans="1:17" ht="20.100000000000001" customHeight="1" x14ac:dyDescent="0.25">
      <c r="A142" s="44">
        <v>136</v>
      </c>
      <c r="B142" s="21"/>
      <c r="C142" s="21"/>
      <c r="D142" s="21"/>
      <c r="E142" s="21"/>
      <c r="F142" s="21"/>
      <c r="G142" s="21"/>
      <c r="H142" s="113" t="str">
        <f>IF(C142="","",IF(C142="","",(VLOOKUP(C142,Listes!$B$31:$C$35,2,FALSE))))</f>
        <v/>
      </c>
      <c r="I142" s="219" t="str">
        <f t="shared" si="4"/>
        <v/>
      </c>
      <c r="J142" s="105" t="str">
        <f>IF(H142="","",IF(H142="","",(VLOOKUP(H142,Listes!$C$31:$D$35,2,FALSE))))</f>
        <v/>
      </c>
      <c r="K142" s="276"/>
      <c r="L142" s="276"/>
      <c r="M142" s="104" t="str">
        <f>IF($H142="","",IF($C142=Listes!$B$32,IF('Dépenses forfaitaire'!$E142&lt;=Listes!$B$53,('Dépenses forfaitaire'!$E142*(VLOOKUP('Dépenses forfaitaire'!$D142,Listes!$A$54:$E$60,2,FALSE))),IF('Dépenses forfaitaire'!$E142&gt;Listes!$E$53,('Dépenses forfaitaire'!$E142*(VLOOKUP('Dépenses forfaitaire'!$D142,Listes!$A$54:$E$60,5,FALSE))),('Dépenses forfaitaire'!$E142*(VLOOKUP('Dépenses forfaitaire'!$D142,Listes!$A$54:$E$60,3,FALSE)))+(VLOOKUP('Dépenses forfaitaire'!$D142,Listes!$A$54:$E$60,4,FALSE))))))</f>
        <v/>
      </c>
      <c r="N142" s="104" t="str">
        <f>IF($H142="","",IF($C142=Listes!$B$31,IF('Dépenses forfaitaire'!$E142&lt;=Listes!$B$42,('Dépenses forfaitaire'!$E142*(VLOOKUP('Dépenses forfaitaire'!$D142,Listes!$A$43:$E$49,2,FALSE))),IF('Dépenses forfaitaire'!$E142&gt;Listes!$D$42,('Dépenses forfaitaire'!$E142*(VLOOKUP('Dépenses forfaitaire'!$D142,Listes!$A$43:$E$49,5,FALSE))),('Dépenses forfaitaire'!$E142*(VLOOKUP('Dépenses forfaitaire'!$D142,Listes!$A$43:$E$49,3,FALSE)))+(VLOOKUP('Dépenses forfaitaire'!$D142,Listes!$A$43:$E$49,4,FALSE))))))</f>
        <v/>
      </c>
      <c r="O142" s="104" t="str">
        <f>IF($H142="","",IF($C142=Listes!$B$34,Listes!$I$31,IF($C142=Listes!$B$35,(VLOOKUP('Dépenses forfaitaire'!$F142,Listes!$E$31:$F$36,2,FALSE)),IF($C142=Listes!$B$33,IF('Dépenses forfaitaire'!$E142&lt;=Listes!$A$64,'Dépenses forfaitaire'!$E142*Listes!$A$65,IF('Dépenses forfaitaire'!$E142&gt;Listes!$D$64,'Dépenses forfaitaire'!$E142*Listes!$D$65,(('Dépenses forfaitaire'!$E142*Listes!$B$65)+Listes!$C$65)))))))</f>
        <v/>
      </c>
      <c r="P142" s="105" t="str">
        <f t="shared" si="5"/>
        <v/>
      </c>
      <c r="Q142" s="219"/>
    </row>
    <row r="143" spans="1:17" ht="20.100000000000001" customHeight="1" x14ac:dyDescent="0.25">
      <c r="A143" s="44">
        <v>137</v>
      </c>
      <c r="B143" s="21"/>
      <c r="C143" s="21"/>
      <c r="D143" s="21"/>
      <c r="E143" s="21"/>
      <c r="F143" s="21"/>
      <c r="G143" s="21"/>
      <c r="H143" s="113" t="str">
        <f>IF(C143="","",IF(C143="","",(VLOOKUP(C143,Listes!$B$31:$C$35,2,FALSE))))</f>
        <v/>
      </c>
      <c r="I143" s="219" t="str">
        <f t="shared" si="4"/>
        <v/>
      </c>
      <c r="J143" s="105" t="str">
        <f>IF(H143="","",IF(H143="","",(VLOOKUP(H143,Listes!$C$31:$D$35,2,FALSE))))</f>
        <v/>
      </c>
      <c r="K143" s="276"/>
      <c r="L143" s="276"/>
      <c r="M143" s="104" t="str">
        <f>IF($H143="","",IF($C143=Listes!$B$32,IF('Dépenses forfaitaire'!$E143&lt;=Listes!$B$53,('Dépenses forfaitaire'!$E143*(VLOOKUP('Dépenses forfaitaire'!$D143,Listes!$A$54:$E$60,2,FALSE))),IF('Dépenses forfaitaire'!$E143&gt;Listes!$E$53,('Dépenses forfaitaire'!$E143*(VLOOKUP('Dépenses forfaitaire'!$D143,Listes!$A$54:$E$60,5,FALSE))),('Dépenses forfaitaire'!$E143*(VLOOKUP('Dépenses forfaitaire'!$D143,Listes!$A$54:$E$60,3,FALSE)))+(VLOOKUP('Dépenses forfaitaire'!$D143,Listes!$A$54:$E$60,4,FALSE))))))</f>
        <v/>
      </c>
      <c r="N143" s="104" t="str">
        <f>IF($H143="","",IF($C143=Listes!$B$31,IF('Dépenses forfaitaire'!$E143&lt;=Listes!$B$42,('Dépenses forfaitaire'!$E143*(VLOOKUP('Dépenses forfaitaire'!$D143,Listes!$A$43:$E$49,2,FALSE))),IF('Dépenses forfaitaire'!$E143&gt;Listes!$D$42,('Dépenses forfaitaire'!$E143*(VLOOKUP('Dépenses forfaitaire'!$D143,Listes!$A$43:$E$49,5,FALSE))),('Dépenses forfaitaire'!$E143*(VLOOKUP('Dépenses forfaitaire'!$D143,Listes!$A$43:$E$49,3,FALSE)))+(VLOOKUP('Dépenses forfaitaire'!$D143,Listes!$A$43:$E$49,4,FALSE))))))</f>
        <v/>
      </c>
      <c r="O143" s="104" t="str">
        <f>IF($H143="","",IF($C143=Listes!$B$34,Listes!$I$31,IF($C143=Listes!$B$35,(VLOOKUP('Dépenses forfaitaire'!$F143,Listes!$E$31:$F$36,2,FALSE)),IF($C143=Listes!$B$33,IF('Dépenses forfaitaire'!$E143&lt;=Listes!$A$64,'Dépenses forfaitaire'!$E143*Listes!$A$65,IF('Dépenses forfaitaire'!$E143&gt;Listes!$D$64,'Dépenses forfaitaire'!$E143*Listes!$D$65,(('Dépenses forfaitaire'!$E143*Listes!$B$65)+Listes!$C$65)))))))</f>
        <v/>
      </c>
      <c r="P143" s="105" t="str">
        <f t="shared" si="5"/>
        <v/>
      </c>
      <c r="Q143" s="219"/>
    </row>
    <row r="144" spans="1:17" ht="20.100000000000001" customHeight="1" x14ac:dyDescent="0.25">
      <c r="A144" s="44">
        <v>138</v>
      </c>
      <c r="B144" s="21"/>
      <c r="C144" s="21"/>
      <c r="D144" s="21"/>
      <c r="E144" s="21"/>
      <c r="F144" s="21"/>
      <c r="G144" s="21"/>
      <c r="H144" s="113" t="str">
        <f>IF(C144="","",IF(C144="","",(VLOOKUP(C144,Listes!$B$31:$C$35,2,FALSE))))</f>
        <v/>
      </c>
      <c r="I144" s="219" t="str">
        <f t="shared" si="4"/>
        <v/>
      </c>
      <c r="J144" s="105" t="str">
        <f>IF(H144="","",IF(H144="","",(VLOOKUP(H144,Listes!$C$31:$D$35,2,FALSE))))</f>
        <v/>
      </c>
      <c r="K144" s="276"/>
      <c r="L144" s="276"/>
      <c r="M144" s="104" t="str">
        <f>IF($H144="","",IF($C144=Listes!$B$32,IF('Dépenses forfaitaire'!$E144&lt;=Listes!$B$53,('Dépenses forfaitaire'!$E144*(VLOOKUP('Dépenses forfaitaire'!$D144,Listes!$A$54:$E$60,2,FALSE))),IF('Dépenses forfaitaire'!$E144&gt;Listes!$E$53,('Dépenses forfaitaire'!$E144*(VLOOKUP('Dépenses forfaitaire'!$D144,Listes!$A$54:$E$60,5,FALSE))),('Dépenses forfaitaire'!$E144*(VLOOKUP('Dépenses forfaitaire'!$D144,Listes!$A$54:$E$60,3,FALSE)))+(VLOOKUP('Dépenses forfaitaire'!$D144,Listes!$A$54:$E$60,4,FALSE))))))</f>
        <v/>
      </c>
      <c r="N144" s="104" t="str">
        <f>IF($H144="","",IF($C144=Listes!$B$31,IF('Dépenses forfaitaire'!$E144&lt;=Listes!$B$42,('Dépenses forfaitaire'!$E144*(VLOOKUP('Dépenses forfaitaire'!$D144,Listes!$A$43:$E$49,2,FALSE))),IF('Dépenses forfaitaire'!$E144&gt;Listes!$D$42,('Dépenses forfaitaire'!$E144*(VLOOKUP('Dépenses forfaitaire'!$D144,Listes!$A$43:$E$49,5,FALSE))),('Dépenses forfaitaire'!$E144*(VLOOKUP('Dépenses forfaitaire'!$D144,Listes!$A$43:$E$49,3,FALSE)))+(VLOOKUP('Dépenses forfaitaire'!$D144,Listes!$A$43:$E$49,4,FALSE))))))</f>
        <v/>
      </c>
      <c r="O144" s="104" t="str">
        <f>IF($H144="","",IF($C144=Listes!$B$34,Listes!$I$31,IF($C144=Listes!$B$35,(VLOOKUP('Dépenses forfaitaire'!$F144,Listes!$E$31:$F$36,2,FALSE)),IF($C144=Listes!$B$33,IF('Dépenses forfaitaire'!$E144&lt;=Listes!$A$64,'Dépenses forfaitaire'!$E144*Listes!$A$65,IF('Dépenses forfaitaire'!$E144&gt;Listes!$D$64,'Dépenses forfaitaire'!$E144*Listes!$D$65,(('Dépenses forfaitaire'!$E144*Listes!$B$65)+Listes!$C$65)))))))</f>
        <v/>
      </c>
      <c r="P144" s="105" t="str">
        <f t="shared" si="5"/>
        <v/>
      </c>
      <c r="Q144" s="219"/>
    </row>
    <row r="145" spans="1:17" ht="20.100000000000001" customHeight="1" x14ac:dyDescent="0.25">
      <c r="A145" s="44">
        <v>139</v>
      </c>
      <c r="B145" s="21"/>
      <c r="C145" s="21"/>
      <c r="D145" s="21"/>
      <c r="E145" s="21"/>
      <c r="F145" s="21"/>
      <c r="G145" s="21"/>
      <c r="H145" s="113" t="str">
        <f>IF(C145="","",IF(C145="","",(VLOOKUP(C145,Listes!$B$31:$C$35,2,FALSE))))</f>
        <v/>
      </c>
      <c r="I145" s="219" t="str">
        <f t="shared" si="4"/>
        <v/>
      </c>
      <c r="J145" s="105" t="str">
        <f>IF(H145="","",IF(H145="","",(VLOOKUP(H145,Listes!$C$31:$D$35,2,FALSE))))</f>
        <v/>
      </c>
      <c r="K145" s="276"/>
      <c r="L145" s="276"/>
      <c r="M145" s="104" t="str">
        <f>IF($H145="","",IF($C145=Listes!$B$32,IF('Dépenses forfaitaire'!$E145&lt;=Listes!$B$53,('Dépenses forfaitaire'!$E145*(VLOOKUP('Dépenses forfaitaire'!$D145,Listes!$A$54:$E$60,2,FALSE))),IF('Dépenses forfaitaire'!$E145&gt;Listes!$E$53,('Dépenses forfaitaire'!$E145*(VLOOKUP('Dépenses forfaitaire'!$D145,Listes!$A$54:$E$60,5,FALSE))),('Dépenses forfaitaire'!$E145*(VLOOKUP('Dépenses forfaitaire'!$D145,Listes!$A$54:$E$60,3,FALSE)))+(VLOOKUP('Dépenses forfaitaire'!$D145,Listes!$A$54:$E$60,4,FALSE))))))</f>
        <v/>
      </c>
      <c r="N145" s="104" t="str">
        <f>IF($H145="","",IF($C145=Listes!$B$31,IF('Dépenses forfaitaire'!$E145&lt;=Listes!$B$42,('Dépenses forfaitaire'!$E145*(VLOOKUP('Dépenses forfaitaire'!$D145,Listes!$A$43:$E$49,2,FALSE))),IF('Dépenses forfaitaire'!$E145&gt;Listes!$D$42,('Dépenses forfaitaire'!$E145*(VLOOKUP('Dépenses forfaitaire'!$D145,Listes!$A$43:$E$49,5,FALSE))),('Dépenses forfaitaire'!$E145*(VLOOKUP('Dépenses forfaitaire'!$D145,Listes!$A$43:$E$49,3,FALSE)))+(VLOOKUP('Dépenses forfaitaire'!$D145,Listes!$A$43:$E$49,4,FALSE))))))</f>
        <v/>
      </c>
      <c r="O145" s="104" t="str">
        <f>IF($H145="","",IF($C145=Listes!$B$34,Listes!$I$31,IF($C145=Listes!$B$35,(VLOOKUP('Dépenses forfaitaire'!$F145,Listes!$E$31:$F$36,2,FALSE)),IF($C145=Listes!$B$33,IF('Dépenses forfaitaire'!$E145&lt;=Listes!$A$64,'Dépenses forfaitaire'!$E145*Listes!$A$65,IF('Dépenses forfaitaire'!$E145&gt;Listes!$D$64,'Dépenses forfaitaire'!$E145*Listes!$D$65,(('Dépenses forfaitaire'!$E145*Listes!$B$65)+Listes!$C$65)))))))</f>
        <v/>
      </c>
      <c r="P145" s="105" t="str">
        <f t="shared" si="5"/>
        <v/>
      </c>
      <c r="Q145" s="219"/>
    </row>
    <row r="146" spans="1:17" ht="20.100000000000001" customHeight="1" x14ac:dyDescent="0.25">
      <c r="A146" s="44">
        <v>140</v>
      </c>
      <c r="B146" s="21"/>
      <c r="C146" s="21"/>
      <c r="D146" s="21"/>
      <c r="E146" s="21"/>
      <c r="F146" s="21"/>
      <c r="G146" s="21"/>
      <c r="H146" s="113" t="str">
        <f>IF(C146="","",IF(C146="","",(VLOOKUP(C146,Listes!$B$31:$C$35,2,FALSE))))</f>
        <v/>
      </c>
      <c r="I146" s="219" t="str">
        <f t="shared" si="4"/>
        <v/>
      </c>
      <c r="J146" s="105" t="str">
        <f>IF(H146="","",IF(H146="","",(VLOOKUP(H146,Listes!$C$31:$D$35,2,FALSE))))</f>
        <v/>
      </c>
      <c r="K146" s="276"/>
      <c r="L146" s="276"/>
      <c r="M146" s="104" t="str">
        <f>IF($H146="","",IF($C146=Listes!$B$32,IF('Dépenses forfaitaire'!$E146&lt;=Listes!$B$53,('Dépenses forfaitaire'!$E146*(VLOOKUP('Dépenses forfaitaire'!$D146,Listes!$A$54:$E$60,2,FALSE))),IF('Dépenses forfaitaire'!$E146&gt;Listes!$E$53,('Dépenses forfaitaire'!$E146*(VLOOKUP('Dépenses forfaitaire'!$D146,Listes!$A$54:$E$60,5,FALSE))),('Dépenses forfaitaire'!$E146*(VLOOKUP('Dépenses forfaitaire'!$D146,Listes!$A$54:$E$60,3,FALSE)))+(VLOOKUP('Dépenses forfaitaire'!$D146,Listes!$A$54:$E$60,4,FALSE))))))</f>
        <v/>
      </c>
      <c r="N146" s="104" t="str">
        <f>IF($H146="","",IF($C146=Listes!$B$31,IF('Dépenses forfaitaire'!$E146&lt;=Listes!$B$42,('Dépenses forfaitaire'!$E146*(VLOOKUP('Dépenses forfaitaire'!$D146,Listes!$A$43:$E$49,2,FALSE))),IF('Dépenses forfaitaire'!$E146&gt;Listes!$D$42,('Dépenses forfaitaire'!$E146*(VLOOKUP('Dépenses forfaitaire'!$D146,Listes!$A$43:$E$49,5,FALSE))),('Dépenses forfaitaire'!$E146*(VLOOKUP('Dépenses forfaitaire'!$D146,Listes!$A$43:$E$49,3,FALSE)))+(VLOOKUP('Dépenses forfaitaire'!$D146,Listes!$A$43:$E$49,4,FALSE))))))</f>
        <v/>
      </c>
      <c r="O146" s="104" t="str">
        <f>IF($H146="","",IF($C146=Listes!$B$34,Listes!$I$31,IF($C146=Listes!$B$35,(VLOOKUP('Dépenses forfaitaire'!$F146,Listes!$E$31:$F$36,2,FALSE)),IF($C146=Listes!$B$33,IF('Dépenses forfaitaire'!$E146&lt;=Listes!$A$64,'Dépenses forfaitaire'!$E146*Listes!$A$65,IF('Dépenses forfaitaire'!$E146&gt;Listes!$D$64,'Dépenses forfaitaire'!$E146*Listes!$D$65,(('Dépenses forfaitaire'!$E146*Listes!$B$65)+Listes!$C$65)))))))</f>
        <v/>
      </c>
      <c r="P146" s="105" t="str">
        <f t="shared" si="5"/>
        <v/>
      </c>
      <c r="Q146" s="219"/>
    </row>
    <row r="147" spans="1:17" ht="20.100000000000001" customHeight="1" x14ac:dyDescent="0.25">
      <c r="A147" s="44">
        <v>141</v>
      </c>
      <c r="B147" s="21"/>
      <c r="C147" s="21"/>
      <c r="D147" s="21"/>
      <c r="E147" s="21"/>
      <c r="F147" s="21"/>
      <c r="G147" s="21"/>
      <c r="H147" s="113" t="str">
        <f>IF(C147="","",IF(C147="","",(VLOOKUP(C147,Listes!$B$31:$C$35,2,FALSE))))</f>
        <v/>
      </c>
      <c r="I147" s="219" t="str">
        <f t="shared" si="4"/>
        <v/>
      </c>
      <c r="J147" s="105" t="str">
        <f>IF(H147="","",IF(H147="","",(VLOOKUP(H147,Listes!$C$31:$D$35,2,FALSE))))</f>
        <v/>
      </c>
      <c r="K147" s="276"/>
      <c r="L147" s="276"/>
      <c r="M147" s="104" t="str">
        <f>IF($H147="","",IF($C147=Listes!$B$32,IF('Dépenses forfaitaire'!$E147&lt;=Listes!$B$53,('Dépenses forfaitaire'!$E147*(VLOOKUP('Dépenses forfaitaire'!$D147,Listes!$A$54:$E$60,2,FALSE))),IF('Dépenses forfaitaire'!$E147&gt;Listes!$E$53,('Dépenses forfaitaire'!$E147*(VLOOKUP('Dépenses forfaitaire'!$D147,Listes!$A$54:$E$60,5,FALSE))),('Dépenses forfaitaire'!$E147*(VLOOKUP('Dépenses forfaitaire'!$D147,Listes!$A$54:$E$60,3,FALSE)))+(VLOOKUP('Dépenses forfaitaire'!$D147,Listes!$A$54:$E$60,4,FALSE))))))</f>
        <v/>
      </c>
      <c r="N147" s="104" t="str">
        <f>IF($H147="","",IF($C147=Listes!$B$31,IF('Dépenses forfaitaire'!$E147&lt;=Listes!$B$42,('Dépenses forfaitaire'!$E147*(VLOOKUP('Dépenses forfaitaire'!$D147,Listes!$A$43:$E$49,2,FALSE))),IF('Dépenses forfaitaire'!$E147&gt;Listes!$D$42,('Dépenses forfaitaire'!$E147*(VLOOKUP('Dépenses forfaitaire'!$D147,Listes!$A$43:$E$49,5,FALSE))),('Dépenses forfaitaire'!$E147*(VLOOKUP('Dépenses forfaitaire'!$D147,Listes!$A$43:$E$49,3,FALSE)))+(VLOOKUP('Dépenses forfaitaire'!$D147,Listes!$A$43:$E$49,4,FALSE))))))</f>
        <v/>
      </c>
      <c r="O147" s="104" t="str">
        <f>IF($H147="","",IF($C147=Listes!$B$34,Listes!$I$31,IF($C147=Listes!$B$35,(VLOOKUP('Dépenses forfaitaire'!$F147,Listes!$E$31:$F$36,2,FALSE)),IF($C147=Listes!$B$33,IF('Dépenses forfaitaire'!$E147&lt;=Listes!$A$64,'Dépenses forfaitaire'!$E147*Listes!$A$65,IF('Dépenses forfaitaire'!$E147&gt;Listes!$D$64,'Dépenses forfaitaire'!$E147*Listes!$D$65,(('Dépenses forfaitaire'!$E147*Listes!$B$65)+Listes!$C$65)))))))</f>
        <v/>
      </c>
      <c r="P147" s="105" t="str">
        <f t="shared" si="5"/>
        <v/>
      </c>
      <c r="Q147" s="219"/>
    </row>
    <row r="148" spans="1:17" ht="20.100000000000001" customHeight="1" x14ac:dyDescent="0.25">
      <c r="A148" s="44">
        <v>142</v>
      </c>
      <c r="B148" s="21"/>
      <c r="C148" s="21"/>
      <c r="D148" s="21"/>
      <c r="E148" s="21"/>
      <c r="F148" s="21"/>
      <c r="G148" s="21"/>
      <c r="H148" s="113" t="str">
        <f>IF(C148="","",IF(C148="","",(VLOOKUP(C148,Listes!$B$31:$C$35,2,FALSE))))</f>
        <v/>
      </c>
      <c r="I148" s="219" t="str">
        <f t="shared" si="4"/>
        <v/>
      </c>
      <c r="J148" s="105" t="str">
        <f>IF(H148="","",IF(H148="","",(VLOOKUP(H148,Listes!$C$31:$D$35,2,FALSE))))</f>
        <v/>
      </c>
      <c r="K148" s="276"/>
      <c r="L148" s="276"/>
      <c r="M148" s="104" t="str">
        <f>IF($H148="","",IF($C148=Listes!$B$32,IF('Dépenses forfaitaire'!$E148&lt;=Listes!$B$53,('Dépenses forfaitaire'!$E148*(VLOOKUP('Dépenses forfaitaire'!$D148,Listes!$A$54:$E$60,2,FALSE))),IF('Dépenses forfaitaire'!$E148&gt;Listes!$E$53,('Dépenses forfaitaire'!$E148*(VLOOKUP('Dépenses forfaitaire'!$D148,Listes!$A$54:$E$60,5,FALSE))),('Dépenses forfaitaire'!$E148*(VLOOKUP('Dépenses forfaitaire'!$D148,Listes!$A$54:$E$60,3,FALSE)))+(VLOOKUP('Dépenses forfaitaire'!$D148,Listes!$A$54:$E$60,4,FALSE))))))</f>
        <v/>
      </c>
      <c r="N148" s="104" t="str">
        <f>IF($H148="","",IF($C148=Listes!$B$31,IF('Dépenses forfaitaire'!$E148&lt;=Listes!$B$42,('Dépenses forfaitaire'!$E148*(VLOOKUP('Dépenses forfaitaire'!$D148,Listes!$A$43:$E$49,2,FALSE))),IF('Dépenses forfaitaire'!$E148&gt;Listes!$D$42,('Dépenses forfaitaire'!$E148*(VLOOKUP('Dépenses forfaitaire'!$D148,Listes!$A$43:$E$49,5,FALSE))),('Dépenses forfaitaire'!$E148*(VLOOKUP('Dépenses forfaitaire'!$D148,Listes!$A$43:$E$49,3,FALSE)))+(VLOOKUP('Dépenses forfaitaire'!$D148,Listes!$A$43:$E$49,4,FALSE))))))</f>
        <v/>
      </c>
      <c r="O148" s="104" t="str">
        <f>IF($H148="","",IF($C148=Listes!$B$34,Listes!$I$31,IF($C148=Listes!$B$35,(VLOOKUP('Dépenses forfaitaire'!$F148,Listes!$E$31:$F$36,2,FALSE)),IF($C148=Listes!$B$33,IF('Dépenses forfaitaire'!$E148&lt;=Listes!$A$64,'Dépenses forfaitaire'!$E148*Listes!$A$65,IF('Dépenses forfaitaire'!$E148&gt;Listes!$D$64,'Dépenses forfaitaire'!$E148*Listes!$D$65,(('Dépenses forfaitaire'!$E148*Listes!$B$65)+Listes!$C$65)))))))</f>
        <v/>
      </c>
      <c r="P148" s="105" t="str">
        <f t="shared" si="5"/>
        <v/>
      </c>
      <c r="Q148" s="219"/>
    </row>
    <row r="149" spans="1:17" ht="20.100000000000001" customHeight="1" x14ac:dyDescent="0.25">
      <c r="A149" s="44">
        <v>143</v>
      </c>
      <c r="B149" s="21"/>
      <c r="C149" s="21"/>
      <c r="D149" s="21"/>
      <c r="E149" s="21"/>
      <c r="F149" s="21"/>
      <c r="G149" s="21"/>
      <c r="H149" s="113" t="str">
        <f>IF(C149="","",IF(C149="","",(VLOOKUP(C149,Listes!$B$31:$C$35,2,FALSE))))</f>
        <v/>
      </c>
      <c r="I149" s="219" t="str">
        <f t="shared" si="4"/>
        <v/>
      </c>
      <c r="J149" s="105" t="str">
        <f>IF(H149="","",IF(H149="","",(VLOOKUP(H149,Listes!$C$31:$D$35,2,FALSE))))</f>
        <v/>
      </c>
      <c r="K149" s="276"/>
      <c r="L149" s="276"/>
      <c r="M149" s="104" t="str">
        <f>IF($H149="","",IF($C149=Listes!$B$32,IF('Dépenses forfaitaire'!$E149&lt;=Listes!$B$53,('Dépenses forfaitaire'!$E149*(VLOOKUP('Dépenses forfaitaire'!$D149,Listes!$A$54:$E$60,2,FALSE))),IF('Dépenses forfaitaire'!$E149&gt;Listes!$E$53,('Dépenses forfaitaire'!$E149*(VLOOKUP('Dépenses forfaitaire'!$D149,Listes!$A$54:$E$60,5,FALSE))),('Dépenses forfaitaire'!$E149*(VLOOKUP('Dépenses forfaitaire'!$D149,Listes!$A$54:$E$60,3,FALSE)))+(VLOOKUP('Dépenses forfaitaire'!$D149,Listes!$A$54:$E$60,4,FALSE))))))</f>
        <v/>
      </c>
      <c r="N149" s="104" t="str">
        <f>IF($H149="","",IF($C149=Listes!$B$31,IF('Dépenses forfaitaire'!$E149&lt;=Listes!$B$42,('Dépenses forfaitaire'!$E149*(VLOOKUP('Dépenses forfaitaire'!$D149,Listes!$A$43:$E$49,2,FALSE))),IF('Dépenses forfaitaire'!$E149&gt;Listes!$D$42,('Dépenses forfaitaire'!$E149*(VLOOKUP('Dépenses forfaitaire'!$D149,Listes!$A$43:$E$49,5,FALSE))),('Dépenses forfaitaire'!$E149*(VLOOKUP('Dépenses forfaitaire'!$D149,Listes!$A$43:$E$49,3,FALSE)))+(VLOOKUP('Dépenses forfaitaire'!$D149,Listes!$A$43:$E$49,4,FALSE))))))</f>
        <v/>
      </c>
      <c r="O149" s="104" t="str">
        <f>IF($H149="","",IF($C149=Listes!$B$34,Listes!$I$31,IF($C149=Listes!$B$35,(VLOOKUP('Dépenses forfaitaire'!$F149,Listes!$E$31:$F$36,2,FALSE)),IF($C149=Listes!$B$33,IF('Dépenses forfaitaire'!$E149&lt;=Listes!$A$64,'Dépenses forfaitaire'!$E149*Listes!$A$65,IF('Dépenses forfaitaire'!$E149&gt;Listes!$D$64,'Dépenses forfaitaire'!$E149*Listes!$D$65,(('Dépenses forfaitaire'!$E149*Listes!$B$65)+Listes!$C$65)))))))</f>
        <v/>
      </c>
      <c r="P149" s="105" t="str">
        <f t="shared" si="5"/>
        <v/>
      </c>
      <c r="Q149" s="219"/>
    </row>
    <row r="150" spans="1:17" ht="20.100000000000001" customHeight="1" x14ac:dyDescent="0.25">
      <c r="A150" s="44">
        <v>144</v>
      </c>
      <c r="B150" s="21"/>
      <c r="C150" s="21"/>
      <c r="D150" s="21"/>
      <c r="E150" s="21"/>
      <c r="F150" s="21"/>
      <c r="G150" s="21"/>
      <c r="H150" s="113" t="str">
        <f>IF(C150="","",IF(C150="","",(VLOOKUP(C150,Listes!$B$31:$C$35,2,FALSE))))</f>
        <v/>
      </c>
      <c r="I150" s="219" t="str">
        <f t="shared" si="4"/>
        <v/>
      </c>
      <c r="J150" s="105" t="str">
        <f>IF(H150="","",IF(H150="","",(VLOOKUP(H150,Listes!$C$31:$D$35,2,FALSE))))</f>
        <v/>
      </c>
      <c r="K150" s="276"/>
      <c r="L150" s="276"/>
      <c r="M150" s="104" t="str">
        <f>IF($H150="","",IF($C150=Listes!$B$32,IF('Dépenses forfaitaire'!$E150&lt;=Listes!$B$53,('Dépenses forfaitaire'!$E150*(VLOOKUP('Dépenses forfaitaire'!$D150,Listes!$A$54:$E$60,2,FALSE))),IF('Dépenses forfaitaire'!$E150&gt;Listes!$E$53,('Dépenses forfaitaire'!$E150*(VLOOKUP('Dépenses forfaitaire'!$D150,Listes!$A$54:$E$60,5,FALSE))),('Dépenses forfaitaire'!$E150*(VLOOKUP('Dépenses forfaitaire'!$D150,Listes!$A$54:$E$60,3,FALSE)))+(VLOOKUP('Dépenses forfaitaire'!$D150,Listes!$A$54:$E$60,4,FALSE))))))</f>
        <v/>
      </c>
      <c r="N150" s="104" t="str">
        <f>IF($H150="","",IF($C150=Listes!$B$31,IF('Dépenses forfaitaire'!$E150&lt;=Listes!$B$42,('Dépenses forfaitaire'!$E150*(VLOOKUP('Dépenses forfaitaire'!$D150,Listes!$A$43:$E$49,2,FALSE))),IF('Dépenses forfaitaire'!$E150&gt;Listes!$D$42,('Dépenses forfaitaire'!$E150*(VLOOKUP('Dépenses forfaitaire'!$D150,Listes!$A$43:$E$49,5,FALSE))),('Dépenses forfaitaire'!$E150*(VLOOKUP('Dépenses forfaitaire'!$D150,Listes!$A$43:$E$49,3,FALSE)))+(VLOOKUP('Dépenses forfaitaire'!$D150,Listes!$A$43:$E$49,4,FALSE))))))</f>
        <v/>
      </c>
      <c r="O150" s="104" t="str">
        <f>IF($H150="","",IF($C150=Listes!$B$34,Listes!$I$31,IF($C150=Listes!$B$35,(VLOOKUP('Dépenses forfaitaire'!$F150,Listes!$E$31:$F$36,2,FALSE)),IF($C150=Listes!$B$33,IF('Dépenses forfaitaire'!$E150&lt;=Listes!$A$64,'Dépenses forfaitaire'!$E150*Listes!$A$65,IF('Dépenses forfaitaire'!$E150&gt;Listes!$D$64,'Dépenses forfaitaire'!$E150*Listes!$D$65,(('Dépenses forfaitaire'!$E150*Listes!$B$65)+Listes!$C$65)))))))</f>
        <v/>
      </c>
      <c r="P150" s="105" t="str">
        <f t="shared" si="5"/>
        <v/>
      </c>
      <c r="Q150" s="219"/>
    </row>
    <row r="151" spans="1:17" ht="20.100000000000001" customHeight="1" x14ac:dyDescent="0.25">
      <c r="A151" s="44">
        <v>145</v>
      </c>
      <c r="B151" s="21"/>
      <c r="C151" s="21"/>
      <c r="D151" s="21"/>
      <c r="E151" s="21"/>
      <c r="F151" s="21"/>
      <c r="G151" s="21"/>
      <c r="H151" s="113" t="str">
        <f>IF(C151="","",IF(C151="","",(VLOOKUP(C151,Listes!$B$31:$C$35,2,FALSE))))</f>
        <v/>
      </c>
      <c r="I151" s="219" t="str">
        <f t="shared" si="4"/>
        <v/>
      </c>
      <c r="J151" s="105" t="str">
        <f>IF(H151="","",IF(H151="","",(VLOOKUP(H151,Listes!$C$31:$D$35,2,FALSE))))</f>
        <v/>
      </c>
      <c r="K151" s="276"/>
      <c r="L151" s="276"/>
      <c r="M151" s="104" t="str">
        <f>IF($H151="","",IF($C151=Listes!$B$32,IF('Dépenses forfaitaire'!$E151&lt;=Listes!$B$53,('Dépenses forfaitaire'!$E151*(VLOOKUP('Dépenses forfaitaire'!$D151,Listes!$A$54:$E$60,2,FALSE))),IF('Dépenses forfaitaire'!$E151&gt;Listes!$E$53,('Dépenses forfaitaire'!$E151*(VLOOKUP('Dépenses forfaitaire'!$D151,Listes!$A$54:$E$60,5,FALSE))),('Dépenses forfaitaire'!$E151*(VLOOKUP('Dépenses forfaitaire'!$D151,Listes!$A$54:$E$60,3,FALSE)))+(VLOOKUP('Dépenses forfaitaire'!$D151,Listes!$A$54:$E$60,4,FALSE))))))</f>
        <v/>
      </c>
      <c r="N151" s="104" t="str">
        <f>IF($H151="","",IF($C151=Listes!$B$31,IF('Dépenses forfaitaire'!$E151&lt;=Listes!$B$42,('Dépenses forfaitaire'!$E151*(VLOOKUP('Dépenses forfaitaire'!$D151,Listes!$A$43:$E$49,2,FALSE))),IF('Dépenses forfaitaire'!$E151&gt;Listes!$D$42,('Dépenses forfaitaire'!$E151*(VLOOKUP('Dépenses forfaitaire'!$D151,Listes!$A$43:$E$49,5,FALSE))),('Dépenses forfaitaire'!$E151*(VLOOKUP('Dépenses forfaitaire'!$D151,Listes!$A$43:$E$49,3,FALSE)))+(VLOOKUP('Dépenses forfaitaire'!$D151,Listes!$A$43:$E$49,4,FALSE))))))</f>
        <v/>
      </c>
      <c r="O151" s="104" t="str">
        <f>IF($H151="","",IF($C151=Listes!$B$34,Listes!$I$31,IF($C151=Listes!$B$35,(VLOOKUP('Dépenses forfaitaire'!$F151,Listes!$E$31:$F$36,2,FALSE)),IF($C151=Listes!$B$33,IF('Dépenses forfaitaire'!$E151&lt;=Listes!$A$64,'Dépenses forfaitaire'!$E151*Listes!$A$65,IF('Dépenses forfaitaire'!$E151&gt;Listes!$D$64,'Dépenses forfaitaire'!$E151*Listes!$D$65,(('Dépenses forfaitaire'!$E151*Listes!$B$65)+Listes!$C$65)))))))</f>
        <v/>
      </c>
      <c r="P151" s="105" t="str">
        <f t="shared" si="5"/>
        <v/>
      </c>
      <c r="Q151" s="219"/>
    </row>
    <row r="152" spans="1:17" ht="20.100000000000001" customHeight="1" x14ac:dyDescent="0.25">
      <c r="A152" s="44">
        <v>146</v>
      </c>
      <c r="B152" s="21"/>
      <c r="C152" s="21"/>
      <c r="D152" s="21"/>
      <c r="E152" s="21"/>
      <c r="F152" s="21"/>
      <c r="G152" s="21"/>
      <c r="H152" s="113" t="str">
        <f>IF(C152="","",IF(C152="","",(VLOOKUP(C152,Listes!$B$31:$C$35,2,FALSE))))</f>
        <v/>
      </c>
      <c r="I152" s="219" t="str">
        <f t="shared" si="4"/>
        <v/>
      </c>
      <c r="J152" s="105" t="str">
        <f>IF(H152="","",IF(H152="","",(VLOOKUP(H152,Listes!$C$31:$D$35,2,FALSE))))</f>
        <v/>
      </c>
      <c r="K152" s="276"/>
      <c r="L152" s="276"/>
      <c r="M152" s="104" t="str">
        <f>IF($H152="","",IF($C152=Listes!$B$32,IF('Dépenses forfaitaire'!$E152&lt;=Listes!$B$53,('Dépenses forfaitaire'!$E152*(VLOOKUP('Dépenses forfaitaire'!$D152,Listes!$A$54:$E$60,2,FALSE))),IF('Dépenses forfaitaire'!$E152&gt;Listes!$E$53,('Dépenses forfaitaire'!$E152*(VLOOKUP('Dépenses forfaitaire'!$D152,Listes!$A$54:$E$60,5,FALSE))),('Dépenses forfaitaire'!$E152*(VLOOKUP('Dépenses forfaitaire'!$D152,Listes!$A$54:$E$60,3,FALSE)))+(VLOOKUP('Dépenses forfaitaire'!$D152,Listes!$A$54:$E$60,4,FALSE))))))</f>
        <v/>
      </c>
      <c r="N152" s="104" t="str">
        <f>IF($H152="","",IF($C152=Listes!$B$31,IF('Dépenses forfaitaire'!$E152&lt;=Listes!$B$42,('Dépenses forfaitaire'!$E152*(VLOOKUP('Dépenses forfaitaire'!$D152,Listes!$A$43:$E$49,2,FALSE))),IF('Dépenses forfaitaire'!$E152&gt;Listes!$D$42,('Dépenses forfaitaire'!$E152*(VLOOKUP('Dépenses forfaitaire'!$D152,Listes!$A$43:$E$49,5,FALSE))),('Dépenses forfaitaire'!$E152*(VLOOKUP('Dépenses forfaitaire'!$D152,Listes!$A$43:$E$49,3,FALSE)))+(VLOOKUP('Dépenses forfaitaire'!$D152,Listes!$A$43:$E$49,4,FALSE))))))</f>
        <v/>
      </c>
      <c r="O152" s="104" t="str">
        <f>IF($H152="","",IF($C152=Listes!$B$34,Listes!$I$31,IF($C152=Listes!$B$35,(VLOOKUP('Dépenses forfaitaire'!$F152,Listes!$E$31:$F$36,2,FALSE)),IF($C152=Listes!$B$33,IF('Dépenses forfaitaire'!$E152&lt;=Listes!$A$64,'Dépenses forfaitaire'!$E152*Listes!$A$65,IF('Dépenses forfaitaire'!$E152&gt;Listes!$D$64,'Dépenses forfaitaire'!$E152*Listes!$D$65,(('Dépenses forfaitaire'!$E152*Listes!$B$65)+Listes!$C$65)))))))</f>
        <v/>
      </c>
      <c r="P152" s="105" t="str">
        <f t="shared" si="5"/>
        <v/>
      </c>
      <c r="Q152" s="219"/>
    </row>
    <row r="153" spans="1:17" ht="20.100000000000001" customHeight="1" x14ac:dyDescent="0.25">
      <c r="A153" s="44">
        <v>147</v>
      </c>
      <c r="B153" s="21"/>
      <c r="C153" s="21"/>
      <c r="D153" s="21"/>
      <c r="E153" s="21"/>
      <c r="F153" s="21"/>
      <c r="G153" s="21"/>
      <c r="H153" s="113" t="str">
        <f>IF(C153="","",IF(C153="","",(VLOOKUP(C153,Listes!$B$31:$C$35,2,FALSE))))</f>
        <v/>
      </c>
      <c r="I153" s="219" t="str">
        <f t="shared" si="4"/>
        <v/>
      </c>
      <c r="J153" s="105" t="str">
        <f>IF(H153="","",IF(H153="","",(VLOOKUP(H153,Listes!$C$31:$D$35,2,FALSE))))</f>
        <v/>
      </c>
      <c r="K153" s="276"/>
      <c r="L153" s="276"/>
      <c r="M153" s="104" t="str">
        <f>IF($H153="","",IF($C153=Listes!$B$32,IF('Dépenses forfaitaire'!$E153&lt;=Listes!$B$53,('Dépenses forfaitaire'!$E153*(VLOOKUP('Dépenses forfaitaire'!$D153,Listes!$A$54:$E$60,2,FALSE))),IF('Dépenses forfaitaire'!$E153&gt;Listes!$E$53,('Dépenses forfaitaire'!$E153*(VLOOKUP('Dépenses forfaitaire'!$D153,Listes!$A$54:$E$60,5,FALSE))),('Dépenses forfaitaire'!$E153*(VLOOKUP('Dépenses forfaitaire'!$D153,Listes!$A$54:$E$60,3,FALSE)))+(VLOOKUP('Dépenses forfaitaire'!$D153,Listes!$A$54:$E$60,4,FALSE))))))</f>
        <v/>
      </c>
      <c r="N153" s="104" t="str">
        <f>IF($H153="","",IF($C153=Listes!$B$31,IF('Dépenses forfaitaire'!$E153&lt;=Listes!$B$42,('Dépenses forfaitaire'!$E153*(VLOOKUP('Dépenses forfaitaire'!$D153,Listes!$A$43:$E$49,2,FALSE))),IF('Dépenses forfaitaire'!$E153&gt;Listes!$D$42,('Dépenses forfaitaire'!$E153*(VLOOKUP('Dépenses forfaitaire'!$D153,Listes!$A$43:$E$49,5,FALSE))),('Dépenses forfaitaire'!$E153*(VLOOKUP('Dépenses forfaitaire'!$D153,Listes!$A$43:$E$49,3,FALSE)))+(VLOOKUP('Dépenses forfaitaire'!$D153,Listes!$A$43:$E$49,4,FALSE))))))</f>
        <v/>
      </c>
      <c r="O153" s="104" t="str">
        <f>IF($H153="","",IF($C153=Listes!$B$34,Listes!$I$31,IF($C153=Listes!$B$35,(VLOOKUP('Dépenses forfaitaire'!$F153,Listes!$E$31:$F$36,2,FALSE)),IF($C153=Listes!$B$33,IF('Dépenses forfaitaire'!$E153&lt;=Listes!$A$64,'Dépenses forfaitaire'!$E153*Listes!$A$65,IF('Dépenses forfaitaire'!$E153&gt;Listes!$D$64,'Dépenses forfaitaire'!$E153*Listes!$D$65,(('Dépenses forfaitaire'!$E153*Listes!$B$65)+Listes!$C$65)))))))</f>
        <v/>
      </c>
      <c r="P153" s="105" t="str">
        <f t="shared" si="5"/>
        <v/>
      </c>
      <c r="Q153" s="219"/>
    </row>
    <row r="154" spans="1:17" ht="20.100000000000001" customHeight="1" x14ac:dyDescent="0.25">
      <c r="A154" s="44">
        <v>148</v>
      </c>
      <c r="B154" s="21"/>
      <c r="C154" s="21"/>
      <c r="D154" s="21"/>
      <c r="E154" s="21"/>
      <c r="F154" s="21"/>
      <c r="G154" s="21"/>
      <c r="H154" s="113" t="str">
        <f>IF(C154="","",IF(C154="","",(VLOOKUP(C154,Listes!$B$31:$C$35,2,FALSE))))</f>
        <v/>
      </c>
      <c r="I154" s="219" t="str">
        <f t="shared" si="4"/>
        <v/>
      </c>
      <c r="J154" s="105" t="str">
        <f>IF(H154="","",IF(H154="","",(VLOOKUP(H154,Listes!$C$31:$D$35,2,FALSE))))</f>
        <v/>
      </c>
      <c r="K154" s="276"/>
      <c r="L154" s="276"/>
      <c r="M154" s="104" t="str">
        <f>IF($H154="","",IF($C154=Listes!$B$32,IF('Dépenses forfaitaire'!$E154&lt;=Listes!$B$53,('Dépenses forfaitaire'!$E154*(VLOOKUP('Dépenses forfaitaire'!$D154,Listes!$A$54:$E$60,2,FALSE))),IF('Dépenses forfaitaire'!$E154&gt;Listes!$E$53,('Dépenses forfaitaire'!$E154*(VLOOKUP('Dépenses forfaitaire'!$D154,Listes!$A$54:$E$60,5,FALSE))),('Dépenses forfaitaire'!$E154*(VLOOKUP('Dépenses forfaitaire'!$D154,Listes!$A$54:$E$60,3,FALSE)))+(VLOOKUP('Dépenses forfaitaire'!$D154,Listes!$A$54:$E$60,4,FALSE))))))</f>
        <v/>
      </c>
      <c r="N154" s="104" t="str">
        <f>IF($H154="","",IF($C154=Listes!$B$31,IF('Dépenses forfaitaire'!$E154&lt;=Listes!$B$42,('Dépenses forfaitaire'!$E154*(VLOOKUP('Dépenses forfaitaire'!$D154,Listes!$A$43:$E$49,2,FALSE))),IF('Dépenses forfaitaire'!$E154&gt;Listes!$D$42,('Dépenses forfaitaire'!$E154*(VLOOKUP('Dépenses forfaitaire'!$D154,Listes!$A$43:$E$49,5,FALSE))),('Dépenses forfaitaire'!$E154*(VLOOKUP('Dépenses forfaitaire'!$D154,Listes!$A$43:$E$49,3,FALSE)))+(VLOOKUP('Dépenses forfaitaire'!$D154,Listes!$A$43:$E$49,4,FALSE))))))</f>
        <v/>
      </c>
      <c r="O154" s="104" t="str">
        <f>IF($H154="","",IF($C154=Listes!$B$34,Listes!$I$31,IF($C154=Listes!$B$35,(VLOOKUP('Dépenses forfaitaire'!$F154,Listes!$E$31:$F$36,2,FALSE)),IF($C154=Listes!$B$33,IF('Dépenses forfaitaire'!$E154&lt;=Listes!$A$64,'Dépenses forfaitaire'!$E154*Listes!$A$65,IF('Dépenses forfaitaire'!$E154&gt;Listes!$D$64,'Dépenses forfaitaire'!$E154*Listes!$D$65,(('Dépenses forfaitaire'!$E154*Listes!$B$65)+Listes!$C$65)))))))</f>
        <v/>
      </c>
      <c r="P154" s="105" t="str">
        <f t="shared" si="5"/>
        <v/>
      </c>
      <c r="Q154" s="219"/>
    </row>
    <row r="155" spans="1:17" ht="20.100000000000001" customHeight="1" x14ac:dyDescent="0.25">
      <c r="A155" s="44">
        <v>149</v>
      </c>
      <c r="B155" s="21"/>
      <c r="C155" s="21"/>
      <c r="D155" s="21"/>
      <c r="E155" s="21"/>
      <c r="F155" s="21"/>
      <c r="G155" s="21"/>
      <c r="H155" s="113" t="str">
        <f>IF(C155="","",IF(C155="","",(VLOOKUP(C155,Listes!$B$31:$C$35,2,FALSE))))</f>
        <v/>
      </c>
      <c r="I155" s="219" t="str">
        <f t="shared" si="4"/>
        <v/>
      </c>
      <c r="J155" s="105" t="str">
        <f>IF(H155="","",IF(H155="","",(VLOOKUP(H155,Listes!$C$31:$D$35,2,FALSE))))</f>
        <v/>
      </c>
      <c r="K155" s="276"/>
      <c r="L155" s="276"/>
      <c r="M155" s="104" t="str">
        <f>IF($H155="","",IF($C155=Listes!$B$32,IF('Dépenses forfaitaire'!$E155&lt;=Listes!$B$53,('Dépenses forfaitaire'!$E155*(VLOOKUP('Dépenses forfaitaire'!$D155,Listes!$A$54:$E$60,2,FALSE))),IF('Dépenses forfaitaire'!$E155&gt;Listes!$E$53,('Dépenses forfaitaire'!$E155*(VLOOKUP('Dépenses forfaitaire'!$D155,Listes!$A$54:$E$60,5,FALSE))),('Dépenses forfaitaire'!$E155*(VLOOKUP('Dépenses forfaitaire'!$D155,Listes!$A$54:$E$60,3,FALSE)))+(VLOOKUP('Dépenses forfaitaire'!$D155,Listes!$A$54:$E$60,4,FALSE))))))</f>
        <v/>
      </c>
      <c r="N155" s="104" t="str">
        <f>IF($H155="","",IF($C155=Listes!$B$31,IF('Dépenses forfaitaire'!$E155&lt;=Listes!$B$42,('Dépenses forfaitaire'!$E155*(VLOOKUP('Dépenses forfaitaire'!$D155,Listes!$A$43:$E$49,2,FALSE))),IF('Dépenses forfaitaire'!$E155&gt;Listes!$D$42,('Dépenses forfaitaire'!$E155*(VLOOKUP('Dépenses forfaitaire'!$D155,Listes!$A$43:$E$49,5,FALSE))),('Dépenses forfaitaire'!$E155*(VLOOKUP('Dépenses forfaitaire'!$D155,Listes!$A$43:$E$49,3,FALSE)))+(VLOOKUP('Dépenses forfaitaire'!$D155,Listes!$A$43:$E$49,4,FALSE))))))</f>
        <v/>
      </c>
      <c r="O155" s="104" t="str">
        <f>IF($H155="","",IF($C155=Listes!$B$34,Listes!$I$31,IF($C155=Listes!$B$35,(VLOOKUP('Dépenses forfaitaire'!$F155,Listes!$E$31:$F$36,2,FALSE)),IF($C155=Listes!$B$33,IF('Dépenses forfaitaire'!$E155&lt;=Listes!$A$64,'Dépenses forfaitaire'!$E155*Listes!$A$65,IF('Dépenses forfaitaire'!$E155&gt;Listes!$D$64,'Dépenses forfaitaire'!$E155*Listes!$D$65,(('Dépenses forfaitaire'!$E155*Listes!$B$65)+Listes!$C$65)))))))</f>
        <v/>
      </c>
      <c r="P155" s="105" t="str">
        <f t="shared" si="5"/>
        <v/>
      </c>
      <c r="Q155" s="219"/>
    </row>
    <row r="156" spans="1:17" ht="20.100000000000001" customHeight="1" x14ac:dyDescent="0.25">
      <c r="A156" s="44">
        <v>150</v>
      </c>
      <c r="B156" s="21"/>
      <c r="C156" s="21"/>
      <c r="D156" s="21"/>
      <c r="E156" s="21"/>
      <c r="F156" s="21"/>
      <c r="G156" s="21"/>
      <c r="H156" s="113" t="str">
        <f>IF(C156="","",IF(C156="","",(VLOOKUP(C156,Listes!$B$31:$C$35,2,FALSE))))</f>
        <v/>
      </c>
      <c r="I156" s="219" t="str">
        <f t="shared" si="4"/>
        <v/>
      </c>
      <c r="J156" s="105" t="str">
        <f>IF(H156="","",IF(H156="","",(VLOOKUP(H156,Listes!$C$31:$D$35,2,FALSE))))</f>
        <v/>
      </c>
      <c r="K156" s="276"/>
      <c r="L156" s="276"/>
      <c r="M156" s="104" t="str">
        <f>IF($H156="","",IF($C156=Listes!$B$32,IF('Dépenses forfaitaire'!$E156&lt;=Listes!$B$53,('Dépenses forfaitaire'!$E156*(VLOOKUP('Dépenses forfaitaire'!$D156,Listes!$A$54:$E$60,2,FALSE))),IF('Dépenses forfaitaire'!$E156&gt;Listes!$E$53,('Dépenses forfaitaire'!$E156*(VLOOKUP('Dépenses forfaitaire'!$D156,Listes!$A$54:$E$60,5,FALSE))),('Dépenses forfaitaire'!$E156*(VLOOKUP('Dépenses forfaitaire'!$D156,Listes!$A$54:$E$60,3,FALSE)))+(VLOOKUP('Dépenses forfaitaire'!$D156,Listes!$A$54:$E$60,4,FALSE))))))</f>
        <v/>
      </c>
      <c r="N156" s="104" t="str">
        <f>IF($H156="","",IF($C156=Listes!$B$31,IF('Dépenses forfaitaire'!$E156&lt;=Listes!$B$42,('Dépenses forfaitaire'!$E156*(VLOOKUP('Dépenses forfaitaire'!$D156,Listes!$A$43:$E$49,2,FALSE))),IF('Dépenses forfaitaire'!$E156&gt;Listes!$D$42,('Dépenses forfaitaire'!$E156*(VLOOKUP('Dépenses forfaitaire'!$D156,Listes!$A$43:$E$49,5,FALSE))),('Dépenses forfaitaire'!$E156*(VLOOKUP('Dépenses forfaitaire'!$D156,Listes!$A$43:$E$49,3,FALSE)))+(VLOOKUP('Dépenses forfaitaire'!$D156,Listes!$A$43:$E$49,4,FALSE))))))</f>
        <v/>
      </c>
      <c r="O156" s="104" t="str">
        <f>IF($H156="","",IF($C156=Listes!$B$34,Listes!$I$31,IF($C156=Listes!$B$35,(VLOOKUP('Dépenses forfaitaire'!$F156,Listes!$E$31:$F$36,2,FALSE)),IF($C156=Listes!$B$33,IF('Dépenses forfaitaire'!$E156&lt;=Listes!$A$64,'Dépenses forfaitaire'!$E156*Listes!$A$65,IF('Dépenses forfaitaire'!$E156&gt;Listes!$D$64,'Dépenses forfaitaire'!$E156*Listes!$D$65,(('Dépenses forfaitaire'!$E156*Listes!$B$65)+Listes!$C$65)))))))</f>
        <v/>
      </c>
      <c r="P156" s="105" t="str">
        <f t="shared" si="5"/>
        <v/>
      </c>
      <c r="Q156" s="219"/>
    </row>
    <row r="157" spans="1:17" ht="20.100000000000001" customHeight="1" x14ac:dyDescent="0.25">
      <c r="A157" s="44">
        <v>151</v>
      </c>
      <c r="B157" s="21"/>
      <c r="C157" s="21"/>
      <c r="D157" s="21"/>
      <c r="E157" s="21"/>
      <c r="F157" s="21"/>
      <c r="G157" s="21"/>
      <c r="H157" s="113" t="str">
        <f>IF(C157="","",IF(C157="","",(VLOOKUP(C157,Listes!$B$31:$C$35,2,FALSE))))</f>
        <v/>
      </c>
      <c r="I157" s="219" t="str">
        <f t="shared" si="4"/>
        <v/>
      </c>
      <c r="J157" s="105" t="str">
        <f>IF(H157="","",IF(H157="","",(VLOOKUP(H157,Listes!$C$31:$D$35,2,FALSE))))</f>
        <v/>
      </c>
      <c r="K157" s="276"/>
      <c r="L157" s="276"/>
      <c r="M157" s="104" t="str">
        <f>IF($H157="","",IF($C157=Listes!$B$32,IF('Dépenses forfaitaire'!$E157&lt;=Listes!$B$53,('Dépenses forfaitaire'!$E157*(VLOOKUP('Dépenses forfaitaire'!$D157,Listes!$A$54:$E$60,2,FALSE))),IF('Dépenses forfaitaire'!$E157&gt;Listes!$E$53,('Dépenses forfaitaire'!$E157*(VLOOKUP('Dépenses forfaitaire'!$D157,Listes!$A$54:$E$60,5,FALSE))),('Dépenses forfaitaire'!$E157*(VLOOKUP('Dépenses forfaitaire'!$D157,Listes!$A$54:$E$60,3,FALSE)))+(VLOOKUP('Dépenses forfaitaire'!$D157,Listes!$A$54:$E$60,4,FALSE))))))</f>
        <v/>
      </c>
      <c r="N157" s="104" t="str">
        <f>IF($H157="","",IF($C157=Listes!$B$31,IF('Dépenses forfaitaire'!$E157&lt;=Listes!$B$42,('Dépenses forfaitaire'!$E157*(VLOOKUP('Dépenses forfaitaire'!$D157,Listes!$A$43:$E$49,2,FALSE))),IF('Dépenses forfaitaire'!$E157&gt;Listes!$D$42,('Dépenses forfaitaire'!$E157*(VLOOKUP('Dépenses forfaitaire'!$D157,Listes!$A$43:$E$49,5,FALSE))),('Dépenses forfaitaire'!$E157*(VLOOKUP('Dépenses forfaitaire'!$D157,Listes!$A$43:$E$49,3,FALSE)))+(VLOOKUP('Dépenses forfaitaire'!$D157,Listes!$A$43:$E$49,4,FALSE))))))</f>
        <v/>
      </c>
      <c r="O157" s="104" t="str">
        <f>IF($H157="","",IF($C157=Listes!$B$34,Listes!$I$31,IF($C157=Listes!$B$35,(VLOOKUP('Dépenses forfaitaire'!$F157,Listes!$E$31:$F$36,2,FALSE)),IF($C157=Listes!$B$33,IF('Dépenses forfaitaire'!$E157&lt;=Listes!$A$64,'Dépenses forfaitaire'!$E157*Listes!$A$65,IF('Dépenses forfaitaire'!$E157&gt;Listes!$D$64,'Dépenses forfaitaire'!$E157*Listes!$D$65,(('Dépenses forfaitaire'!$E157*Listes!$B$65)+Listes!$C$65)))))))</f>
        <v/>
      </c>
      <c r="P157" s="105" t="str">
        <f t="shared" si="5"/>
        <v/>
      </c>
      <c r="Q157" s="219"/>
    </row>
    <row r="158" spans="1:17" ht="20.100000000000001" customHeight="1" x14ac:dyDescent="0.25">
      <c r="A158" s="44">
        <v>152</v>
      </c>
      <c r="B158" s="21"/>
      <c r="C158" s="21"/>
      <c r="D158" s="21"/>
      <c r="E158" s="21"/>
      <c r="F158" s="21"/>
      <c r="G158" s="21"/>
      <c r="H158" s="113" t="str">
        <f>IF(C158="","",IF(C158="","",(VLOOKUP(C158,Listes!$B$31:$C$35,2,FALSE))))</f>
        <v/>
      </c>
      <c r="I158" s="219" t="str">
        <f t="shared" si="4"/>
        <v/>
      </c>
      <c r="J158" s="105" t="str">
        <f>IF(H158="","",IF(H158="","",(VLOOKUP(H158,Listes!$C$31:$D$35,2,FALSE))))</f>
        <v/>
      </c>
      <c r="K158" s="276"/>
      <c r="L158" s="276"/>
      <c r="M158" s="104" t="str">
        <f>IF($H158="","",IF($C158=Listes!$B$32,IF('Dépenses forfaitaire'!$E158&lt;=Listes!$B$53,('Dépenses forfaitaire'!$E158*(VLOOKUP('Dépenses forfaitaire'!$D158,Listes!$A$54:$E$60,2,FALSE))),IF('Dépenses forfaitaire'!$E158&gt;Listes!$E$53,('Dépenses forfaitaire'!$E158*(VLOOKUP('Dépenses forfaitaire'!$D158,Listes!$A$54:$E$60,5,FALSE))),('Dépenses forfaitaire'!$E158*(VLOOKUP('Dépenses forfaitaire'!$D158,Listes!$A$54:$E$60,3,FALSE)))+(VLOOKUP('Dépenses forfaitaire'!$D158,Listes!$A$54:$E$60,4,FALSE))))))</f>
        <v/>
      </c>
      <c r="N158" s="104" t="str">
        <f>IF($H158="","",IF($C158=Listes!$B$31,IF('Dépenses forfaitaire'!$E158&lt;=Listes!$B$42,('Dépenses forfaitaire'!$E158*(VLOOKUP('Dépenses forfaitaire'!$D158,Listes!$A$43:$E$49,2,FALSE))),IF('Dépenses forfaitaire'!$E158&gt;Listes!$D$42,('Dépenses forfaitaire'!$E158*(VLOOKUP('Dépenses forfaitaire'!$D158,Listes!$A$43:$E$49,5,FALSE))),('Dépenses forfaitaire'!$E158*(VLOOKUP('Dépenses forfaitaire'!$D158,Listes!$A$43:$E$49,3,FALSE)))+(VLOOKUP('Dépenses forfaitaire'!$D158,Listes!$A$43:$E$49,4,FALSE))))))</f>
        <v/>
      </c>
      <c r="O158" s="104" t="str">
        <f>IF($H158="","",IF($C158=Listes!$B$34,Listes!$I$31,IF($C158=Listes!$B$35,(VLOOKUP('Dépenses forfaitaire'!$F158,Listes!$E$31:$F$36,2,FALSE)),IF($C158=Listes!$B$33,IF('Dépenses forfaitaire'!$E158&lt;=Listes!$A$64,'Dépenses forfaitaire'!$E158*Listes!$A$65,IF('Dépenses forfaitaire'!$E158&gt;Listes!$D$64,'Dépenses forfaitaire'!$E158*Listes!$D$65,(('Dépenses forfaitaire'!$E158*Listes!$B$65)+Listes!$C$65)))))))</f>
        <v/>
      </c>
      <c r="P158" s="105" t="str">
        <f t="shared" si="5"/>
        <v/>
      </c>
      <c r="Q158" s="219"/>
    </row>
    <row r="159" spans="1:17" ht="20.100000000000001" customHeight="1" x14ac:dyDescent="0.25">
      <c r="A159" s="44">
        <v>153</v>
      </c>
      <c r="B159" s="21"/>
      <c r="C159" s="21"/>
      <c r="D159" s="21"/>
      <c r="E159" s="21"/>
      <c r="F159" s="21"/>
      <c r="G159" s="21"/>
      <c r="H159" s="113" t="str">
        <f>IF(C159="","",IF(C159="","",(VLOOKUP(C159,Listes!$B$31:$C$35,2,FALSE))))</f>
        <v/>
      </c>
      <c r="I159" s="219" t="str">
        <f t="shared" si="4"/>
        <v/>
      </c>
      <c r="J159" s="105" t="str">
        <f>IF(H159="","",IF(H159="","",(VLOOKUP(H159,Listes!$C$31:$D$35,2,FALSE))))</f>
        <v/>
      </c>
      <c r="K159" s="276"/>
      <c r="L159" s="276"/>
      <c r="M159" s="104" t="str">
        <f>IF($H159="","",IF($C159=Listes!$B$32,IF('Dépenses forfaitaire'!$E159&lt;=Listes!$B$53,('Dépenses forfaitaire'!$E159*(VLOOKUP('Dépenses forfaitaire'!$D159,Listes!$A$54:$E$60,2,FALSE))),IF('Dépenses forfaitaire'!$E159&gt;Listes!$E$53,('Dépenses forfaitaire'!$E159*(VLOOKUP('Dépenses forfaitaire'!$D159,Listes!$A$54:$E$60,5,FALSE))),('Dépenses forfaitaire'!$E159*(VLOOKUP('Dépenses forfaitaire'!$D159,Listes!$A$54:$E$60,3,FALSE)))+(VLOOKUP('Dépenses forfaitaire'!$D159,Listes!$A$54:$E$60,4,FALSE))))))</f>
        <v/>
      </c>
      <c r="N159" s="104" t="str">
        <f>IF($H159="","",IF($C159=Listes!$B$31,IF('Dépenses forfaitaire'!$E159&lt;=Listes!$B$42,('Dépenses forfaitaire'!$E159*(VLOOKUP('Dépenses forfaitaire'!$D159,Listes!$A$43:$E$49,2,FALSE))),IF('Dépenses forfaitaire'!$E159&gt;Listes!$D$42,('Dépenses forfaitaire'!$E159*(VLOOKUP('Dépenses forfaitaire'!$D159,Listes!$A$43:$E$49,5,FALSE))),('Dépenses forfaitaire'!$E159*(VLOOKUP('Dépenses forfaitaire'!$D159,Listes!$A$43:$E$49,3,FALSE)))+(VLOOKUP('Dépenses forfaitaire'!$D159,Listes!$A$43:$E$49,4,FALSE))))))</f>
        <v/>
      </c>
      <c r="O159" s="104" t="str">
        <f>IF($H159="","",IF($C159=Listes!$B$34,Listes!$I$31,IF($C159=Listes!$B$35,(VLOOKUP('Dépenses forfaitaire'!$F159,Listes!$E$31:$F$36,2,FALSE)),IF($C159=Listes!$B$33,IF('Dépenses forfaitaire'!$E159&lt;=Listes!$A$64,'Dépenses forfaitaire'!$E159*Listes!$A$65,IF('Dépenses forfaitaire'!$E159&gt;Listes!$D$64,'Dépenses forfaitaire'!$E159*Listes!$D$65,(('Dépenses forfaitaire'!$E159*Listes!$B$65)+Listes!$C$65)))))))</f>
        <v/>
      </c>
      <c r="P159" s="105" t="str">
        <f t="shared" si="5"/>
        <v/>
      </c>
      <c r="Q159" s="219"/>
    </row>
    <row r="160" spans="1:17" ht="20.100000000000001" customHeight="1" x14ac:dyDescent="0.25">
      <c r="A160" s="44">
        <v>154</v>
      </c>
      <c r="B160" s="21"/>
      <c r="C160" s="21"/>
      <c r="D160" s="21"/>
      <c r="E160" s="21"/>
      <c r="F160" s="21"/>
      <c r="G160" s="21"/>
      <c r="H160" s="113" t="str">
        <f>IF(C160="","",IF(C160="","",(VLOOKUP(C160,Listes!$B$31:$C$35,2,FALSE))))</f>
        <v/>
      </c>
      <c r="I160" s="219" t="str">
        <f t="shared" si="4"/>
        <v/>
      </c>
      <c r="J160" s="105" t="str">
        <f>IF(H160="","",IF(H160="","",(VLOOKUP(H160,Listes!$C$31:$D$35,2,FALSE))))</f>
        <v/>
      </c>
      <c r="K160" s="276"/>
      <c r="L160" s="276"/>
      <c r="M160" s="104" t="str">
        <f>IF($H160="","",IF($C160=Listes!$B$32,IF('Dépenses forfaitaire'!$E160&lt;=Listes!$B$53,('Dépenses forfaitaire'!$E160*(VLOOKUP('Dépenses forfaitaire'!$D160,Listes!$A$54:$E$60,2,FALSE))),IF('Dépenses forfaitaire'!$E160&gt;Listes!$E$53,('Dépenses forfaitaire'!$E160*(VLOOKUP('Dépenses forfaitaire'!$D160,Listes!$A$54:$E$60,5,FALSE))),('Dépenses forfaitaire'!$E160*(VLOOKUP('Dépenses forfaitaire'!$D160,Listes!$A$54:$E$60,3,FALSE)))+(VLOOKUP('Dépenses forfaitaire'!$D160,Listes!$A$54:$E$60,4,FALSE))))))</f>
        <v/>
      </c>
      <c r="N160" s="104" t="str">
        <f>IF($H160="","",IF($C160=Listes!$B$31,IF('Dépenses forfaitaire'!$E160&lt;=Listes!$B$42,('Dépenses forfaitaire'!$E160*(VLOOKUP('Dépenses forfaitaire'!$D160,Listes!$A$43:$E$49,2,FALSE))),IF('Dépenses forfaitaire'!$E160&gt;Listes!$D$42,('Dépenses forfaitaire'!$E160*(VLOOKUP('Dépenses forfaitaire'!$D160,Listes!$A$43:$E$49,5,FALSE))),('Dépenses forfaitaire'!$E160*(VLOOKUP('Dépenses forfaitaire'!$D160,Listes!$A$43:$E$49,3,FALSE)))+(VLOOKUP('Dépenses forfaitaire'!$D160,Listes!$A$43:$E$49,4,FALSE))))))</f>
        <v/>
      </c>
      <c r="O160" s="104" t="str">
        <f>IF($H160="","",IF($C160=Listes!$B$34,Listes!$I$31,IF($C160=Listes!$B$35,(VLOOKUP('Dépenses forfaitaire'!$F160,Listes!$E$31:$F$36,2,FALSE)),IF($C160=Listes!$B$33,IF('Dépenses forfaitaire'!$E160&lt;=Listes!$A$64,'Dépenses forfaitaire'!$E160*Listes!$A$65,IF('Dépenses forfaitaire'!$E160&gt;Listes!$D$64,'Dépenses forfaitaire'!$E160*Listes!$D$65,(('Dépenses forfaitaire'!$E160*Listes!$B$65)+Listes!$C$65)))))))</f>
        <v/>
      </c>
      <c r="P160" s="105" t="str">
        <f t="shared" si="5"/>
        <v/>
      </c>
      <c r="Q160" s="219"/>
    </row>
    <row r="161" spans="1:17" ht="20.100000000000001" customHeight="1" x14ac:dyDescent="0.25">
      <c r="A161" s="44">
        <v>155</v>
      </c>
      <c r="B161" s="21"/>
      <c r="C161" s="21"/>
      <c r="D161" s="21"/>
      <c r="E161" s="21"/>
      <c r="F161" s="21"/>
      <c r="G161" s="21"/>
      <c r="H161" s="113" t="str">
        <f>IF(C161="","",IF(C161="","",(VLOOKUP(C161,Listes!$B$31:$C$35,2,FALSE))))</f>
        <v/>
      </c>
      <c r="I161" s="219" t="str">
        <f t="shared" si="4"/>
        <v/>
      </c>
      <c r="J161" s="105" t="str">
        <f>IF(H161="","",IF(H161="","",(VLOOKUP(H161,Listes!$C$31:$D$35,2,FALSE))))</f>
        <v/>
      </c>
      <c r="K161" s="276"/>
      <c r="L161" s="276"/>
      <c r="M161" s="104" t="str">
        <f>IF($H161="","",IF($C161=Listes!$B$32,IF('Dépenses forfaitaire'!$E161&lt;=Listes!$B$53,('Dépenses forfaitaire'!$E161*(VLOOKUP('Dépenses forfaitaire'!$D161,Listes!$A$54:$E$60,2,FALSE))),IF('Dépenses forfaitaire'!$E161&gt;Listes!$E$53,('Dépenses forfaitaire'!$E161*(VLOOKUP('Dépenses forfaitaire'!$D161,Listes!$A$54:$E$60,5,FALSE))),('Dépenses forfaitaire'!$E161*(VLOOKUP('Dépenses forfaitaire'!$D161,Listes!$A$54:$E$60,3,FALSE)))+(VLOOKUP('Dépenses forfaitaire'!$D161,Listes!$A$54:$E$60,4,FALSE))))))</f>
        <v/>
      </c>
      <c r="N161" s="104" t="str">
        <f>IF($H161="","",IF($C161=Listes!$B$31,IF('Dépenses forfaitaire'!$E161&lt;=Listes!$B$42,('Dépenses forfaitaire'!$E161*(VLOOKUP('Dépenses forfaitaire'!$D161,Listes!$A$43:$E$49,2,FALSE))),IF('Dépenses forfaitaire'!$E161&gt;Listes!$D$42,('Dépenses forfaitaire'!$E161*(VLOOKUP('Dépenses forfaitaire'!$D161,Listes!$A$43:$E$49,5,FALSE))),('Dépenses forfaitaire'!$E161*(VLOOKUP('Dépenses forfaitaire'!$D161,Listes!$A$43:$E$49,3,FALSE)))+(VLOOKUP('Dépenses forfaitaire'!$D161,Listes!$A$43:$E$49,4,FALSE))))))</f>
        <v/>
      </c>
      <c r="O161" s="104" t="str">
        <f>IF($H161="","",IF($C161=Listes!$B$34,Listes!$I$31,IF($C161=Listes!$B$35,(VLOOKUP('Dépenses forfaitaire'!$F161,Listes!$E$31:$F$36,2,FALSE)),IF($C161=Listes!$B$33,IF('Dépenses forfaitaire'!$E161&lt;=Listes!$A$64,'Dépenses forfaitaire'!$E161*Listes!$A$65,IF('Dépenses forfaitaire'!$E161&gt;Listes!$D$64,'Dépenses forfaitaire'!$E161*Listes!$D$65,(('Dépenses forfaitaire'!$E161*Listes!$B$65)+Listes!$C$65)))))))</f>
        <v/>
      </c>
      <c r="P161" s="105" t="str">
        <f t="shared" si="5"/>
        <v/>
      </c>
      <c r="Q161" s="219"/>
    </row>
    <row r="162" spans="1:17" ht="20.100000000000001" customHeight="1" x14ac:dyDescent="0.25">
      <c r="A162" s="44">
        <v>156</v>
      </c>
      <c r="B162" s="21"/>
      <c r="C162" s="21"/>
      <c r="D162" s="21"/>
      <c r="E162" s="21"/>
      <c r="F162" s="21"/>
      <c r="G162" s="21"/>
      <c r="H162" s="113" t="str">
        <f>IF(C162="","",IF(C162="","",(VLOOKUP(C162,Listes!$B$31:$C$35,2,FALSE))))</f>
        <v/>
      </c>
      <c r="I162" s="219" t="str">
        <f t="shared" si="4"/>
        <v/>
      </c>
      <c r="J162" s="105" t="str">
        <f>IF(H162="","",IF(H162="","",(VLOOKUP(H162,Listes!$C$31:$D$35,2,FALSE))))</f>
        <v/>
      </c>
      <c r="K162" s="276"/>
      <c r="L162" s="276"/>
      <c r="M162" s="104" t="str">
        <f>IF($H162="","",IF($C162=Listes!$B$32,IF('Dépenses forfaitaire'!$E162&lt;=Listes!$B$53,('Dépenses forfaitaire'!$E162*(VLOOKUP('Dépenses forfaitaire'!$D162,Listes!$A$54:$E$60,2,FALSE))),IF('Dépenses forfaitaire'!$E162&gt;Listes!$E$53,('Dépenses forfaitaire'!$E162*(VLOOKUP('Dépenses forfaitaire'!$D162,Listes!$A$54:$E$60,5,FALSE))),('Dépenses forfaitaire'!$E162*(VLOOKUP('Dépenses forfaitaire'!$D162,Listes!$A$54:$E$60,3,FALSE)))+(VLOOKUP('Dépenses forfaitaire'!$D162,Listes!$A$54:$E$60,4,FALSE))))))</f>
        <v/>
      </c>
      <c r="N162" s="104" t="str">
        <f>IF($H162="","",IF($C162=Listes!$B$31,IF('Dépenses forfaitaire'!$E162&lt;=Listes!$B$42,('Dépenses forfaitaire'!$E162*(VLOOKUP('Dépenses forfaitaire'!$D162,Listes!$A$43:$E$49,2,FALSE))),IF('Dépenses forfaitaire'!$E162&gt;Listes!$D$42,('Dépenses forfaitaire'!$E162*(VLOOKUP('Dépenses forfaitaire'!$D162,Listes!$A$43:$E$49,5,FALSE))),('Dépenses forfaitaire'!$E162*(VLOOKUP('Dépenses forfaitaire'!$D162,Listes!$A$43:$E$49,3,FALSE)))+(VLOOKUP('Dépenses forfaitaire'!$D162,Listes!$A$43:$E$49,4,FALSE))))))</f>
        <v/>
      </c>
      <c r="O162" s="104" t="str">
        <f>IF($H162="","",IF($C162=Listes!$B$34,Listes!$I$31,IF($C162=Listes!$B$35,(VLOOKUP('Dépenses forfaitaire'!$F162,Listes!$E$31:$F$36,2,FALSE)),IF($C162=Listes!$B$33,IF('Dépenses forfaitaire'!$E162&lt;=Listes!$A$64,'Dépenses forfaitaire'!$E162*Listes!$A$65,IF('Dépenses forfaitaire'!$E162&gt;Listes!$D$64,'Dépenses forfaitaire'!$E162*Listes!$D$65,(('Dépenses forfaitaire'!$E162*Listes!$B$65)+Listes!$C$65)))))))</f>
        <v/>
      </c>
      <c r="P162" s="105" t="str">
        <f t="shared" si="5"/>
        <v/>
      </c>
      <c r="Q162" s="219"/>
    </row>
    <row r="163" spans="1:17" ht="20.100000000000001" customHeight="1" x14ac:dyDescent="0.25">
      <c r="A163" s="44">
        <v>157</v>
      </c>
      <c r="B163" s="21"/>
      <c r="C163" s="21"/>
      <c r="D163" s="21"/>
      <c r="E163" s="21"/>
      <c r="F163" s="21"/>
      <c r="G163" s="21"/>
      <c r="H163" s="113" t="str">
        <f>IF(C163="","",IF(C163="","",(VLOOKUP(C163,Listes!$B$31:$C$35,2,FALSE))))</f>
        <v/>
      </c>
      <c r="I163" s="219" t="str">
        <f t="shared" si="4"/>
        <v/>
      </c>
      <c r="J163" s="105" t="str">
        <f>IF(H163="","",IF(H163="","",(VLOOKUP(H163,Listes!$C$31:$D$35,2,FALSE))))</f>
        <v/>
      </c>
      <c r="K163" s="276"/>
      <c r="L163" s="276"/>
      <c r="M163" s="104" t="str">
        <f>IF($H163="","",IF($C163=Listes!$B$32,IF('Dépenses forfaitaire'!$E163&lt;=Listes!$B$53,('Dépenses forfaitaire'!$E163*(VLOOKUP('Dépenses forfaitaire'!$D163,Listes!$A$54:$E$60,2,FALSE))),IF('Dépenses forfaitaire'!$E163&gt;Listes!$E$53,('Dépenses forfaitaire'!$E163*(VLOOKUP('Dépenses forfaitaire'!$D163,Listes!$A$54:$E$60,5,FALSE))),('Dépenses forfaitaire'!$E163*(VLOOKUP('Dépenses forfaitaire'!$D163,Listes!$A$54:$E$60,3,FALSE)))+(VLOOKUP('Dépenses forfaitaire'!$D163,Listes!$A$54:$E$60,4,FALSE))))))</f>
        <v/>
      </c>
      <c r="N163" s="104" t="str">
        <f>IF($H163="","",IF($C163=Listes!$B$31,IF('Dépenses forfaitaire'!$E163&lt;=Listes!$B$42,('Dépenses forfaitaire'!$E163*(VLOOKUP('Dépenses forfaitaire'!$D163,Listes!$A$43:$E$49,2,FALSE))),IF('Dépenses forfaitaire'!$E163&gt;Listes!$D$42,('Dépenses forfaitaire'!$E163*(VLOOKUP('Dépenses forfaitaire'!$D163,Listes!$A$43:$E$49,5,FALSE))),('Dépenses forfaitaire'!$E163*(VLOOKUP('Dépenses forfaitaire'!$D163,Listes!$A$43:$E$49,3,FALSE)))+(VLOOKUP('Dépenses forfaitaire'!$D163,Listes!$A$43:$E$49,4,FALSE))))))</f>
        <v/>
      </c>
      <c r="O163" s="104" t="str">
        <f>IF($H163="","",IF($C163=Listes!$B$34,Listes!$I$31,IF($C163=Listes!$B$35,(VLOOKUP('Dépenses forfaitaire'!$F163,Listes!$E$31:$F$36,2,FALSE)),IF($C163=Listes!$B$33,IF('Dépenses forfaitaire'!$E163&lt;=Listes!$A$64,'Dépenses forfaitaire'!$E163*Listes!$A$65,IF('Dépenses forfaitaire'!$E163&gt;Listes!$D$64,'Dépenses forfaitaire'!$E163*Listes!$D$65,(('Dépenses forfaitaire'!$E163*Listes!$B$65)+Listes!$C$65)))))))</f>
        <v/>
      </c>
      <c r="P163" s="105" t="str">
        <f t="shared" si="5"/>
        <v/>
      </c>
      <c r="Q163" s="219"/>
    </row>
    <row r="164" spans="1:17" ht="20.100000000000001" customHeight="1" x14ac:dyDescent="0.25">
      <c r="A164" s="44">
        <v>158</v>
      </c>
      <c r="B164" s="21"/>
      <c r="C164" s="21"/>
      <c r="D164" s="21"/>
      <c r="E164" s="21"/>
      <c r="F164" s="21"/>
      <c r="G164" s="21"/>
      <c r="H164" s="113" t="str">
        <f>IF(C164="","",IF(C164="","",(VLOOKUP(C164,Listes!$B$31:$C$35,2,FALSE))))</f>
        <v/>
      </c>
      <c r="I164" s="219" t="str">
        <f t="shared" si="4"/>
        <v/>
      </c>
      <c r="J164" s="105" t="str">
        <f>IF(H164="","",IF(H164="","",(VLOOKUP(H164,Listes!$C$31:$D$35,2,FALSE))))</f>
        <v/>
      </c>
      <c r="K164" s="276"/>
      <c r="L164" s="276"/>
      <c r="M164" s="104" t="str">
        <f>IF($H164="","",IF($C164=Listes!$B$32,IF('Dépenses forfaitaire'!$E164&lt;=Listes!$B$53,('Dépenses forfaitaire'!$E164*(VLOOKUP('Dépenses forfaitaire'!$D164,Listes!$A$54:$E$60,2,FALSE))),IF('Dépenses forfaitaire'!$E164&gt;Listes!$E$53,('Dépenses forfaitaire'!$E164*(VLOOKUP('Dépenses forfaitaire'!$D164,Listes!$A$54:$E$60,5,FALSE))),('Dépenses forfaitaire'!$E164*(VLOOKUP('Dépenses forfaitaire'!$D164,Listes!$A$54:$E$60,3,FALSE)))+(VLOOKUP('Dépenses forfaitaire'!$D164,Listes!$A$54:$E$60,4,FALSE))))))</f>
        <v/>
      </c>
      <c r="N164" s="104" t="str">
        <f>IF($H164="","",IF($C164=Listes!$B$31,IF('Dépenses forfaitaire'!$E164&lt;=Listes!$B$42,('Dépenses forfaitaire'!$E164*(VLOOKUP('Dépenses forfaitaire'!$D164,Listes!$A$43:$E$49,2,FALSE))),IF('Dépenses forfaitaire'!$E164&gt;Listes!$D$42,('Dépenses forfaitaire'!$E164*(VLOOKUP('Dépenses forfaitaire'!$D164,Listes!$A$43:$E$49,5,FALSE))),('Dépenses forfaitaire'!$E164*(VLOOKUP('Dépenses forfaitaire'!$D164,Listes!$A$43:$E$49,3,FALSE)))+(VLOOKUP('Dépenses forfaitaire'!$D164,Listes!$A$43:$E$49,4,FALSE))))))</f>
        <v/>
      </c>
      <c r="O164" s="104" t="str">
        <f>IF($H164="","",IF($C164=Listes!$B$34,Listes!$I$31,IF($C164=Listes!$B$35,(VLOOKUP('Dépenses forfaitaire'!$F164,Listes!$E$31:$F$36,2,FALSE)),IF($C164=Listes!$B$33,IF('Dépenses forfaitaire'!$E164&lt;=Listes!$A$64,'Dépenses forfaitaire'!$E164*Listes!$A$65,IF('Dépenses forfaitaire'!$E164&gt;Listes!$D$64,'Dépenses forfaitaire'!$E164*Listes!$D$65,(('Dépenses forfaitaire'!$E164*Listes!$B$65)+Listes!$C$65)))))))</f>
        <v/>
      </c>
      <c r="P164" s="105" t="str">
        <f t="shared" si="5"/>
        <v/>
      </c>
      <c r="Q164" s="219"/>
    </row>
    <row r="165" spans="1:17" ht="20.100000000000001" customHeight="1" x14ac:dyDescent="0.25">
      <c r="A165" s="44">
        <v>159</v>
      </c>
      <c r="B165" s="21"/>
      <c r="C165" s="21"/>
      <c r="D165" s="21"/>
      <c r="E165" s="21"/>
      <c r="F165" s="21"/>
      <c r="G165" s="21"/>
      <c r="H165" s="113" t="str">
        <f>IF(C165="","",IF(C165="","",(VLOOKUP(C165,Listes!$B$31:$C$35,2,FALSE))))</f>
        <v/>
      </c>
      <c r="I165" s="219" t="str">
        <f t="shared" si="4"/>
        <v/>
      </c>
      <c r="J165" s="105" t="str">
        <f>IF(H165="","",IF(H165="","",(VLOOKUP(H165,Listes!$C$31:$D$35,2,FALSE))))</f>
        <v/>
      </c>
      <c r="K165" s="276"/>
      <c r="L165" s="276"/>
      <c r="M165" s="104" t="str">
        <f>IF($H165="","",IF($C165=Listes!$B$32,IF('Dépenses forfaitaire'!$E165&lt;=Listes!$B$53,('Dépenses forfaitaire'!$E165*(VLOOKUP('Dépenses forfaitaire'!$D165,Listes!$A$54:$E$60,2,FALSE))),IF('Dépenses forfaitaire'!$E165&gt;Listes!$E$53,('Dépenses forfaitaire'!$E165*(VLOOKUP('Dépenses forfaitaire'!$D165,Listes!$A$54:$E$60,5,FALSE))),('Dépenses forfaitaire'!$E165*(VLOOKUP('Dépenses forfaitaire'!$D165,Listes!$A$54:$E$60,3,FALSE)))+(VLOOKUP('Dépenses forfaitaire'!$D165,Listes!$A$54:$E$60,4,FALSE))))))</f>
        <v/>
      </c>
      <c r="N165" s="104" t="str">
        <f>IF($H165="","",IF($C165=Listes!$B$31,IF('Dépenses forfaitaire'!$E165&lt;=Listes!$B$42,('Dépenses forfaitaire'!$E165*(VLOOKUP('Dépenses forfaitaire'!$D165,Listes!$A$43:$E$49,2,FALSE))),IF('Dépenses forfaitaire'!$E165&gt;Listes!$D$42,('Dépenses forfaitaire'!$E165*(VLOOKUP('Dépenses forfaitaire'!$D165,Listes!$A$43:$E$49,5,FALSE))),('Dépenses forfaitaire'!$E165*(VLOOKUP('Dépenses forfaitaire'!$D165,Listes!$A$43:$E$49,3,FALSE)))+(VLOOKUP('Dépenses forfaitaire'!$D165,Listes!$A$43:$E$49,4,FALSE))))))</f>
        <v/>
      </c>
      <c r="O165" s="104" t="str">
        <f>IF($H165="","",IF($C165=Listes!$B$34,Listes!$I$31,IF($C165=Listes!$B$35,(VLOOKUP('Dépenses forfaitaire'!$F165,Listes!$E$31:$F$36,2,FALSE)),IF($C165=Listes!$B$33,IF('Dépenses forfaitaire'!$E165&lt;=Listes!$A$64,'Dépenses forfaitaire'!$E165*Listes!$A$65,IF('Dépenses forfaitaire'!$E165&gt;Listes!$D$64,'Dépenses forfaitaire'!$E165*Listes!$D$65,(('Dépenses forfaitaire'!$E165*Listes!$B$65)+Listes!$C$65)))))))</f>
        <v/>
      </c>
      <c r="P165" s="105" t="str">
        <f t="shared" si="5"/>
        <v/>
      </c>
      <c r="Q165" s="219"/>
    </row>
    <row r="166" spans="1:17" ht="20.100000000000001" customHeight="1" x14ac:dyDescent="0.25">
      <c r="A166" s="44">
        <v>160</v>
      </c>
      <c r="B166" s="21"/>
      <c r="C166" s="21"/>
      <c r="D166" s="21"/>
      <c r="E166" s="21"/>
      <c r="F166" s="21"/>
      <c r="G166" s="21"/>
      <c r="H166" s="113" t="str">
        <f>IF(C166="","",IF(C166="","",(VLOOKUP(C166,Listes!$B$31:$C$35,2,FALSE))))</f>
        <v/>
      </c>
      <c r="I166" s="219" t="str">
        <f t="shared" si="4"/>
        <v/>
      </c>
      <c r="J166" s="105" t="str">
        <f>IF(H166="","",IF(H166="","",(VLOOKUP(H166,Listes!$C$31:$D$35,2,FALSE))))</f>
        <v/>
      </c>
      <c r="K166" s="276"/>
      <c r="L166" s="276"/>
      <c r="M166" s="104" t="str">
        <f>IF($H166="","",IF($C166=Listes!$B$32,IF('Dépenses forfaitaire'!$E166&lt;=Listes!$B$53,('Dépenses forfaitaire'!$E166*(VLOOKUP('Dépenses forfaitaire'!$D166,Listes!$A$54:$E$60,2,FALSE))),IF('Dépenses forfaitaire'!$E166&gt;Listes!$E$53,('Dépenses forfaitaire'!$E166*(VLOOKUP('Dépenses forfaitaire'!$D166,Listes!$A$54:$E$60,5,FALSE))),('Dépenses forfaitaire'!$E166*(VLOOKUP('Dépenses forfaitaire'!$D166,Listes!$A$54:$E$60,3,FALSE)))+(VLOOKUP('Dépenses forfaitaire'!$D166,Listes!$A$54:$E$60,4,FALSE))))))</f>
        <v/>
      </c>
      <c r="N166" s="104" t="str">
        <f>IF($H166="","",IF($C166=Listes!$B$31,IF('Dépenses forfaitaire'!$E166&lt;=Listes!$B$42,('Dépenses forfaitaire'!$E166*(VLOOKUP('Dépenses forfaitaire'!$D166,Listes!$A$43:$E$49,2,FALSE))),IF('Dépenses forfaitaire'!$E166&gt;Listes!$D$42,('Dépenses forfaitaire'!$E166*(VLOOKUP('Dépenses forfaitaire'!$D166,Listes!$A$43:$E$49,5,FALSE))),('Dépenses forfaitaire'!$E166*(VLOOKUP('Dépenses forfaitaire'!$D166,Listes!$A$43:$E$49,3,FALSE)))+(VLOOKUP('Dépenses forfaitaire'!$D166,Listes!$A$43:$E$49,4,FALSE))))))</f>
        <v/>
      </c>
      <c r="O166" s="104" t="str">
        <f>IF($H166="","",IF($C166=Listes!$B$34,Listes!$I$31,IF($C166=Listes!$B$35,(VLOOKUP('Dépenses forfaitaire'!$F166,Listes!$E$31:$F$36,2,FALSE)),IF($C166=Listes!$B$33,IF('Dépenses forfaitaire'!$E166&lt;=Listes!$A$64,'Dépenses forfaitaire'!$E166*Listes!$A$65,IF('Dépenses forfaitaire'!$E166&gt;Listes!$D$64,'Dépenses forfaitaire'!$E166*Listes!$D$65,(('Dépenses forfaitaire'!$E166*Listes!$B$65)+Listes!$C$65)))))))</f>
        <v/>
      </c>
      <c r="P166" s="105" t="str">
        <f t="shared" si="5"/>
        <v/>
      </c>
      <c r="Q166" s="219"/>
    </row>
    <row r="167" spans="1:17" ht="20.100000000000001" customHeight="1" x14ac:dyDescent="0.25">
      <c r="A167" s="44">
        <v>161</v>
      </c>
      <c r="B167" s="21"/>
      <c r="C167" s="21"/>
      <c r="D167" s="21"/>
      <c r="E167" s="21"/>
      <c r="F167" s="21"/>
      <c r="G167" s="21"/>
      <c r="H167" s="113" t="str">
        <f>IF(C167="","",IF(C167="","",(VLOOKUP(C167,Listes!$B$31:$C$35,2,FALSE))))</f>
        <v/>
      </c>
      <c r="I167" s="219" t="str">
        <f t="shared" si="4"/>
        <v/>
      </c>
      <c r="J167" s="105" t="str">
        <f>IF(H167="","",IF(H167="","",(VLOOKUP(H167,Listes!$C$31:$D$35,2,FALSE))))</f>
        <v/>
      </c>
      <c r="K167" s="276"/>
      <c r="L167" s="276"/>
      <c r="M167" s="104" t="str">
        <f>IF($H167="","",IF($C167=Listes!$B$32,IF('Dépenses forfaitaire'!$E167&lt;=Listes!$B$53,('Dépenses forfaitaire'!$E167*(VLOOKUP('Dépenses forfaitaire'!$D167,Listes!$A$54:$E$60,2,FALSE))),IF('Dépenses forfaitaire'!$E167&gt;Listes!$E$53,('Dépenses forfaitaire'!$E167*(VLOOKUP('Dépenses forfaitaire'!$D167,Listes!$A$54:$E$60,5,FALSE))),('Dépenses forfaitaire'!$E167*(VLOOKUP('Dépenses forfaitaire'!$D167,Listes!$A$54:$E$60,3,FALSE)))+(VLOOKUP('Dépenses forfaitaire'!$D167,Listes!$A$54:$E$60,4,FALSE))))))</f>
        <v/>
      </c>
      <c r="N167" s="104" t="str">
        <f>IF($H167="","",IF($C167=Listes!$B$31,IF('Dépenses forfaitaire'!$E167&lt;=Listes!$B$42,('Dépenses forfaitaire'!$E167*(VLOOKUP('Dépenses forfaitaire'!$D167,Listes!$A$43:$E$49,2,FALSE))),IF('Dépenses forfaitaire'!$E167&gt;Listes!$D$42,('Dépenses forfaitaire'!$E167*(VLOOKUP('Dépenses forfaitaire'!$D167,Listes!$A$43:$E$49,5,FALSE))),('Dépenses forfaitaire'!$E167*(VLOOKUP('Dépenses forfaitaire'!$D167,Listes!$A$43:$E$49,3,FALSE)))+(VLOOKUP('Dépenses forfaitaire'!$D167,Listes!$A$43:$E$49,4,FALSE))))))</f>
        <v/>
      </c>
      <c r="O167" s="104" t="str">
        <f>IF($H167="","",IF($C167=Listes!$B$34,Listes!$I$31,IF($C167=Listes!$B$35,(VLOOKUP('Dépenses forfaitaire'!$F167,Listes!$E$31:$F$36,2,FALSE)),IF($C167=Listes!$B$33,IF('Dépenses forfaitaire'!$E167&lt;=Listes!$A$64,'Dépenses forfaitaire'!$E167*Listes!$A$65,IF('Dépenses forfaitaire'!$E167&gt;Listes!$D$64,'Dépenses forfaitaire'!$E167*Listes!$D$65,(('Dépenses forfaitaire'!$E167*Listes!$B$65)+Listes!$C$65)))))))</f>
        <v/>
      </c>
      <c r="P167" s="105" t="str">
        <f t="shared" si="5"/>
        <v/>
      </c>
      <c r="Q167" s="219"/>
    </row>
    <row r="168" spans="1:17" ht="20.100000000000001" customHeight="1" x14ac:dyDescent="0.25">
      <c r="A168" s="44">
        <v>162</v>
      </c>
      <c r="B168" s="21"/>
      <c r="C168" s="21"/>
      <c r="D168" s="21"/>
      <c r="E168" s="21"/>
      <c r="F168" s="21"/>
      <c r="G168" s="21"/>
      <c r="H168" s="113" t="str">
        <f>IF(C168="","",IF(C168="","",(VLOOKUP(C168,Listes!$B$31:$C$35,2,FALSE))))</f>
        <v/>
      </c>
      <c r="I168" s="219" t="str">
        <f t="shared" si="4"/>
        <v/>
      </c>
      <c r="J168" s="105" t="str">
        <f>IF(H168="","",IF(H168="","",(VLOOKUP(H168,Listes!$C$31:$D$35,2,FALSE))))</f>
        <v/>
      </c>
      <c r="K168" s="276"/>
      <c r="L168" s="276"/>
      <c r="M168" s="104" t="str">
        <f>IF($H168="","",IF($C168=Listes!$B$32,IF('Dépenses forfaitaire'!$E168&lt;=Listes!$B$53,('Dépenses forfaitaire'!$E168*(VLOOKUP('Dépenses forfaitaire'!$D168,Listes!$A$54:$E$60,2,FALSE))),IF('Dépenses forfaitaire'!$E168&gt;Listes!$E$53,('Dépenses forfaitaire'!$E168*(VLOOKUP('Dépenses forfaitaire'!$D168,Listes!$A$54:$E$60,5,FALSE))),('Dépenses forfaitaire'!$E168*(VLOOKUP('Dépenses forfaitaire'!$D168,Listes!$A$54:$E$60,3,FALSE)))+(VLOOKUP('Dépenses forfaitaire'!$D168,Listes!$A$54:$E$60,4,FALSE))))))</f>
        <v/>
      </c>
      <c r="N168" s="104" t="str">
        <f>IF($H168="","",IF($C168=Listes!$B$31,IF('Dépenses forfaitaire'!$E168&lt;=Listes!$B$42,('Dépenses forfaitaire'!$E168*(VLOOKUP('Dépenses forfaitaire'!$D168,Listes!$A$43:$E$49,2,FALSE))),IF('Dépenses forfaitaire'!$E168&gt;Listes!$D$42,('Dépenses forfaitaire'!$E168*(VLOOKUP('Dépenses forfaitaire'!$D168,Listes!$A$43:$E$49,5,FALSE))),('Dépenses forfaitaire'!$E168*(VLOOKUP('Dépenses forfaitaire'!$D168,Listes!$A$43:$E$49,3,FALSE)))+(VLOOKUP('Dépenses forfaitaire'!$D168,Listes!$A$43:$E$49,4,FALSE))))))</f>
        <v/>
      </c>
      <c r="O168" s="104" t="str">
        <f>IF($H168="","",IF($C168=Listes!$B$34,Listes!$I$31,IF($C168=Listes!$B$35,(VLOOKUP('Dépenses forfaitaire'!$F168,Listes!$E$31:$F$36,2,FALSE)),IF($C168=Listes!$B$33,IF('Dépenses forfaitaire'!$E168&lt;=Listes!$A$64,'Dépenses forfaitaire'!$E168*Listes!$A$65,IF('Dépenses forfaitaire'!$E168&gt;Listes!$D$64,'Dépenses forfaitaire'!$E168*Listes!$D$65,(('Dépenses forfaitaire'!$E168*Listes!$B$65)+Listes!$C$65)))))))</f>
        <v/>
      </c>
      <c r="P168" s="105" t="str">
        <f t="shared" si="5"/>
        <v/>
      </c>
      <c r="Q168" s="219"/>
    </row>
    <row r="169" spans="1:17" ht="20.100000000000001" customHeight="1" x14ac:dyDescent="0.25">
      <c r="A169" s="44">
        <v>163</v>
      </c>
      <c r="B169" s="21"/>
      <c r="C169" s="21"/>
      <c r="D169" s="21"/>
      <c r="E169" s="21"/>
      <c r="F169" s="21"/>
      <c r="G169" s="21"/>
      <c r="H169" s="113" t="str">
        <f>IF(C169="","",IF(C169="","",(VLOOKUP(C169,Listes!$B$31:$C$35,2,FALSE))))</f>
        <v/>
      </c>
      <c r="I169" s="219" t="str">
        <f t="shared" si="4"/>
        <v/>
      </c>
      <c r="J169" s="105" t="str">
        <f>IF(H169="","",IF(H169="","",(VLOOKUP(H169,Listes!$C$31:$D$35,2,FALSE))))</f>
        <v/>
      </c>
      <c r="K169" s="276"/>
      <c r="L169" s="276"/>
      <c r="M169" s="104" t="str">
        <f>IF($H169="","",IF($C169=Listes!$B$32,IF('Dépenses forfaitaire'!$E169&lt;=Listes!$B$53,('Dépenses forfaitaire'!$E169*(VLOOKUP('Dépenses forfaitaire'!$D169,Listes!$A$54:$E$60,2,FALSE))),IF('Dépenses forfaitaire'!$E169&gt;Listes!$E$53,('Dépenses forfaitaire'!$E169*(VLOOKUP('Dépenses forfaitaire'!$D169,Listes!$A$54:$E$60,5,FALSE))),('Dépenses forfaitaire'!$E169*(VLOOKUP('Dépenses forfaitaire'!$D169,Listes!$A$54:$E$60,3,FALSE)))+(VLOOKUP('Dépenses forfaitaire'!$D169,Listes!$A$54:$E$60,4,FALSE))))))</f>
        <v/>
      </c>
      <c r="N169" s="104" t="str">
        <f>IF($H169="","",IF($C169=Listes!$B$31,IF('Dépenses forfaitaire'!$E169&lt;=Listes!$B$42,('Dépenses forfaitaire'!$E169*(VLOOKUP('Dépenses forfaitaire'!$D169,Listes!$A$43:$E$49,2,FALSE))),IF('Dépenses forfaitaire'!$E169&gt;Listes!$D$42,('Dépenses forfaitaire'!$E169*(VLOOKUP('Dépenses forfaitaire'!$D169,Listes!$A$43:$E$49,5,FALSE))),('Dépenses forfaitaire'!$E169*(VLOOKUP('Dépenses forfaitaire'!$D169,Listes!$A$43:$E$49,3,FALSE)))+(VLOOKUP('Dépenses forfaitaire'!$D169,Listes!$A$43:$E$49,4,FALSE))))))</f>
        <v/>
      </c>
      <c r="O169" s="104" t="str">
        <f>IF($H169="","",IF($C169=Listes!$B$34,Listes!$I$31,IF($C169=Listes!$B$35,(VLOOKUP('Dépenses forfaitaire'!$F169,Listes!$E$31:$F$36,2,FALSE)),IF($C169=Listes!$B$33,IF('Dépenses forfaitaire'!$E169&lt;=Listes!$A$64,'Dépenses forfaitaire'!$E169*Listes!$A$65,IF('Dépenses forfaitaire'!$E169&gt;Listes!$D$64,'Dépenses forfaitaire'!$E169*Listes!$D$65,(('Dépenses forfaitaire'!$E169*Listes!$B$65)+Listes!$C$65)))))))</f>
        <v/>
      </c>
      <c r="P169" s="105" t="str">
        <f t="shared" si="5"/>
        <v/>
      </c>
      <c r="Q169" s="219"/>
    </row>
    <row r="170" spans="1:17" ht="20.100000000000001" customHeight="1" x14ac:dyDescent="0.25">
      <c r="A170" s="44">
        <v>164</v>
      </c>
      <c r="B170" s="21"/>
      <c r="C170" s="21"/>
      <c r="D170" s="21"/>
      <c r="E170" s="21"/>
      <c r="F170" s="21"/>
      <c r="G170" s="21"/>
      <c r="H170" s="113" t="str">
        <f>IF(C170="","",IF(C170="","",(VLOOKUP(C170,Listes!$B$31:$C$35,2,FALSE))))</f>
        <v/>
      </c>
      <c r="I170" s="219" t="str">
        <f t="shared" si="4"/>
        <v/>
      </c>
      <c r="J170" s="105" t="str">
        <f>IF(H170="","",IF(H170="","",(VLOOKUP(H170,Listes!$C$31:$D$35,2,FALSE))))</f>
        <v/>
      </c>
      <c r="K170" s="276"/>
      <c r="L170" s="276"/>
      <c r="M170" s="104" t="str">
        <f>IF($H170="","",IF($C170=Listes!$B$32,IF('Dépenses forfaitaire'!$E170&lt;=Listes!$B$53,('Dépenses forfaitaire'!$E170*(VLOOKUP('Dépenses forfaitaire'!$D170,Listes!$A$54:$E$60,2,FALSE))),IF('Dépenses forfaitaire'!$E170&gt;Listes!$E$53,('Dépenses forfaitaire'!$E170*(VLOOKUP('Dépenses forfaitaire'!$D170,Listes!$A$54:$E$60,5,FALSE))),('Dépenses forfaitaire'!$E170*(VLOOKUP('Dépenses forfaitaire'!$D170,Listes!$A$54:$E$60,3,FALSE)))+(VLOOKUP('Dépenses forfaitaire'!$D170,Listes!$A$54:$E$60,4,FALSE))))))</f>
        <v/>
      </c>
      <c r="N170" s="104" t="str">
        <f>IF($H170="","",IF($C170=Listes!$B$31,IF('Dépenses forfaitaire'!$E170&lt;=Listes!$B$42,('Dépenses forfaitaire'!$E170*(VLOOKUP('Dépenses forfaitaire'!$D170,Listes!$A$43:$E$49,2,FALSE))),IF('Dépenses forfaitaire'!$E170&gt;Listes!$D$42,('Dépenses forfaitaire'!$E170*(VLOOKUP('Dépenses forfaitaire'!$D170,Listes!$A$43:$E$49,5,FALSE))),('Dépenses forfaitaire'!$E170*(VLOOKUP('Dépenses forfaitaire'!$D170,Listes!$A$43:$E$49,3,FALSE)))+(VLOOKUP('Dépenses forfaitaire'!$D170,Listes!$A$43:$E$49,4,FALSE))))))</f>
        <v/>
      </c>
      <c r="O170" s="104" t="str">
        <f>IF($H170="","",IF($C170=Listes!$B$34,Listes!$I$31,IF($C170=Listes!$B$35,(VLOOKUP('Dépenses forfaitaire'!$F170,Listes!$E$31:$F$36,2,FALSE)),IF($C170=Listes!$B$33,IF('Dépenses forfaitaire'!$E170&lt;=Listes!$A$64,'Dépenses forfaitaire'!$E170*Listes!$A$65,IF('Dépenses forfaitaire'!$E170&gt;Listes!$D$64,'Dépenses forfaitaire'!$E170*Listes!$D$65,(('Dépenses forfaitaire'!$E170*Listes!$B$65)+Listes!$C$65)))))))</f>
        <v/>
      </c>
      <c r="P170" s="105" t="str">
        <f t="shared" si="5"/>
        <v/>
      </c>
      <c r="Q170" s="219"/>
    </row>
    <row r="171" spans="1:17" ht="20.100000000000001" customHeight="1" x14ac:dyDescent="0.25">
      <c r="A171" s="44">
        <v>165</v>
      </c>
      <c r="B171" s="21"/>
      <c r="C171" s="21"/>
      <c r="D171" s="21"/>
      <c r="E171" s="21"/>
      <c r="F171" s="21"/>
      <c r="G171" s="21"/>
      <c r="H171" s="113" t="str">
        <f>IF(C171="","",IF(C171="","",(VLOOKUP(C171,Listes!$B$31:$C$35,2,FALSE))))</f>
        <v/>
      </c>
      <c r="I171" s="219" t="str">
        <f t="shared" si="4"/>
        <v/>
      </c>
      <c r="J171" s="105" t="str">
        <f>IF(H171="","",IF(H171="","",(VLOOKUP(H171,Listes!$C$31:$D$35,2,FALSE))))</f>
        <v/>
      </c>
      <c r="K171" s="276"/>
      <c r="L171" s="276"/>
      <c r="M171" s="104" t="str">
        <f>IF($H171="","",IF($C171=Listes!$B$32,IF('Dépenses forfaitaire'!$E171&lt;=Listes!$B$53,('Dépenses forfaitaire'!$E171*(VLOOKUP('Dépenses forfaitaire'!$D171,Listes!$A$54:$E$60,2,FALSE))),IF('Dépenses forfaitaire'!$E171&gt;Listes!$E$53,('Dépenses forfaitaire'!$E171*(VLOOKUP('Dépenses forfaitaire'!$D171,Listes!$A$54:$E$60,5,FALSE))),('Dépenses forfaitaire'!$E171*(VLOOKUP('Dépenses forfaitaire'!$D171,Listes!$A$54:$E$60,3,FALSE)))+(VLOOKUP('Dépenses forfaitaire'!$D171,Listes!$A$54:$E$60,4,FALSE))))))</f>
        <v/>
      </c>
      <c r="N171" s="104" t="str">
        <f>IF($H171="","",IF($C171=Listes!$B$31,IF('Dépenses forfaitaire'!$E171&lt;=Listes!$B$42,('Dépenses forfaitaire'!$E171*(VLOOKUP('Dépenses forfaitaire'!$D171,Listes!$A$43:$E$49,2,FALSE))),IF('Dépenses forfaitaire'!$E171&gt;Listes!$D$42,('Dépenses forfaitaire'!$E171*(VLOOKUP('Dépenses forfaitaire'!$D171,Listes!$A$43:$E$49,5,FALSE))),('Dépenses forfaitaire'!$E171*(VLOOKUP('Dépenses forfaitaire'!$D171,Listes!$A$43:$E$49,3,FALSE)))+(VLOOKUP('Dépenses forfaitaire'!$D171,Listes!$A$43:$E$49,4,FALSE))))))</f>
        <v/>
      </c>
      <c r="O171" s="104" t="str">
        <f>IF($H171="","",IF($C171=Listes!$B$34,Listes!$I$31,IF($C171=Listes!$B$35,(VLOOKUP('Dépenses forfaitaire'!$F171,Listes!$E$31:$F$36,2,FALSE)),IF($C171=Listes!$B$33,IF('Dépenses forfaitaire'!$E171&lt;=Listes!$A$64,'Dépenses forfaitaire'!$E171*Listes!$A$65,IF('Dépenses forfaitaire'!$E171&gt;Listes!$D$64,'Dépenses forfaitaire'!$E171*Listes!$D$65,(('Dépenses forfaitaire'!$E171*Listes!$B$65)+Listes!$C$65)))))))</f>
        <v/>
      </c>
      <c r="P171" s="105" t="str">
        <f t="shared" si="5"/>
        <v/>
      </c>
      <c r="Q171" s="219"/>
    </row>
    <row r="172" spans="1:17" ht="20.100000000000001" customHeight="1" x14ac:dyDescent="0.25">
      <c r="A172" s="44">
        <v>166</v>
      </c>
      <c r="B172" s="21"/>
      <c r="C172" s="21"/>
      <c r="D172" s="21"/>
      <c r="E172" s="21"/>
      <c r="F172" s="21"/>
      <c r="G172" s="21"/>
      <c r="H172" s="113" t="str">
        <f>IF(C172="","",IF(C172="","",(VLOOKUP(C172,Listes!$B$31:$C$35,2,FALSE))))</f>
        <v/>
      </c>
      <c r="I172" s="219" t="str">
        <f t="shared" si="4"/>
        <v/>
      </c>
      <c r="J172" s="105" t="str">
        <f>IF(H172="","",IF(H172="","",(VLOOKUP(H172,Listes!$C$31:$D$35,2,FALSE))))</f>
        <v/>
      </c>
      <c r="K172" s="276"/>
      <c r="L172" s="276"/>
      <c r="M172" s="104" t="str">
        <f>IF($H172="","",IF($C172=Listes!$B$32,IF('Dépenses forfaitaire'!$E172&lt;=Listes!$B$53,('Dépenses forfaitaire'!$E172*(VLOOKUP('Dépenses forfaitaire'!$D172,Listes!$A$54:$E$60,2,FALSE))),IF('Dépenses forfaitaire'!$E172&gt;Listes!$E$53,('Dépenses forfaitaire'!$E172*(VLOOKUP('Dépenses forfaitaire'!$D172,Listes!$A$54:$E$60,5,FALSE))),('Dépenses forfaitaire'!$E172*(VLOOKUP('Dépenses forfaitaire'!$D172,Listes!$A$54:$E$60,3,FALSE)))+(VLOOKUP('Dépenses forfaitaire'!$D172,Listes!$A$54:$E$60,4,FALSE))))))</f>
        <v/>
      </c>
      <c r="N172" s="104" t="str">
        <f>IF($H172="","",IF($C172=Listes!$B$31,IF('Dépenses forfaitaire'!$E172&lt;=Listes!$B$42,('Dépenses forfaitaire'!$E172*(VLOOKUP('Dépenses forfaitaire'!$D172,Listes!$A$43:$E$49,2,FALSE))),IF('Dépenses forfaitaire'!$E172&gt;Listes!$D$42,('Dépenses forfaitaire'!$E172*(VLOOKUP('Dépenses forfaitaire'!$D172,Listes!$A$43:$E$49,5,FALSE))),('Dépenses forfaitaire'!$E172*(VLOOKUP('Dépenses forfaitaire'!$D172,Listes!$A$43:$E$49,3,FALSE)))+(VLOOKUP('Dépenses forfaitaire'!$D172,Listes!$A$43:$E$49,4,FALSE))))))</f>
        <v/>
      </c>
      <c r="O172" s="104" t="str">
        <f>IF($H172="","",IF($C172=Listes!$B$34,Listes!$I$31,IF($C172=Listes!$B$35,(VLOOKUP('Dépenses forfaitaire'!$F172,Listes!$E$31:$F$36,2,FALSE)),IF($C172=Listes!$B$33,IF('Dépenses forfaitaire'!$E172&lt;=Listes!$A$64,'Dépenses forfaitaire'!$E172*Listes!$A$65,IF('Dépenses forfaitaire'!$E172&gt;Listes!$D$64,'Dépenses forfaitaire'!$E172*Listes!$D$65,(('Dépenses forfaitaire'!$E172*Listes!$B$65)+Listes!$C$65)))))))</f>
        <v/>
      </c>
      <c r="P172" s="105" t="str">
        <f t="shared" si="5"/>
        <v/>
      </c>
      <c r="Q172" s="219"/>
    </row>
    <row r="173" spans="1:17" ht="20.100000000000001" customHeight="1" x14ac:dyDescent="0.25">
      <c r="A173" s="44">
        <v>167</v>
      </c>
      <c r="B173" s="21"/>
      <c r="C173" s="21"/>
      <c r="D173" s="21"/>
      <c r="E173" s="21"/>
      <c r="F173" s="21"/>
      <c r="G173" s="21"/>
      <c r="H173" s="113" t="str">
        <f>IF(C173="","",IF(C173="","",(VLOOKUP(C173,Listes!$B$31:$C$35,2,FALSE))))</f>
        <v/>
      </c>
      <c r="I173" s="219" t="str">
        <f t="shared" si="4"/>
        <v/>
      </c>
      <c r="J173" s="105" t="str">
        <f>IF(H173="","",IF(H173="","",(VLOOKUP(H173,Listes!$C$31:$D$35,2,FALSE))))</f>
        <v/>
      </c>
      <c r="K173" s="276"/>
      <c r="L173" s="276"/>
      <c r="M173" s="104" t="str">
        <f>IF($H173="","",IF($C173=Listes!$B$32,IF('Dépenses forfaitaire'!$E173&lt;=Listes!$B$53,('Dépenses forfaitaire'!$E173*(VLOOKUP('Dépenses forfaitaire'!$D173,Listes!$A$54:$E$60,2,FALSE))),IF('Dépenses forfaitaire'!$E173&gt;Listes!$E$53,('Dépenses forfaitaire'!$E173*(VLOOKUP('Dépenses forfaitaire'!$D173,Listes!$A$54:$E$60,5,FALSE))),('Dépenses forfaitaire'!$E173*(VLOOKUP('Dépenses forfaitaire'!$D173,Listes!$A$54:$E$60,3,FALSE)))+(VLOOKUP('Dépenses forfaitaire'!$D173,Listes!$A$54:$E$60,4,FALSE))))))</f>
        <v/>
      </c>
      <c r="N173" s="104" t="str">
        <f>IF($H173="","",IF($C173=Listes!$B$31,IF('Dépenses forfaitaire'!$E173&lt;=Listes!$B$42,('Dépenses forfaitaire'!$E173*(VLOOKUP('Dépenses forfaitaire'!$D173,Listes!$A$43:$E$49,2,FALSE))),IF('Dépenses forfaitaire'!$E173&gt;Listes!$D$42,('Dépenses forfaitaire'!$E173*(VLOOKUP('Dépenses forfaitaire'!$D173,Listes!$A$43:$E$49,5,FALSE))),('Dépenses forfaitaire'!$E173*(VLOOKUP('Dépenses forfaitaire'!$D173,Listes!$A$43:$E$49,3,FALSE)))+(VLOOKUP('Dépenses forfaitaire'!$D173,Listes!$A$43:$E$49,4,FALSE))))))</f>
        <v/>
      </c>
      <c r="O173" s="104" t="str">
        <f>IF($H173="","",IF($C173=Listes!$B$34,Listes!$I$31,IF($C173=Listes!$B$35,(VLOOKUP('Dépenses forfaitaire'!$F173,Listes!$E$31:$F$36,2,FALSE)),IF($C173=Listes!$B$33,IF('Dépenses forfaitaire'!$E173&lt;=Listes!$A$64,'Dépenses forfaitaire'!$E173*Listes!$A$65,IF('Dépenses forfaitaire'!$E173&gt;Listes!$D$64,'Dépenses forfaitaire'!$E173*Listes!$D$65,(('Dépenses forfaitaire'!$E173*Listes!$B$65)+Listes!$C$65)))))))</f>
        <v/>
      </c>
      <c r="P173" s="105" t="str">
        <f t="shared" si="5"/>
        <v/>
      </c>
      <c r="Q173" s="219"/>
    </row>
    <row r="174" spans="1:17" ht="20.100000000000001" customHeight="1" x14ac:dyDescent="0.25">
      <c r="A174" s="44">
        <v>168</v>
      </c>
      <c r="B174" s="21"/>
      <c r="C174" s="21"/>
      <c r="D174" s="21"/>
      <c r="E174" s="21"/>
      <c r="F174" s="21"/>
      <c r="G174" s="21"/>
      <c r="H174" s="113" t="str">
        <f>IF(C174="","",IF(C174="","",(VLOOKUP(C174,Listes!$B$31:$C$35,2,FALSE))))</f>
        <v/>
      </c>
      <c r="I174" s="219" t="str">
        <f t="shared" si="4"/>
        <v/>
      </c>
      <c r="J174" s="105" t="str">
        <f>IF(H174="","",IF(H174="","",(VLOOKUP(H174,Listes!$C$31:$D$35,2,FALSE))))</f>
        <v/>
      </c>
      <c r="K174" s="276"/>
      <c r="L174" s="276"/>
      <c r="M174" s="104" t="str">
        <f>IF($H174="","",IF($C174=Listes!$B$32,IF('Dépenses forfaitaire'!$E174&lt;=Listes!$B$53,('Dépenses forfaitaire'!$E174*(VLOOKUP('Dépenses forfaitaire'!$D174,Listes!$A$54:$E$60,2,FALSE))),IF('Dépenses forfaitaire'!$E174&gt;Listes!$E$53,('Dépenses forfaitaire'!$E174*(VLOOKUP('Dépenses forfaitaire'!$D174,Listes!$A$54:$E$60,5,FALSE))),('Dépenses forfaitaire'!$E174*(VLOOKUP('Dépenses forfaitaire'!$D174,Listes!$A$54:$E$60,3,FALSE)))+(VLOOKUP('Dépenses forfaitaire'!$D174,Listes!$A$54:$E$60,4,FALSE))))))</f>
        <v/>
      </c>
      <c r="N174" s="104" t="str">
        <f>IF($H174="","",IF($C174=Listes!$B$31,IF('Dépenses forfaitaire'!$E174&lt;=Listes!$B$42,('Dépenses forfaitaire'!$E174*(VLOOKUP('Dépenses forfaitaire'!$D174,Listes!$A$43:$E$49,2,FALSE))),IF('Dépenses forfaitaire'!$E174&gt;Listes!$D$42,('Dépenses forfaitaire'!$E174*(VLOOKUP('Dépenses forfaitaire'!$D174,Listes!$A$43:$E$49,5,FALSE))),('Dépenses forfaitaire'!$E174*(VLOOKUP('Dépenses forfaitaire'!$D174,Listes!$A$43:$E$49,3,FALSE)))+(VLOOKUP('Dépenses forfaitaire'!$D174,Listes!$A$43:$E$49,4,FALSE))))))</f>
        <v/>
      </c>
      <c r="O174" s="104" t="str">
        <f>IF($H174="","",IF($C174=Listes!$B$34,Listes!$I$31,IF($C174=Listes!$B$35,(VLOOKUP('Dépenses forfaitaire'!$F174,Listes!$E$31:$F$36,2,FALSE)),IF($C174=Listes!$B$33,IF('Dépenses forfaitaire'!$E174&lt;=Listes!$A$64,'Dépenses forfaitaire'!$E174*Listes!$A$65,IF('Dépenses forfaitaire'!$E174&gt;Listes!$D$64,'Dépenses forfaitaire'!$E174*Listes!$D$65,(('Dépenses forfaitaire'!$E174*Listes!$B$65)+Listes!$C$65)))))))</f>
        <v/>
      </c>
      <c r="P174" s="105" t="str">
        <f t="shared" si="5"/>
        <v/>
      </c>
      <c r="Q174" s="219"/>
    </row>
    <row r="175" spans="1:17" ht="20.100000000000001" customHeight="1" x14ac:dyDescent="0.25">
      <c r="A175" s="44">
        <v>169</v>
      </c>
      <c r="B175" s="21"/>
      <c r="C175" s="21"/>
      <c r="D175" s="21"/>
      <c r="E175" s="21"/>
      <c r="F175" s="21"/>
      <c r="G175" s="21"/>
      <c r="H175" s="113" t="str">
        <f>IF(C175="","",IF(C175="","",(VLOOKUP(C175,Listes!$B$31:$C$35,2,FALSE))))</f>
        <v/>
      </c>
      <c r="I175" s="219" t="str">
        <f t="shared" si="4"/>
        <v/>
      </c>
      <c r="J175" s="105" t="str">
        <f>IF(H175="","",IF(H175="","",(VLOOKUP(H175,Listes!$C$31:$D$35,2,FALSE))))</f>
        <v/>
      </c>
      <c r="K175" s="276"/>
      <c r="L175" s="276"/>
      <c r="M175" s="104" t="str">
        <f>IF($H175="","",IF($C175=Listes!$B$32,IF('Dépenses forfaitaire'!$E175&lt;=Listes!$B$53,('Dépenses forfaitaire'!$E175*(VLOOKUP('Dépenses forfaitaire'!$D175,Listes!$A$54:$E$60,2,FALSE))),IF('Dépenses forfaitaire'!$E175&gt;Listes!$E$53,('Dépenses forfaitaire'!$E175*(VLOOKUP('Dépenses forfaitaire'!$D175,Listes!$A$54:$E$60,5,FALSE))),('Dépenses forfaitaire'!$E175*(VLOOKUP('Dépenses forfaitaire'!$D175,Listes!$A$54:$E$60,3,FALSE)))+(VLOOKUP('Dépenses forfaitaire'!$D175,Listes!$A$54:$E$60,4,FALSE))))))</f>
        <v/>
      </c>
      <c r="N175" s="104" t="str">
        <f>IF($H175="","",IF($C175=Listes!$B$31,IF('Dépenses forfaitaire'!$E175&lt;=Listes!$B$42,('Dépenses forfaitaire'!$E175*(VLOOKUP('Dépenses forfaitaire'!$D175,Listes!$A$43:$E$49,2,FALSE))),IF('Dépenses forfaitaire'!$E175&gt;Listes!$D$42,('Dépenses forfaitaire'!$E175*(VLOOKUP('Dépenses forfaitaire'!$D175,Listes!$A$43:$E$49,5,FALSE))),('Dépenses forfaitaire'!$E175*(VLOOKUP('Dépenses forfaitaire'!$D175,Listes!$A$43:$E$49,3,FALSE)))+(VLOOKUP('Dépenses forfaitaire'!$D175,Listes!$A$43:$E$49,4,FALSE))))))</f>
        <v/>
      </c>
      <c r="O175" s="104" t="str">
        <f>IF($H175="","",IF($C175=Listes!$B$34,Listes!$I$31,IF($C175=Listes!$B$35,(VLOOKUP('Dépenses forfaitaire'!$F175,Listes!$E$31:$F$36,2,FALSE)),IF($C175=Listes!$B$33,IF('Dépenses forfaitaire'!$E175&lt;=Listes!$A$64,'Dépenses forfaitaire'!$E175*Listes!$A$65,IF('Dépenses forfaitaire'!$E175&gt;Listes!$D$64,'Dépenses forfaitaire'!$E175*Listes!$D$65,(('Dépenses forfaitaire'!$E175*Listes!$B$65)+Listes!$C$65)))))))</f>
        <v/>
      </c>
      <c r="P175" s="105" t="str">
        <f t="shared" si="5"/>
        <v/>
      </c>
      <c r="Q175" s="219"/>
    </row>
    <row r="176" spans="1:17" ht="20.100000000000001" customHeight="1" x14ac:dyDescent="0.25">
      <c r="A176" s="44">
        <v>170</v>
      </c>
      <c r="B176" s="21"/>
      <c r="C176" s="21"/>
      <c r="D176" s="21"/>
      <c r="E176" s="21"/>
      <c r="F176" s="21"/>
      <c r="G176" s="21"/>
      <c r="H176" s="113" t="str">
        <f>IF(C176="","",IF(C176="","",(VLOOKUP(C176,Listes!$B$31:$C$35,2,FALSE))))</f>
        <v/>
      </c>
      <c r="I176" s="219" t="str">
        <f t="shared" si="4"/>
        <v/>
      </c>
      <c r="J176" s="105" t="str">
        <f>IF(H176="","",IF(H176="","",(VLOOKUP(H176,Listes!$C$31:$D$35,2,FALSE))))</f>
        <v/>
      </c>
      <c r="K176" s="276"/>
      <c r="L176" s="276"/>
      <c r="M176" s="104" t="str">
        <f>IF($H176="","",IF($C176=Listes!$B$32,IF('Dépenses forfaitaire'!$E176&lt;=Listes!$B$53,('Dépenses forfaitaire'!$E176*(VLOOKUP('Dépenses forfaitaire'!$D176,Listes!$A$54:$E$60,2,FALSE))),IF('Dépenses forfaitaire'!$E176&gt;Listes!$E$53,('Dépenses forfaitaire'!$E176*(VLOOKUP('Dépenses forfaitaire'!$D176,Listes!$A$54:$E$60,5,FALSE))),('Dépenses forfaitaire'!$E176*(VLOOKUP('Dépenses forfaitaire'!$D176,Listes!$A$54:$E$60,3,FALSE)))+(VLOOKUP('Dépenses forfaitaire'!$D176,Listes!$A$54:$E$60,4,FALSE))))))</f>
        <v/>
      </c>
      <c r="N176" s="104" t="str">
        <f>IF($H176="","",IF($C176=Listes!$B$31,IF('Dépenses forfaitaire'!$E176&lt;=Listes!$B$42,('Dépenses forfaitaire'!$E176*(VLOOKUP('Dépenses forfaitaire'!$D176,Listes!$A$43:$E$49,2,FALSE))),IF('Dépenses forfaitaire'!$E176&gt;Listes!$D$42,('Dépenses forfaitaire'!$E176*(VLOOKUP('Dépenses forfaitaire'!$D176,Listes!$A$43:$E$49,5,FALSE))),('Dépenses forfaitaire'!$E176*(VLOOKUP('Dépenses forfaitaire'!$D176,Listes!$A$43:$E$49,3,FALSE)))+(VLOOKUP('Dépenses forfaitaire'!$D176,Listes!$A$43:$E$49,4,FALSE))))))</f>
        <v/>
      </c>
      <c r="O176" s="104" t="str">
        <f>IF($H176="","",IF($C176=Listes!$B$34,Listes!$I$31,IF($C176=Listes!$B$35,(VLOOKUP('Dépenses forfaitaire'!$F176,Listes!$E$31:$F$36,2,FALSE)),IF($C176=Listes!$B$33,IF('Dépenses forfaitaire'!$E176&lt;=Listes!$A$64,'Dépenses forfaitaire'!$E176*Listes!$A$65,IF('Dépenses forfaitaire'!$E176&gt;Listes!$D$64,'Dépenses forfaitaire'!$E176*Listes!$D$65,(('Dépenses forfaitaire'!$E176*Listes!$B$65)+Listes!$C$65)))))))</f>
        <v/>
      </c>
      <c r="P176" s="105" t="str">
        <f t="shared" si="5"/>
        <v/>
      </c>
      <c r="Q176" s="219"/>
    </row>
    <row r="177" spans="1:17" ht="20.100000000000001" customHeight="1" x14ac:dyDescent="0.25">
      <c r="A177" s="44">
        <v>171</v>
      </c>
      <c r="B177" s="21"/>
      <c r="C177" s="21"/>
      <c r="D177" s="21"/>
      <c r="E177" s="21"/>
      <c r="F177" s="21"/>
      <c r="G177" s="21"/>
      <c r="H177" s="113" t="str">
        <f>IF(C177="","",IF(C177="","",(VLOOKUP(C177,Listes!$B$31:$C$35,2,FALSE))))</f>
        <v/>
      </c>
      <c r="I177" s="219" t="str">
        <f t="shared" si="4"/>
        <v/>
      </c>
      <c r="J177" s="105" t="str">
        <f>IF(H177="","",IF(H177="","",(VLOOKUP(H177,Listes!$C$31:$D$35,2,FALSE))))</f>
        <v/>
      </c>
      <c r="K177" s="276"/>
      <c r="L177" s="276"/>
      <c r="M177" s="104" t="str">
        <f>IF($H177="","",IF($C177=Listes!$B$32,IF('Dépenses forfaitaire'!$E177&lt;=Listes!$B$53,('Dépenses forfaitaire'!$E177*(VLOOKUP('Dépenses forfaitaire'!$D177,Listes!$A$54:$E$60,2,FALSE))),IF('Dépenses forfaitaire'!$E177&gt;Listes!$E$53,('Dépenses forfaitaire'!$E177*(VLOOKUP('Dépenses forfaitaire'!$D177,Listes!$A$54:$E$60,5,FALSE))),('Dépenses forfaitaire'!$E177*(VLOOKUP('Dépenses forfaitaire'!$D177,Listes!$A$54:$E$60,3,FALSE)))+(VLOOKUP('Dépenses forfaitaire'!$D177,Listes!$A$54:$E$60,4,FALSE))))))</f>
        <v/>
      </c>
      <c r="N177" s="104" t="str">
        <f>IF($H177="","",IF($C177=Listes!$B$31,IF('Dépenses forfaitaire'!$E177&lt;=Listes!$B$42,('Dépenses forfaitaire'!$E177*(VLOOKUP('Dépenses forfaitaire'!$D177,Listes!$A$43:$E$49,2,FALSE))),IF('Dépenses forfaitaire'!$E177&gt;Listes!$D$42,('Dépenses forfaitaire'!$E177*(VLOOKUP('Dépenses forfaitaire'!$D177,Listes!$A$43:$E$49,5,FALSE))),('Dépenses forfaitaire'!$E177*(VLOOKUP('Dépenses forfaitaire'!$D177,Listes!$A$43:$E$49,3,FALSE)))+(VLOOKUP('Dépenses forfaitaire'!$D177,Listes!$A$43:$E$49,4,FALSE))))))</f>
        <v/>
      </c>
      <c r="O177" s="104" t="str">
        <f>IF($H177="","",IF($C177=Listes!$B$34,Listes!$I$31,IF($C177=Listes!$B$35,(VLOOKUP('Dépenses forfaitaire'!$F177,Listes!$E$31:$F$36,2,FALSE)),IF($C177=Listes!$B$33,IF('Dépenses forfaitaire'!$E177&lt;=Listes!$A$64,'Dépenses forfaitaire'!$E177*Listes!$A$65,IF('Dépenses forfaitaire'!$E177&gt;Listes!$D$64,'Dépenses forfaitaire'!$E177*Listes!$D$65,(('Dépenses forfaitaire'!$E177*Listes!$B$65)+Listes!$C$65)))))))</f>
        <v/>
      </c>
      <c r="P177" s="105" t="str">
        <f t="shared" si="5"/>
        <v/>
      </c>
      <c r="Q177" s="219"/>
    </row>
    <row r="178" spans="1:17" ht="20.100000000000001" customHeight="1" x14ac:dyDescent="0.25">
      <c r="A178" s="44">
        <v>172</v>
      </c>
      <c r="B178" s="21"/>
      <c r="C178" s="21"/>
      <c r="D178" s="21"/>
      <c r="E178" s="21"/>
      <c r="F178" s="21"/>
      <c r="G178" s="21"/>
      <c r="H178" s="113" t="str">
        <f>IF(C178="","",IF(C178="","",(VLOOKUP(C178,Listes!$B$31:$C$35,2,FALSE))))</f>
        <v/>
      </c>
      <c r="I178" s="219" t="str">
        <f t="shared" si="4"/>
        <v/>
      </c>
      <c r="J178" s="105" t="str">
        <f>IF(H178="","",IF(H178="","",(VLOOKUP(H178,Listes!$C$31:$D$35,2,FALSE))))</f>
        <v/>
      </c>
      <c r="K178" s="276"/>
      <c r="L178" s="276"/>
      <c r="M178" s="104" t="str">
        <f>IF($H178="","",IF($C178=Listes!$B$32,IF('Dépenses forfaitaire'!$E178&lt;=Listes!$B$53,('Dépenses forfaitaire'!$E178*(VLOOKUP('Dépenses forfaitaire'!$D178,Listes!$A$54:$E$60,2,FALSE))),IF('Dépenses forfaitaire'!$E178&gt;Listes!$E$53,('Dépenses forfaitaire'!$E178*(VLOOKUP('Dépenses forfaitaire'!$D178,Listes!$A$54:$E$60,5,FALSE))),('Dépenses forfaitaire'!$E178*(VLOOKUP('Dépenses forfaitaire'!$D178,Listes!$A$54:$E$60,3,FALSE)))+(VLOOKUP('Dépenses forfaitaire'!$D178,Listes!$A$54:$E$60,4,FALSE))))))</f>
        <v/>
      </c>
      <c r="N178" s="104" t="str">
        <f>IF($H178="","",IF($C178=Listes!$B$31,IF('Dépenses forfaitaire'!$E178&lt;=Listes!$B$42,('Dépenses forfaitaire'!$E178*(VLOOKUP('Dépenses forfaitaire'!$D178,Listes!$A$43:$E$49,2,FALSE))),IF('Dépenses forfaitaire'!$E178&gt;Listes!$D$42,('Dépenses forfaitaire'!$E178*(VLOOKUP('Dépenses forfaitaire'!$D178,Listes!$A$43:$E$49,5,FALSE))),('Dépenses forfaitaire'!$E178*(VLOOKUP('Dépenses forfaitaire'!$D178,Listes!$A$43:$E$49,3,FALSE)))+(VLOOKUP('Dépenses forfaitaire'!$D178,Listes!$A$43:$E$49,4,FALSE))))))</f>
        <v/>
      </c>
      <c r="O178" s="104" t="str">
        <f>IF($H178="","",IF($C178=Listes!$B$34,Listes!$I$31,IF($C178=Listes!$B$35,(VLOOKUP('Dépenses forfaitaire'!$F178,Listes!$E$31:$F$36,2,FALSE)),IF($C178=Listes!$B$33,IF('Dépenses forfaitaire'!$E178&lt;=Listes!$A$64,'Dépenses forfaitaire'!$E178*Listes!$A$65,IF('Dépenses forfaitaire'!$E178&gt;Listes!$D$64,'Dépenses forfaitaire'!$E178*Listes!$D$65,(('Dépenses forfaitaire'!$E178*Listes!$B$65)+Listes!$C$65)))))))</f>
        <v/>
      </c>
      <c r="P178" s="105" t="str">
        <f t="shared" si="5"/>
        <v/>
      </c>
      <c r="Q178" s="219"/>
    </row>
    <row r="179" spans="1:17" ht="20.100000000000001" customHeight="1" x14ac:dyDescent="0.25">
      <c r="A179" s="44">
        <v>173</v>
      </c>
      <c r="B179" s="21"/>
      <c r="C179" s="21"/>
      <c r="D179" s="21"/>
      <c r="E179" s="21"/>
      <c r="F179" s="21"/>
      <c r="G179" s="21"/>
      <c r="H179" s="113" t="str">
        <f>IF(C179="","",IF(C179="","",(VLOOKUP(C179,Listes!$B$31:$C$35,2,FALSE))))</f>
        <v/>
      </c>
      <c r="I179" s="219" t="str">
        <f t="shared" si="4"/>
        <v/>
      </c>
      <c r="J179" s="105" t="str">
        <f>IF(H179="","",IF(H179="","",(VLOOKUP(H179,Listes!$C$31:$D$35,2,FALSE))))</f>
        <v/>
      </c>
      <c r="K179" s="276"/>
      <c r="L179" s="276"/>
      <c r="M179" s="104" t="str">
        <f>IF($H179="","",IF($C179=Listes!$B$32,IF('Dépenses forfaitaire'!$E179&lt;=Listes!$B$53,('Dépenses forfaitaire'!$E179*(VLOOKUP('Dépenses forfaitaire'!$D179,Listes!$A$54:$E$60,2,FALSE))),IF('Dépenses forfaitaire'!$E179&gt;Listes!$E$53,('Dépenses forfaitaire'!$E179*(VLOOKUP('Dépenses forfaitaire'!$D179,Listes!$A$54:$E$60,5,FALSE))),('Dépenses forfaitaire'!$E179*(VLOOKUP('Dépenses forfaitaire'!$D179,Listes!$A$54:$E$60,3,FALSE)))+(VLOOKUP('Dépenses forfaitaire'!$D179,Listes!$A$54:$E$60,4,FALSE))))))</f>
        <v/>
      </c>
      <c r="N179" s="104" t="str">
        <f>IF($H179="","",IF($C179=Listes!$B$31,IF('Dépenses forfaitaire'!$E179&lt;=Listes!$B$42,('Dépenses forfaitaire'!$E179*(VLOOKUP('Dépenses forfaitaire'!$D179,Listes!$A$43:$E$49,2,FALSE))),IF('Dépenses forfaitaire'!$E179&gt;Listes!$D$42,('Dépenses forfaitaire'!$E179*(VLOOKUP('Dépenses forfaitaire'!$D179,Listes!$A$43:$E$49,5,FALSE))),('Dépenses forfaitaire'!$E179*(VLOOKUP('Dépenses forfaitaire'!$D179,Listes!$A$43:$E$49,3,FALSE)))+(VLOOKUP('Dépenses forfaitaire'!$D179,Listes!$A$43:$E$49,4,FALSE))))))</f>
        <v/>
      </c>
      <c r="O179" s="104" t="str">
        <f>IF($H179="","",IF($C179=Listes!$B$34,Listes!$I$31,IF($C179=Listes!$B$35,(VLOOKUP('Dépenses forfaitaire'!$F179,Listes!$E$31:$F$36,2,FALSE)),IF($C179=Listes!$B$33,IF('Dépenses forfaitaire'!$E179&lt;=Listes!$A$64,'Dépenses forfaitaire'!$E179*Listes!$A$65,IF('Dépenses forfaitaire'!$E179&gt;Listes!$D$64,'Dépenses forfaitaire'!$E179*Listes!$D$65,(('Dépenses forfaitaire'!$E179*Listes!$B$65)+Listes!$C$65)))))))</f>
        <v/>
      </c>
      <c r="P179" s="105" t="str">
        <f t="shared" si="5"/>
        <v/>
      </c>
      <c r="Q179" s="219"/>
    </row>
    <row r="180" spans="1:17" ht="20.100000000000001" customHeight="1" x14ac:dyDescent="0.25">
      <c r="A180" s="44">
        <v>174</v>
      </c>
      <c r="B180" s="21"/>
      <c r="C180" s="21"/>
      <c r="D180" s="21"/>
      <c r="E180" s="21"/>
      <c r="F180" s="21"/>
      <c r="G180" s="21"/>
      <c r="H180" s="113" t="str">
        <f>IF(C180="","",IF(C180="","",(VLOOKUP(C180,Listes!$B$31:$C$35,2,FALSE))))</f>
        <v/>
      </c>
      <c r="I180" s="219" t="str">
        <f t="shared" si="4"/>
        <v/>
      </c>
      <c r="J180" s="105" t="str">
        <f>IF(H180="","",IF(H180="","",(VLOOKUP(H180,Listes!$C$31:$D$35,2,FALSE))))</f>
        <v/>
      </c>
      <c r="K180" s="276"/>
      <c r="L180" s="276"/>
      <c r="M180" s="104" t="str">
        <f>IF($H180="","",IF($C180=Listes!$B$32,IF('Dépenses forfaitaire'!$E180&lt;=Listes!$B$53,('Dépenses forfaitaire'!$E180*(VLOOKUP('Dépenses forfaitaire'!$D180,Listes!$A$54:$E$60,2,FALSE))),IF('Dépenses forfaitaire'!$E180&gt;Listes!$E$53,('Dépenses forfaitaire'!$E180*(VLOOKUP('Dépenses forfaitaire'!$D180,Listes!$A$54:$E$60,5,FALSE))),('Dépenses forfaitaire'!$E180*(VLOOKUP('Dépenses forfaitaire'!$D180,Listes!$A$54:$E$60,3,FALSE)))+(VLOOKUP('Dépenses forfaitaire'!$D180,Listes!$A$54:$E$60,4,FALSE))))))</f>
        <v/>
      </c>
      <c r="N180" s="104" t="str">
        <f>IF($H180="","",IF($C180=Listes!$B$31,IF('Dépenses forfaitaire'!$E180&lt;=Listes!$B$42,('Dépenses forfaitaire'!$E180*(VLOOKUP('Dépenses forfaitaire'!$D180,Listes!$A$43:$E$49,2,FALSE))),IF('Dépenses forfaitaire'!$E180&gt;Listes!$D$42,('Dépenses forfaitaire'!$E180*(VLOOKUP('Dépenses forfaitaire'!$D180,Listes!$A$43:$E$49,5,FALSE))),('Dépenses forfaitaire'!$E180*(VLOOKUP('Dépenses forfaitaire'!$D180,Listes!$A$43:$E$49,3,FALSE)))+(VLOOKUP('Dépenses forfaitaire'!$D180,Listes!$A$43:$E$49,4,FALSE))))))</f>
        <v/>
      </c>
      <c r="O180" s="104" t="str">
        <f>IF($H180="","",IF($C180=Listes!$B$34,Listes!$I$31,IF($C180=Listes!$B$35,(VLOOKUP('Dépenses forfaitaire'!$F180,Listes!$E$31:$F$36,2,FALSE)),IF($C180=Listes!$B$33,IF('Dépenses forfaitaire'!$E180&lt;=Listes!$A$64,'Dépenses forfaitaire'!$E180*Listes!$A$65,IF('Dépenses forfaitaire'!$E180&gt;Listes!$D$64,'Dépenses forfaitaire'!$E180*Listes!$D$65,(('Dépenses forfaitaire'!$E180*Listes!$B$65)+Listes!$C$65)))))))</f>
        <v/>
      </c>
      <c r="P180" s="105" t="str">
        <f t="shared" si="5"/>
        <v/>
      </c>
      <c r="Q180" s="219"/>
    </row>
    <row r="181" spans="1:17" ht="20.100000000000001" customHeight="1" x14ac:dyDescent="0.25">
      <c r="A181" s="44">
        <v>175</v>
      </c>
      <c r="B181" s="21"/>
      <c r="C181" s="21"/>
      <c r="D181" s="21"/>
      <c r="E181" s="21"/>
      <c r="F181" s="21"/>
      <c r="G181" s="21"/>
      <c r="H181" s="113" t="str">
        <f>IF(C181="","",IF(C181="","",(VLOOKUP(C181,Listes!$B$31:$C$35,2,FALSE))))</f>
        <v/>
      </c>
      <c r="I181" s="219" t="str">
        <f t="shared" si="4"/>
        <v/>
      </c>
      <c r="J181" s="105" t="str">
        <f>IF(H181="","",IF(H181="","",(VLOOKUP(H181,Listes!$C$31:$D$35,2,FALSE))))</f>
        <v/>
      </c>
      <c r="K181" s="276"/>
      <c r="L181" s="276"/>
      <c r="M181" s="104" t="str">
        <f>IF($H181="","",IF($C181=Listes!$B$32,IF('Dépenses forfaitaire'!$E181&lt;=Listes!$B$53,('Dépenses forfaitaire'!$E181*(VLOOKUP('Dépenses forfaitaire'!$D181,Listes!$A$54:$E$60,2,FALSE))),IF('Dépenses forfaitaire'!$E181&gt;Listes!$E$53,('Dépenses forfaitaire'!$E181*(VLOOKUP('Dépenses forfaitaire'!$D181,Listes!$A$54:$E$60,5,FALSE))),('Dépenses forfaitaire'!$E181*(VLOOKUP('Dépenses forfaitaire'!$D181,Listes!$A$54:$E$60,3,FALSE)))+(VLOOKUP('Dépenses forfaitaire'!$D181,Listes!$A$54:$E$60,4,FALSE))))))</f>
        <v/>
      </c>
      <c r="N181" s="104" t="str">
        <f>IF($H181="","",IF($C181=Listes!$B$31,IF('Dépenses forfaitaire'!$E181&lt;=Listes!$B$42,('Dépenses forfaitaire'!$E181*(VLOOKUP('Dépenses forfaitaire'!$D181,Listes!$A$43:$E$49,2,FALSE))),IF('Dépenses forfaitaire'!$E181&gt;Listes!$D$42,('Dépenses forfaitaire'!$E181*(VLOOKUP('Dépenses forfaitaire'!$D181,Listes!$A$43:$E$49,5,FALSE))),('Dépenses forfaitaire'!$E181*(VLOOKUP('Dépenses forfaitaire'!$D181,Listes!$A$43:$E$49,3,FALSE)))+(VLOOKUP('Dépenses forfaitaire'!$D181,Listes!$A$43:$E$49,4,FALSE))))))</f>
        <v/>
      </c>
      <c r="O181" s="104" t="str">
        <f>IF($H181="","",IF($C181=Listes!$B$34,Listes!$I$31,IF($C181=Listes!$B$35,(VLOOKUP('Dépenses forfaitaire'!$F181,Listes!$E$31:$F$36,2,FALSE)),IF($C181=Listes!$B$33,IF('Dépenses forfaitaire'!$E181&lt;=Listes!$A$64,'Dépenses forfaitaire'!$E181*Listes!$A$65,IF('Dépenses forfaitaire'!$E181&gt;Listes!$D$64,'Dépenses forfaitaire'!$E181*Listes!$D$65,(('Dépenses forfaitaire'!$E181*Listes!$B$65)+Listes!$C$65)))))))</f>
        <v/>
      </c>
      <c r="P181" s="105" t="str">
        <f t="shared" si="5"/>
        <v/>
      </c>
      <c r="Q181" s="219"/>
    </row>
    <row r="182" spans="1:17" ht="20.100000000000001" customHeight="1" x14ac:dyDescent="0.25">
      <c r="A182" s="44">
        <v>176</v>
      </c>
      <c r="B182" s="21"/>
      <c r="C182" s="21"/>
      <c r="D182" s="21"/>
      <c r="E182" s="21"/>
      <c r="F182" s="21"/>
      <c r="G182" s="21"/>
      <c r="H182" s="113" t="str">
        <f>IF(C182="","",IF(C182="","",(VLOOKUP(C182,Listes!$B$31:$C$35,2,FALSE))))</f>
        <v/>
      </c>
      <c r="I182" s="219" t="str">
        <f t="shared" si="4"/>
        <v/>
      </c>
      <c r="J182" s="105" t="str">
        <f>IF(H182="","",IF(H182="","",(VLOOKUP(H182,Listes!$C$31:$D$35,2,FALSE))))</f>
        <v/>
      </c>
      <c r="K182" s="276"/>
      <c r="L182" s="276"/>
      <c r="M182" s="104" t="str">
        <f>IF($H182="","",IF($C182=Listes!$B$32,IF('Dépenses forfaitaire'!$E182&lt;=Listes!$B$53,('Dépenses forfaitaire'!$E182*(VLOOKUP('Dépenses forfaitaire'!$D182,Listes!$A$54:$E$60,2,FALSE))),IF('Dépenses forfaitaire'!$E182&gt;Listes!$E$53,('Dépenses forfaitaire'!$E182*(VLOOKUP('Dépenses forfaitaire'!$D182,Listes!$A$54:$E$60,5,FALSE))),('Dépenses forfaitaire'!$E182*(VLOOKUP('Dépenses forfaitaire'!$D182,Listes!$A$54:$E$60,3,FALSE)))+(VLOOKUP('Dépenses forfaitaire'!$D182,Listes!$A$54:$E$60,4,FALSE))))))</f>
        <v/>
      </c>
      <c r="N182" s="104" t="str">
        <f>IF($H182="","",IF($C182=Listes!$B$31,IF('Dépenses forfaitaire'!$E182&lt;=Listes!$B$42,('Dépenses forfaitaire'!$E182*(VLOOKUP('Dépenses forfaitaire'!$D182,Listes!$A$43:$E$49,2,FALSE))),IF('Dépenses forfaitaire'!$E182&gt;Listes!$D$42,('Dépenses forfaitaire'!$E182*(VLOOKUP('Dépenses forfaitaire'!$D182,Listes!$A$43:$E$49,5,FALSE))),('Dépenses forfaitaire'!$E182*(VLOOKUP('Dépenses forfaitaire'!$D182,Listes!$A$43:$E$49,3,FALSE)))+(VLOOKUP('Dépenses forfaitaire'!$D182,Listes!$A$43:$E$49,4,FALSE))))))</f>
        <v/>
      </c>
      <c r="O182" s="104" t="str">
        <f>IF($H182="","",IF($C182=Listes!$B$34,Listes!$I$31,IF($C182=Listes!$B$35,(VLOOKUP('Dépenses forfaitaire'!$F182,Listes!$E$31:$F$36,2,FALSE)),IF($C182=Listes!$B$33,IF('Dépenses forfaitaire'!$E182&lt;=Listes!$A$64,'Dépenses forfaitaire'!$E182*Listes!$A$65,IF('Dépenses forfaitaire'!$E182&gt;Listes!$D$64,'Dépenses forfaitaire'!$E182*Listes!$D$65,(('Dépenses forfaitaire'!$E182*Listes!$B$65)+Listes!$C$65)))))))</f>
        <v/>
      </c>
      <c r="P182" s="105" t="str">
        <f t="shared" si="5"/>
        <v/>
      </c>
      <c r="Q182" s="219"/>
    </row>
    <row r="183" spans="1:17" ht="20.100000000000001" customHeight="1" x14ac:dyDescent="0.25">
      <c r="A183" s="44">
        <v>177</v>
      </c>
      <c r="B183" s="21"/>
      <c r="C183" s="21"/>
      <c r="D183" s="21"/>
      <c r="E183" s="21"/>
      <c r="F183" s="21"/>
      <c r="G183" s="21"/>
      <c r="H183" s="113" t="str">
        <f>IF(C183="","",IF(C183="","",(VLOOKUP(C183,Listes!$B$31:$C$35,2,FALSE))))</f>
        <v/>
      </c>
      <c r="I183" s="219" t="str">
        <f t="shared" si="4"/>
        <v/>
      </c>
      <c r="J183" s="105" t="str">
        <f>IF(H183="","",IF(H183="","",(VLOOKUP(H183,Listes!$C$31:$D$35,2,FALSE))))</f>
        <v/>
      </c>
      <c r="K183" s="276"/>
      <c r="L183" s="276"/>
      <c r="M183" s="104" t="str">
        <f>IF($H183="","",IF($C183=Listes!$B$32,IF('Dépenses forfaitaire'!$E183&lt;=Listes!$B$53,('Dépenses forfaitaire'!$E183*(VLOOKUP('Dépenses forfaitaire'!$D183,Listes!$A$54:$E$60,2,FALSE))),IF('Dépenses forfaitaire'!$E183&gt;Listes!$E$53,('Dépenses forfaitaire'!$E183*(VLOOKUP('Dépenses forfaitaire'!$D183,Listes!$A$54:$E$60,5,FALSE))),('Dépenses forfaitaire'!$E183*(VLOOKUP('Dépenses forfaitaire'!$D183,Listes!$A$54:$E$60,3,FALSE)))+(VLOOKUP('Dépenses forfaitaire'!$D183,Listes!$A$54:$E$60,4,FALSE))))))</f>
        <v/>
      </c>
      <c r="N183" s="104" t="str">
        <f>IF($H183="","",IF($C183=Listes!$B$31,IF('Dépenses forfaitaire'!$E183&lt;=Listes!$B$42,('Dépenses forfaitaire'!$E183*(VLOOKUP('Dépenses forfaitaire'!$D183,Listes!$A$43:$E$49,2,FALSE))),IF('Dépenses forfaitaire'!$E183&gt;Listes!$D$42,('Dépenses forfaitaire'!$E183*(VLOOKUP('Dépenses forfaitaire'!$D183,Listes!$A$43:$E$49,5,FALSE))),('Dépenses forfaitaire'!$E183*(VLOOKUP('Dépenses forfaitaire'!$D183,Listes!$A$43:$E$49,3,FALSE)))+(VLOOKUP('Dépenses forfaitaire'!$D183,Listes!$A$43:$E$49,4,FALSE))))))</f>
        <v/>
      </c>
      <c r="O183" s="104" t="str">
        <f>IF($H183="","",IF($C183=Listes!$B$34,Listes!$I$31,IF($C183=Listes!$B$35,(VLOOKUP('Dépenses forfaitaire'!$F183,Listes!$E$31:$F$36,2,FALSE)),IF($C183=Listes!$B$33,IF('Dépenses forfaitaire'!$E183&lt;=Listes!$A$64,'Dépenses forfaitaire'!$E183*Listes!$A$65,IF('Dépenses forfaitaire'!$E183&gt;Listes!$D$64,'Dépenses forfaitaire'!$E183*Listes!$D$65,(('Dépenses forfaitaire'!$E183*Listes!$B$65)+Listes!$C$65)))))))</f>
        <v/>
      </c>
      <c r="P183" s="105" t="str">
        <f t="shared" si="5"/>
        <v/>
      </c>
      <c r="Q183" s="219"/>
    </row>
    <row r="184" spans="1:17" ht="20.100000000000001" customHeight="1" x14ac:dyDescent="0.25">
      <c r="A184" s="44">
        <v>178</v>
      </c>
      <c r="B184" s="21"/>
      <c r="C184" s="21"/>
      <c r="D184" s="21"/>
      <c r="E184" s="21"/>
      <c r="F184" s="21"/>
      <c r="G184" s="21"/>
      <c r="H184" s="113" t="str">
        <f>IF(C184="","",IF(C184="","",(VLOOKUP(C184,Listes!$B$31:$C$35,2,FALSE))))</f>
        <v/>
      </c>
      <c r="I184" s="219" t="str">
        <f t="shared" si="4"/>
        <v/>
      </c>
      <c r="J184" s="105" t="str">
        <f>IF(H184="","",IF(H184="","",(VLOOKUP(H184,Listes!$C$31:$D$35,2,FALSE))))</f>
        <v/>
      </c>
      <c r="K184" s="276"/>
      <c r="L184" s="276"/>
      <c r="M184" s="104" t="str">
        <f>IF($H184="","",IF($C184=Listes!$B$32,IF('Dépenses forfaitaire'!$E184&lt;=Listes!$B$53,('Dépenses forfaitaire'!$E184*(VLOOKUP('Dépenses forfaitaire'!$D184,Listes!$A$54:$E$60,2,FALSE))),IF('Dépenses forfaitaire'!$E184&gt;Listes!$E$53,('Dépenses forfaitaire'!$E184*(VLOOKUP('Dépenses forfaitaire'!$D184,Listes!$A$54:$E$60,5,FALSE))),('Dépenses forfaitaire'!$E184*(VLOOKUP('Dépenses forfaitaire'!$D184,Listes!$A$54:$E$60,3,FALSE)))+(VLOOKUP('Dépenses forfaitaire'!$D184,Listes!$A$54:$E$60,4,FALSE))))))</f>
        <v/>
      </c>
      <c r="N184" s="104" t="str">
        <f>IF($H184="","",IF($C184=Listes!$B$31,IF('Dépenses forfaitaire'!$E184&lt;=Listes!$B$42,('Dépenses forfaitaire'!$E184*(VLOOKUP('Dépenses forfaitaire'!$D184,Listes!$A$43:$E$49,2,FALSE))),IF('Dépenses forfaitaire'!$E184&gt;Listes!$D$42,('Dépenses forfaitaire'!$E184*(VLOOKUP('Dépenses forfaitaire'!$D184,Listes!$A$43:$E$49,5,FALSE))),('Dépenses forfaitaire'!$E184*(VLOOKUP('Dépenses forfaitaire'!$D184,Listes!$A$43:$E$49,3,FALSE)))+(VLOOKUP('Dépenses forfaitaire'!$D184,Listes!$A$43:$E$49,4,FALSE))))))</f>
        <v/>
      </c>
      <c r="O184" s="104" t="str">
        <f>IF($H184="","",IF($C184=Listes!$B$34,Listes!$I$31,IF($C184=Listes!$B$35,(VLOOKUP('Dépenses forfaitaire'!$F184,Listes!$E$31:$F$36,2,FALSE)),IF($C184=Listes!$B$33,IF('Dépenses forfaitaire'!$E184&lt;=Listes!$A$64,'Dépenses forfaitaire'!$E184*Listes!$A$65,IF('Dépenses forfaitaire'!$E184&gt;Listes!$D$64,'Dépenses forfaitaire'!$E184*Listes!$D$65,(('Dépenses forfaitaire'!$E184*Listes!$B$65)+Listes!$C$65)))))))</f>
        <v/>
      </c>
      <c r="P184" s="105" t="str">
        <f t="shared" si="5"/>
        <v/>
      </c>
      <c r="Q184" s="219"/>
    </row>
    <row r="185" spans="1:17" ht="20.100000000000001" customHeight="1" x14ac:dyDescent="0.25">
      <c r="A185" s="44">
        <v>179</v>
      </c>
      <c r="B185" s="21"/>
      <c r="C185" s="21"/>
      <c r="D185" s="21"/>
      <c r="E185" s="21"/>
      <c r="F185" s="21"/>
      <c r="G185" s="21"/>
      <c r="H185" s="113" t="str">
        <f>IF(C185="","",IF(C185="","",(VLOOKUP(C185,Listes!$B$31:$C$35,2,FALSE))))</f>
        <v/>
      </c>
      <c r="I185" s="219" t="str">
        <f t="shared" si="4"/>
        <v/>
      </c>
      <c r="J185" s="105" t="str">
        <f>IF(H185="","",IF(H185="","",(VLOOKUP(H185,Listes!$C$31:$D$35,2,FALSE))))</f>
        <v/>
      </c>
      <c r="K185" s="276"/>
      <c r="L185" s="276"/>
      <c r="M185" s="104" t="str">
        <f>IF($H185="","",IF($C185=Listes!$B$32,IF('Dépenses forfaitaire'!$E185&lt;=Listes!$B$53,('Dépenses forfaitaire'!$E185*(VLOOKUP('Dépenses forfaitaire'!$D185,Listes!$A$54:$E$60,2,FALSE))),IF('Dépenses forfaitaire'!$E185&gt;Listes!$E$53,('Dépenses forfaitaire'!$E185*(VLOOKUP('Dépenses forfaitaire'!$D185,Listes!$A$54:$E$60,5,FALSE))),('Dépenses forfaitaire'!$E185*(VLOOKUP('Dépenses forfaitaire'!$D185,Listes!$A$54:$E$60,3,FALSE)))+(VLOOKUP('Dépenses forfaitaire'!$D185,Listes!$A$54:$E$60,4,FALSE))))))</f>
        <v/>
      </c>
      <c r="N185" s="104" t="str">
        <f>IF($H185="","",IF($C185=Listes!$B$31,IF('Dépenses forfaitaire'!$E185&lt;=Listes!$B$42,('Dépenses forfaitaire'!$E185*(VLOOKUP('Dépenses forfaitaire'!$D185,Listes!$A$43:$E$49,2,FALSE))),IF('Dépenses forfaitaire'!$E185&gt;Listes!$D$42,('Dépenses forfaitaire'!$E185*(VLOOKUP('Dépenses forfaitaire'!$D185,Listes!$A$43:$E$49,5,FALSE))),('Dépenses forfaitaire'!$E185*(VLOOKUP('Dépenses forfaitaire'!$D185,Listes!$A$43:$E$49,3,FALSE)))+(VLOOKUP('Dépenses forfaitaire'!$D185,Listes!$A$43:$E$49,4,FALSE))))))</f>
        <v/>
      </c>
      <c r="O185" s="104" t="str">
        <f>IF($H185="","",IF($C185=Listes!$B$34,Listes!$I$31,IF($C185=Listes!$B$35,(VLOOKUP('Dépenses forfaitaire'!$F185,Listes!$E$31:$F$36,2,FALSE)),IF($C185=Listes!$B$33,IF('Dépenses forfaitaire'!$E185&lt;=Listes!$A$64,'Dépenses forfaitaire'!$E185*Listes!$A$65,IF('Dépenses forfaitaire'!$E185&gt;Listes!$D$64,'Dépenses forfaitaire'!$E185*Listes!$D$65,(('Dépenses forfaitaire'!$E185*Listes!$B$65)+Listes!$C$65)))))))</f>
        <v/>
      </c>
      <c r="P185" s="105" t="str">
        <f t="shared" si="5"/>
        <v/>
      </c>
      <c r="Q185" s="219"/>
    </row>
    <row r="186" spans="1:17" ht="20.100000000000001" customHeight="1" x14ac:dyDescent="0.25">
      <c r="A186" s="44">
        <v>180</v>
      </c>
      <c r="B186" s="21"/>
      <c r="C186" s="21"/>
      <c r="D186" s="21"/>
      <c r="E186" s="21"/>
      <c r="F186" s="21"/>
      <c r="G186" s="21"/>
      <c r="H186" s="113" t="str">
        <f>IF(C186="","",IF(C186="","",(VLOOKUP(C186,Listes!$B$31:$C$35,2,FALSE))))</f>
        <v/>
      </c>
      <c r="I186" s="219" t="str">
        <f t="shared" si="4"/>
        <v/>
      </c>
      <c r="J186" s="105" t="str">
        <f>IF(H186="","",IF(H186="","",(VLOOKUP(H186,Listes!$C$31:$D$35,2,FALSE))))</f>
        <v/>
      </c>
      <c r="K186" s="276"/>
      <c r="L186" s="276"/>
      <c r="M186" s="104" t="str">
        <f>IF($H186="","",IF($C186=Listes!$B$32,IF('Dépenses forfaitaire'!$E186&lt;=Listes!$B$53,('Dépenses forfaitaire'!$E186*(VLOOKUP('Dépenses forfaitaire'!$D186,Listes!$A$54:$E$60,2,FALSE))),IF('Dépenses forfaitaire'!$E186&gt;Listes!$E$53,('Dépenses forfaitaire'!$E186*(VLOOKUP('Dépenses forfaitaire'!$D186,Listes!$A$54:$E$60,5,FALSE))),('Dépenses forfaitaire'!$E186*(VLOOKUP('Dépenses forfaitaire'!$D186,Listes!$A$54:$E$60,3,FALSE)))+(VLOOKUP('Dépenses forfaitaire'!$D186,Listes!$A$54:$E$60,4,FALSE))))))</f>
        <v/>
      </c>
      <c r="N186" s="104" t="str">
        <f>IF($H186="","",IF($C186=Listes!$B$31,IF('Dépenses forfaitaire'!$E186&lt;=Listes!$B$42,('Dépenses forfaitaire'!$E186*(VLOOKUP('Dépenses forfaitaire'!$D186,Listes!$A$43:$E$49,2,FALSE))),IF('Dépenses forfaitaire'!$E186&gt;Listes!$D$42,('Dépenses forfaitaire'!$E186*(VLOOKUP('Dépenses forfaitaire'!$D186,Listes!$A$43:$E$49,5,FALSE))),('Dépenses forfaitaire'!$E186*(VLOOKUP('Dépenses forfaitaire'!$D186,Listes!$A$43:$E$49,3,FALSE)))+(VLOOKUP('Dépenses forfaitaire'!$D186,Listes!$A$43:$E$49,4,FALSE))))))</f>
        <v/>
      </c>
      <c r="O186" s="104" t="str">
        <f>IF($H186="","",IF($C186=Listes!$B$34,Listes!$I$31,IF($C186=Listes!$B$35,(VLOOKUP('Dépenses forfaitaire'!$F186,Listes!$E$31:$F$36,2,FALSE)),IF($C186=Listes!$B$33,IF('Dépenses forfaitaire'!$E186&lt;=Listes!$A$64,'Dépenses forfaitaire'!$E186*Listes!$A$65,IF('Dépenses forfaitaire'!$E186&gt;Listes!$D$64,'Dépenses forfaitaire'!$E186*Listes!$D$65,(('Dépenses forfaitaire'!$E186*Listes!$B$65)+Listes!$C$65)))))))</f>
        <v/>
      </c>
      <c r="P186" s="105" t="str">
        <f t="shared" si="5"/>
        <v/>
      </c>
      <c r="Q186" s="219"/>
    </row>
    <row r="187" spans="1:17" ht="20.100000000000001" customHeight="1" x14ac:dyDescent="0.25">
      <c r="A187" s="44">
        <v>181</v>
      </c>
      <c r="B187" s="21"/>
      <c r="C187" s="21"/>
      <c r="D187" s="21"/>
      <c r="E187" s="21"/>
      <c r="F187" s="21"/>
      <c r="G187" s="21"/>
      <c r="H187" s="113" t="str">
        <f>IF(C187="","",IF(C187="","",(VLOOKUP(C187,Listes!$B$31:$C$35,2,FALSE))))</f>
        <v/>
      </c>
      <c r="I187" s="219" t="str">
        <f t="shared" si="4"/>
        <v/>
      </c>
      <c r="J187" s="105" t="str">
        <f>IF(H187="","",IF(H187="","",(VLOOKUP(H187,Listes!$C$31:$D$35,2,FALSE))))</f>
        <v/>
      </c>
      <c r="K187" s="276"/>
      <c r="L187" s="276"/>
      <c r="M187" s="104" t="str">
        <f>IF($H187="","",IF($C187=Listes!$B$32,IF('Dépenses forfaitaire'!$E187&lt;=Listes!$B$53,('Dépenses forfaitaire'!$E187*(VLOOKUP('Dépenses forfaitaire'!$D187,Listes!$A$54:$E$60,2,FALSE))),IF('Dépenses forfaitaire'!$E187&gt;Listes!$E$53,('Dépenses forfaitaire'!$E187*(VLOOKUP('Dépenses forfaitaire'!$D187,Listes!$A$54:$E$60,5,FALSE))),('Dépenses forfaitaire'!$E187*(VLOOKUP('Dépenses forfaitaire'!$D187,Listes!$A$54:$E$60,3,FALSE)))+(VLOOKUP('Dépenses forfaitaire'!$D187,Listes!$A$54:$E$60,4,FALSE))))))</f>
        <v/>
      </c>
      <c r="N187" s="104" t="str">
        <f>IF($H187="","",IF($C187=Listes!$B$31,IF('Dépenses forfaitaire'!$E187&lt;=Listes!$B$42,('Dépenses forfaitaire'!$E187*(VLOOKUP('Dépenses forfaitaire'!$D187,Listes!$A$43:$E$49,2,FALSE))),IF('Dépenses forfaitaire'!$E187&gt;Listes!$D$42,('Dépenses forfaitaire'!$E187*(VLOOKUP('Dépenses forfaitaire'!$D187,Listes!$A$43:$E$49,5,FALSE))),('Dépenses forfaitaire'!$E187*(VLOOKUP('Dépenses forfaitaire'!$D187,Listes!$A$43:$E$49,3,FALSE)))+(VLOOKUP('Dépenses forfaitaire'!$D187,Listes!$A$43:$E$49,4,FALSE))))))</f>
        <v/>
      </c>
      <c r="O187" s="104" t="str">
        <f>IF($H187="","",IF($C187=Listes!$B$34,Listes!$I$31,IF($C187=Listes!$B$35,(VLOOKUP('Dépenses forfaitaire'!$F187,Listes!$E$31:$F$36,2,FALSE)),IF($C187=Listes!$B$33,IF('Dépenses forfaitaire'!$E187&lt;=Listes!$A$64,'Dépenses forfaitaire'!$E187*Listes!$A$65,IF('Dépenses forfaitaire'!$E187&gt;Listes!$D$64,'Dépenses forfaitaire'!$E187*Listes!$D$65,(('Dépenses forfaitaire'!$E187*Listes!$B$65)+Listes!$C$65)))))))</f>
        <v/>
      </c>
      <c r="P187" s="105" t="str">
        <f t="shared" si="5"/>
        <v/>
      </c>
      <c r="Q187" s="219"/>
    </row>
    <row r="188" spans="1:17" ht="20.100000000000001" customHeight="1" x14ac:dyDescent="0.25">
      <c r="A188" s="44">
        <v>182</v>
      </c>
      <c r="B188" s="21"/>
      <c r="C188" s="21"/>
      <c r="D188" s="21"/>
      <c r="E188" s="21"/>
      <c r="F188" s="21"/>
      <c r="G188" s="21"/>
      <c r="H188" s="113" t="str">
        <f>IF(C188="","",IF(C188="","",(VLOOKUP(C188,Listes!$B$31:$C$35,2,FALSE))))</f>
        <v/>
      </c>
      <c r="I188" s="219" t="str">
        <f t="shared" si="4"/>
        <v/>
      </c>
      <c r="J188" s="105" t="str">
        <f>IF(H188="","",IF(H188="","",(VLOOKUP(H188,Listes!$C$31:$D$35,2,FALSE))))</f>
        <v/>
      </c>
      <c r="K188" s="276"/>
      <c r="L188" s="276"/>
      <c r="M188" s="104" t="str">
        <f>IF($H188="","",IF($C188=Listes!$B$32,IF('Dépenses forfaitaire'!$E188&lt;=Listes!$B$53,('Dépenses forfaitaire'!$E188*(VLOOKUP('Dépenses forfaitaire'!$D188,Listes!$A$54:$E$60,2,FALSE))),IF('Dépenses forfaitaire'!$E188&gt;Listes!$E$53,('Dépenses forfaitaire'!$E188*(VLOOKUP('Dépenses forfaitaire'!$D188,Listes!$A$54:$E$60,5,FALSE))),('Dépenses forfaitaire'!$E188*(VLOOKUP('Dépenses forfaitaire'!$D188,Listes!$A$54:$E$60,3,FALSE)))+(VLOOKUP('Dépenses forfaitaire'!$D188,Listes!$A$54:$E$60,4,FALSE))))))</f>
        <v/>
      </c>
      <c r="N188" s="104" t="str">
        <f>IF($H188="","",IF($C188=Listes!$B$31,IF('Dépenses forfaitaire'!$E188&lt;=Listes!$B$42,('Dépenses forfaitaire'!$E188*(VLOOKUP('Dépenses forfaitaire'!$D188,Listes!$A$43:$E$49,2,FALSE))),IF('Dépenses forfaitaire'!$E188&gt;Listes!$D$42,('Dépenses forfaitaire'!$E188*(VLOOKUP('Dépenses forfaitaire'!$D188,Listes!$A$43:$E$49,5,FALSE))),('Dépenses forfaitaire'!$E188*(VLOOKUP('Dépenses forfaitaire'!$D188,Listes!$A$43:$E$49,3,FALSE)))+(VLOOKUP('Dépenses forfaitaire'!$D188,Listes!$A$43:$E$49,4,FALSE))))))</f>
        <v/>
      </c>
      <c r="O188" s="104" t="str">
        <f>IF($H188="","",IF($C188=Listes!$B$34,Listes!$I$31,IF($C188=Listes!$B$35,(VLOOKUP('Dépenses forfaitaire'!$F188,Listes!$E$31:$F$36,2,FALSE)),IF($C188=Listes!$B$33,IF('Dépenses forfaitaire'!$E188&lt;=Listes!$A$64,'Dépenses forfaitaire'!$E188*Listes!$A$65,IF('Dépenses forfaitaire'!$E188&gt;Listes!$D$64,'Dépenses forfaitaire'!$E188*Listes!$D$65,(('Dépenses forfaitaire'!$E188*Listes!$B$65)+Listes!$C$65)))))))</f>
        <v/>
      </c>
      <c r="P188" s="105" t="str">
        <f t="shared" si="5"/>
        <v/>
      </c>
      <c r="Q188" s="219"/>
    </row>
    <row r="189" spans="1:17" ht="20.100000000000001" customHeight="1" x14ac:dyDescent="0.25">
      <c r="A189" s="44">
        <v>183</v>
      </c>
      <c r="B189" s="21"/>
      <c r="C189" s="21"/>
      <c r="D189" s="21"/>
      <c r="E189" s="21"/>
      <c r="F189" s="21"/>
      <c r="G189" s="21"/>
      <c r="H189" s="113" t="str">
        <f>IF(C189="","",IF(C189="","",(VLOOKUP(C189,Listes!$B$31:$C$35,2,FALSE))))</f>
        <v/>
      </c>
      <c r="I189" s="219" t="str">
        <f t="shared" si="4"/>
        <v/>
      </c>
      <c r="J189" s="105" t="str">
        <f>IF(H189="","",IF(H189="","",(VLOOKUP(H189,Listes!$C$31:$D$35,2,FALSE))))</f>
        <v/>
      </c>
      <c r="K189" s="276"/>
      <c r="L189" s="276"/>
      <c r="M189" s="104" t="str">
        <f>IF($H189="","",IF($C189=Listes!$B$32,IF('Dépenses forfaitaire'!$E189&lt;=Listes!$B$53,('Dépenses forfaitaire'!$E189*(VLOOKUP('Dépenses forfaitaire'!$D189,Listes!$A$54:$E$60,2,FALSE))),IF('Dépenses forfaitaire'!$E189&gt;Listes!$E$53,('Dépenses forfaitaire'!$E189*(VLOOKUP('Dépenses forfaitaire'!$D189,Listes!$A$54:$E$60,5,FALSE))),('Dépenses forfaitaire'!$E189*(VLOOKUP('Dépenses forfaitaire'!$D189,Listes!$A$54:$E$60,3,FALSE)))+(VLOOKUP('Dépenses forfaitaire'!$D189,Listes!$A$54:$E$60,4,FALSE))))))</f>
        <v/>
      </c>
      <c r="N189" s="104" t="str">
        <f>IF($H189="","",IF($C189=Listes!$B$31,IF('Dépenses forfaitaire'!$E189&lt;=Listes!$B$42,('Dépenses forfaitaire'!$E189*(VLOOKUP('Dépenses forfaitaire'!$D189,Listes!$A$43:$E$49,2,FALSE))),IF('Dépenses forfaitaire'!$E189&gt;Listes!$D$42,('Dépenses forfaitaire'!$E189*(VLOOKUP('Dépenses forfaitaire'!$D189,Listes!$A$43:$E$49,5,FALSE))),('Dépenses forfaitaire'!$E189*(VLOOKUP('Dépenses forfaitaire'!$D189,Listes!$A$43:$E$49,3,FALSE)))+(VLOOKUP('Dépenses forfaitaire'!$D189,Listes!$A$43:$E$49,4,FALSE))))))</f>
        <v/>
      </c>
      <c r="O189" s="104" t="str">
        <f>IF($H189="","",IF($C189=Listes!$B$34,Listes!$I$31,IF($C189=Listes!$B$35,(VLOOKUP('Dépenses forfaitaire'!$F189,Listes!$E$31:$F$36,2,FALSE)),IF($C189=Listes!$B$33,IF('Dépenses forfaitaire'!$E189&lt;=Listes!$A$64,'Dépenses forfaitaire'!$E189*Listes!$A$65,IF('Dépenses forfaitaire'!$E189&gt;Listes!$D$64,'Dépenses forfaitaire'!$E189*Listes!$D$65,(('Dépenses forfaitaire'!$E189*Listes!$B$65)+Listes!$C$65)))))))</f>
        <v/>
      </c>
      <c r="P189" s="105" t="str">
        <f t="shared" si="5"/>
        <v/>
      </c>
      <c r="Q189" s="219"/>
    </row>
    <row r="190" spans="1:17" ht="20.100000000000001" customHeight="1" x14ac:dyDescent="0.25">
      <c r="A190" s="44">
        <v>184</v>
      </c>
      <c r="B190" s="21"/>
      <c r="C190" s="21"/>
      <c r="D190" s="21"/>
      <c r="E190" s="21"/>
      <c r="F190" s="21"/>
      <c r="G190" s="21"/>
      <c r="H190" s="113" t="str">
        <f>IF(C190="","",IF(C190="","",(VLOOKUP(C190,Listes!$B$31:$C$35,2,FALSE))))</f>
        <v/>
      </c>
      <c r="I190" s="219" t="str">
        <f t="shared" si="4"/>
        <v/>
      </c>
      <c r="J190" s="105" t="str">
        <f>IF(H190="","",IF(H190="","",(VLOOKUP(H190,Listes!$C$31:$D$35,2,FALSE))))</f>
        <v/>
      </c>
      <c r="K190" s="276"/>
      <c r="L190" s="276"/>
      <c r="M190" s="104" t="str">
        <f>IF($H190="","",IF($C190=Listes!$B$32,IF('Dépenses forfaitaire'!$E190&lt;=Listes!$B$53,('Dépenses forfaitaire'!$E190*(VLOOKUP('Dépenses forfaitaire'!$D190,Listes!$A$54:$E$60,2,FALSE))),IF('Dépenses forfaitaire'!$E190&gt;Listes!$E$53,('Dépenses forfaitaire'!$E190*(VLOOKUP('Dépenses forfaitaire'!$D190,Listes!$A$54:$E$60,5,FALSE))),('Dépenses forfaitaire'!$E190*(VLOOKUP('Dépenses forfaitaire'!$D190,Listes!$A$54:$E$60,3,FALSE)))+(VLOOKUP('Dépenses forfaitaire'!$D190,Listes!$A$54:$E$60,4,FALSE))))))</f>
        <v/>
      </c>
      <c r="N190" s="104" t="str">
        <f>IF($H190="","",IF($C190=Listes!$B$31,IF('Dépenses forfaitaire'!$E190&lt;=Listes!$B$42,('Dépenses forfaitaire'!$E190*(VLOOKUP('Dépenses forfaitaire'!$D190,Listes!$A$43:$E$49,2,FALSE))),IF('Dépenses forfaitaire'!$E190&gt;Listes!$D$42,('Dépenses forfaitaire'!$E190*(VLOOKUP('Dépenses forfaitaire'!$D190,Listes!$A$43:$E$49,5,FALSE))),('Dépenses forfaitaire'!$E190*(VLOOKUP('Dépenses forfaitaire'!$D190,Listes!$A$43:$E$49,3,FALSE)))+(VLOOKUP('Dépenses forfaitaire'!$D190,Listes!$A$43:$E$49,4,FALSE))))))</f>
        <v/>
      </c>
      <c r="O190" s="104" t="str">
        <f>IF($H190="","",IF($C190=Listes!$B$34,Listes!$I$31,IF($C190=Listes!$B$35,(VLOOKUP('Dépenses forfaitaire'!$F190,Listes!$E$31:$F$36,2,FALSE)),IF($C190=Listes!$B$33,IF('Dépenses forfaitaire'!$E190&lt;=Listes!$A$64,'Dépenses forfaitaire'!$E190*Listes!$A$65,IF('Dépenses forfaitaire'!$E190&gt;Listes!$D$64,'Dépenses forfaitaire'!$E190*Listes!$D$65,(('Dépenses forfaitaire'!$E190*Listes!$B$65)+Listes!$C$65)))))))</f>
        <v/>
      </c>
      <c r="P190" s="105" t="str">
        <f t="shared" si="5"/>
        <v/>
      </c>
      <c r="Q190" s="219"/>
    </row>
    <row r="191" spans="1:17" ht="20.100000000000001" customHeight="1" x14ac:dyDescent="0.25">
      <c r="A191" s="44">
        <v>185</v>
      </c>
      <c r="B191" s="21"/>
      <c r="C191" s="21"/>
      <c r="D191" s="21"/>
      <c r="E191" s="21"/>
      <c r="F191" s="21"/>
      <c r="G191" s="21"/>
      <c r="H191" s="113" t="str">
        <f>IF(C191="","",IF(C191="","",(VLOOKUP(C191,Listes!$B$31:$C$35,2,FALSE))))</f>
        <v/>
      </c>
      <c r="I191" s="219" t="str">
        <f t="shared" si="4"/>
        <v/>
      </c>
      <c r="J191" s="105" t="str">
        <f>IF(H191="","",IF(H191="","",(VLOOKUP(H191,Listes!$C$31:$D$35,2,FALSE))))</f>
        <v/>
      </c>
      <c r="K191" s="276"/>
      <c r="L191" s="276"/>
      <c r="M191" s="104" t="str">
        <f>IF($H191="","",IF($C191=Listes!$B$32,IF('Dépenses forfaitaire'!$E191&lt;=Listes!$B$53,('Dépenses forfaitaire'!$E191*(VLOOKUP('Dépenses forfaitaire'!$D191,Listes!$A$54:$E$60,2,FALSE))),IF('Dépenses forfaitaire'!$E191&gt;Listes!$E$53,('Dépenses forfaitaire'!$E191*(VLOOKUP('Dépenses forfaitaire'!$D191,Listes!$A$54:$E$60,5,FALSE))),('Dépenses forfaitaire'!$E191*(VLOOKUP('Dépenses forfaitaire'!$D191,Listes!$A$54:$E$60,3,FALSE)))+(VLOOKUP('Dépenses forfaitaire'!$D191,Listes!$A$54:$E$60,4,FALSE))))))</f>
        <v/>
      </c>
      <c r="N191" s="104" t="str">
        <f>IF($H191="","",IF($C191=Listes!$B$31,IF('Dépenses forfaitaire'!$E191&lt;=Listes!$B$42,('Dépenses forfaitaire'!$E191*(VLOOKUP('Dépenses forfaitaire'!$D191,Listes!$A$43:$E$49,2,FALSE))),IF('Dépenses forfaitaire'!$E191&gt;Listes!$D$42,('Dépenses forfaitaire'!$E191*(VLOOKUP('Dépenses forfaitaire'!$D191,Listes!$A$43:$E$49,5,FALSE))),('Dépenses forfaitaire'!$E191*(VLOOKUP('Dépenses forfaitaire'!$D191,Listes!$A$43:$E$49,3,FALSE)))+(VLOOKUP('Dépenses forfaitaire'!$D191,Listes!$A$43:$E$49,4,FALSE))))))</f>
        <v/>
      </c>
      <c r="O191" s="104" t="str">
        <f>IF($H191="","",IF($C191=Listes!$B$34,Listes!$I$31,IF($C191=Listes!$B$35,(VLOOKUP('Dépenses forfaitaire'!$F191,Listes!$E$31:$F$36,2,FALSE)),IF($C191=Listes!$B$33,IF('Dépenses forfaitaire'!$E191&lt;=Listes!$A$64,'Dépenses forfaitaire'!$E191*Listes!$A$65,IF('Dépenses forfaitaire'!$E191&gt;Listes!$D$64,'Dépenses forfaitaire'!$E191*Listes!$D$65,(('Dépenses forfaitaire'!$E191*Listes!$B$65)+Listes!$C$65)))))))</f>
        <v/>
      </c>
      <c r="P191" s="105" t="str">
        <f t="shared" si="5"/>
        <v/>
      </c>
      <c r="Q191" s="219"/>
    </row>
    <row r="192" spans="1:17" ht="20.100000000000001" customHeight="1" x14ac:dyDescent="0.25">
      <c r="A192" s="44">
        <v>186</v>
      </c>
      <c r="B192" s="21"/>
      <c r="C192" s="21"/>
      <c r="D192" s="21"/>
      <c r="E192" s="21"/>
      <c r="F192" s="21"/>
      <c r="G192" s="21"/>
      <c r="H192" s="113" t="str">
        <f>IF(C192="","",IF(C192="","",(VLOOKUP(C192,Listes!$B$31:$C$35,2,FALSE))))</f>
        <v/>
      </c>
      <c r="I192" s="219" t="str">
        <f t="shared" si="4"/>
        <v/>
      </c>
      <c r="J192" s="105" t="str">
        <f>IF(H192="","",IF(H192="","",(VLOOKUP(H192,Listes!$C$31:$D$35,2,FALSE))))</f>
        <v/>
      </c>
      <c r="K192" s="276"/>
      <c r="L192" s="276"/>
      <c r="M192" s="104" t="str">
        <f>IF($H192="","",IF($C192=Listes!$B$32,IF('Dépenses forfaitaire'!$E192&lt;=Listes!$B$53,('Dépenses forfaitaire'!$E192*(VLOOKUP('Dépenses forfaitaire'!$D192,Listes!$A$54:$E$60,2,FALSE))),IF('Dépenses forfaitaire'!$E192&gt;Listes!$E$53,('Dépenses forfaitaire'!$E192*(VLOOKUP('Dépenses forfaitaire'!$D192,Listes!$A$54:$E$60,5,FALSE))),('Dépenses forfaitaire'!$E192*(VLOOKUP('Dépenses forfaitaire'!$D192,Listes!$A$54:$E$60,3,FALSE)))+(VLOOKUP('Dépenses forfaitaire'!$D192,Listes!$A$54:$E$60,4,FALSE))))))</f>
        <v/>
      </c>
      <c r="N192" s="104" t="str">
        <f>IF($H192="","",IF($C192=Listes!$B$31,IF('Dépenses forfaitaire'!$E192&lt;=Listes!$B$42,('Dépenses forfaitaire'!$E192*(VLOOKUP('Dépenses forfaitaire'!$D192,Listes!$A$43:$E$49,2,FALSE))),IF('Dépenses forfaitaire'!$E192&gt;Listes!$D$42,('Dépenses forfaitaire'!$E192*(VLOOKUP('Dépenses forfaitaire'!$D192,Listes!$A$43:$E$49,5,FALSE))),('Dépenses forfaitaire'!$E192*(VLOOKUP('Dépenses forfaitaire'!$D192,Listes!$A$43:$E$49,3,FALSE)))+(VLOOKUP('Dépenses forfaitaire'!$D192,Listes!$A$43:$E$49,4,FALSE))))))</f>
        <v/>
      </c>
      <c r="O192" s="104" t="str">
        <f>IF($H192="","",IF($C192=Listes!$B$34,Listes!$I$31,IF($C192=Listes!$B$35,(VLOOKUP('Dépenses forfaitaire'!$F192,Listes!$E$31:$F$36,2,FALSE)),IF($C192=Listes!$B$33,IF('Dépenses forfaitaire'!$E192&lt;=Listes!$A$64,'Dépenses forfaitaire'!$E192*Listes!$A$65,IF('Dépenses forfaitaire'!$E192&gt;Listes!$D$64,'Dépenses forfaitaire'!$E192*Listes!$D$65,(('Dépenses forfaitaire'!$E192*Listes!$B$65)+Listes!$C$65)))))))</f>
        <v/>
      </c>
      <c r="P192" s="105" t="str">
        <f t="shared" si="5"/>
        <v/>
      </c>
      <c r="Q192" s="219"/>
    </row>
    <row r="193" spans="1:17" ht="20.100000000000001" customHeight="1" x14ac:dyDescent="0.25">
      <c r="A193" s="44">
        <v>187</v>
      </c>
      <c r="B193" s="21"/>
      <c r="C193" s="21"/>
      <c r="D193" s="21"/>
      <c r="E193" s="21"/>
      <c r="F193" s="21"/>
      <c r="G193" s="21"/>
      <c r="H193" s="113" t="str">
        <f>IF(C193="","",IF(C193="","",(VLOOKUP(C193,Listes!$B$31:$C$35,2,FALSE))))</f>
        <v/>
      </c>
      <c r="I193" s="219" t="str">
        <f t="shared" si="4"/>
        <v/>
      </c>
      <c r="J193" s="105" t="str">
        <f>IF(H193="","",IF(H193="","",(VLOOKUP(H193,Listes!$C$31:$D$35,2,FALSE))))</f>
        <v/>
      </c>
      <c r="K193" s="276"/>
      <c r="L193" s="276"/>
      <c r="M193" s="104" t="str">
        <f>IF($H193="","",IF($C193=Listes!$B$32,IF('Dépenses forfaitaire'!$E193&lt;=Listes!$B$53,('Dépenses forfaitaire'!$E193*(VLOOKUP('Dépenses forfaitaire'!$D193,Listes!$A$54:$E$60,2,FALSE))),IF('Dépenses forfaitaire'!$E193&gt;Listes!$E$53,('Dépenses forfaitaire'!$E193*(VLOOKUP('Dépenses forfaitaire'!$D193,Listes!$A$54:$E$60,5,FALSE))),('Dépenses forfaitaire'!$E193*(VLOOKUP('Dépenses forfaitaire'!$D193,Listes!$A$54:$E$60,3,FALSE)))+(VLOOKUP('Dépenses forfaitaire'!$D193,Listes!$A$54:$E$60,4,FALSE))))))</f>
        <v/>
      </c>
      <c r="N193" s="104" t="str">
        <f>IF($H193="","",IF($C193=Listes!$B$31,IF('Dépenses forfaitaire'!$E193&lt;=Listes!$B$42,('Dépenses forfaitaire'!$E193*(VLOOKUP('Dépenses forfaitaire'!$D193,Listes!$A$43:$E$49,2,FALSE))),IF('Dépenses forfaitaire'!$E193&gt;Listes!$D$42,('Dépenses forfaitaire'!$E193*(VLOOKUP('Dépenses forfaitaire'!$D193,Listes!$A$43:$E$49,5,FALSE))),('Dépenses forfaitaire'!$E193*(VLOOKUP('Dépenses forfaitaire'!$D193,Listes!$A$43:$E$49,3,FALSE)))+(VLOOKUP('Dépenses forfaitaire'!$D193,Listes!$A$43:$E$49,4,FALSE))))))</f>
        <v/>
      </c>
      <c r="O193" s="104" t="str">
        <f>IF($H193="","",IF($C193=Listes!$B$34,Listes!$I$31,IF($C193=Listes!$B$35,(VLOOKUP('Dépenses forfaitaire'!$F193,Listes!$E$31:$F$36,2,FALSE)),IF($C193=Listes!$B$33,IF('Dépenses forfaitaire'!$E193&lt;=Listes!$A$64,'Dépenses forfaitaire'!$E193*Listes!$A$65,IF('Dépenses forfaitaire'!$E193&gt;Listes!$D$64,'Dépenses forfaitaire'!$E193*Listes!$D$65,(('Dépenses forfaitaire'!$E193*Listes!$B$65)+Listes!$C$65)))))))</f>
        <v/>
      </c>
      <c r="P193" s="105" t="str">
        <f t="shared" si="5"/>
        <v/>
      </c>
      <c r="Q193" s="219"/>
    </row>
    <row r="194" spans="1:17" ht="20.100000000000001" customHeight="1" x14ac:dyDescent="0.25">
      <c r="A194" s="44">
        <v>188</v>
      </c>
      <c r="B194" s="21"/>
      <c r="C194" s="21"/>
      <c r="D194" s="21"/>
      <c r="E194" s="21"/>
      <c r="F194" s="21"/>
      <c r="G194" s="21"/>
      <c r="H194" s="113" t="str">
        <f>IF(C194="","",IF(C194="","",(VLOOKUP(C194,Listes!$B$31:$C$35,2,FALSE))))</f>
        <v/>
      </c>
      <c r="I194" s="219" t="str">
        <f t="shared" si="4"/>
        <v/>
      </c>
      <c r="J194" s="105" t="str">
        <f>IF(H194="","",IF(H194="","",(VLOOKUP(H194,Listes!$C$31:$D$35,2,FALSE))))</f>
        <v/>
      </c>
      <c r="K194" s="276"/>
      <c r="L194" s="276"/>
      <c r="M194" s="104" t="str">
        <f>IF($H194="","",IF($C194=Listes!$B$32,IF('Dépenses forfaitaire'!$E194&lt;=Listes!$B$53,('Dépenses forfaitaire'!$E194*(VLOOKUP('Dépenses forfaitaire'!$D194,Listes!$A$54:$E$60,2,FALSE))),IF('Dépenses forfaitaire'!$E194&gt;Listes!$E$53,('Dépenses forfaitaire'!$E194*(VLOOKUP('Dépenses forfaitaire'!$D194,Listes!$A$54:$E$60,5,FALSE))),('Dépenses forfaitaire'!$E194*(VLOOKUP('Dépenses forfaitaire'!$D194,Listes!$A$54:$E$60,3,FALSE)))+(VLOOKUP('Dépenses forfaitaire'!$D194,Listes!$A$54:$E$60,4,FALSE))))))</f>
        <v/>
      </c>
      <c r="N194" s="104" t="str">
        <f>IF($H194="","",IF($C194=Listes!$B$31,IF('Dépenses forfaitaire'!$E194&lt;=Listes!$B$42,('Dépenses forfaitaire'!$E194*(VLOOKUP('Dépenses forfaitaire'!$D194,Listes!$A$43:$E$49,2,FALSE))),IF('Dépenses forfaitaire'!$E194&gt;Listes!$D$42,('Dépenses forfaitaire'!$E194*(VLOOKUP('Dépenses forfaitaire'!$D194,Listes!$A$43:$E$49,5,FALSE))),('Dépenses forfaitaire'!$E194*(VLOOKUP('Dépenses forfaitaire'!$D194,Listes!$A$43:$E$49,3,FALSE)))+(VLOOKUP('Dépenses forfaitaire'!$D194,Listes!$A$43:$E$49,4,FALSE))))))</f>
        <v/>
      </c>
      <c r="O194" s="104" t="str">
        <f>IF($H194="","",IF($C194=Listes!$B$34,Listes!$I$31,IF($C194=Listes!$B$35,(VLOOKUP('Dépenses forfaitaire'!$F194,Listes!$E$31:$F$36,2,FALSE)),IF($C194=Listes!$B$33,IF('Dépenses forfaitaire'!$E194&lt;=Listes!$A$64,'Dépenses forfaitaire'!$E194*Listes!$A$65,IF('Dépenses forfaitaire'!$E194&gt;Listes!$D$64,'Dépenses forfaitaire'!$E194*Listes!$D$65,(('Dépenses forfaitaire'!$E194*Listes!$B$65)+Listes!$C$65)))))))</f>
        <v/>
      </c>
      <c r="P194" s="105" t="str">
        <f t="shared" si="5"/>
        <v/>
      </c>
      <c r="Q194" s="219"/>
    </row>
    <row r="195" spans="1:17" ht="20.100000000000001" customHeight="1" x14ac:dyDescent="0.25">
      <c r="A195" s="44">
        <v>189</v>
      </c>
      <c r="B195" s="21"/>
      <c r="C195" s="21"/>
      <c r="D195" s="21"/>
      <c r="E195" s="21"/>
      <c r="F195" s="21"/>
      <c r="G195" s="21"/>
      <c r="H195" s="113" t="str">
        <f>IF(C195="","",IF(C195="","",(VLOOKUP(C195,Listes!$B$31:$C$35,2,FALSE))))</f>
        <v/>
      </c>
      <c r="I195" s="219" t="str">
        <f t="shared" si="4"/>
        <v/>
      </c>
      <c r="J195" s="105" t="str">
        <f>IF(H195="","",IF(H195="","",(VLOOKUP(H195,Listes!$C$31:$D$35,2,FALSE))))</f>
        <v/>
      </c>
      <c r="K195" s="276"/>
      <c r="L195" s="276"/>
      <c r="M195" s="104" t="str">
        <f>IF($H195="","",IF($C195=Listes!$B$32,IF('Dépenses forfaitaire'!$E195&lt;=Listes!$B$53,('Dépenses forfaitaire'!$E195*(VLOOKUP('Dépenses forfaitaire'!$D195,Listes!$A$54:$E$60,2,FALSE))),IF('Dépenses forfaitaire'!$E195&gt;Listes!$E$53,('Dépenses forfaitaire'!$E195*(VLOOKUP('Dépenses forfaitaire'!$D195,Listes!$A$54:$E$60,5,FALSE))),('Dépenses forfaitaire'!$E195*(VLOOKUP('Dépenses forfaitaire'!$D195,Listes!$A$54:$E$60,3,FALSE)))+(VLOOKUP('Dépenses forfaitaire'!$D195,Listes!$A$54:$E$60,4,FALSE))))))</f>
        <v/>
      </c>
      <c r="N195" s="104" t="str">
        <f>IF($H195="","",IF($C195=Listes!$B$31,IF('Dépenses forfaitaire'!$E195&lt;=Listes!$B$42,('Dépenses forfaitaire'!$E195*(VLOOKUP('Dépenses forfaitaire'!$D195,Listes!$A$43:$E$49,2,FALSE))),IF('Dépenses forfaitaire'!$E195&gt;Listes!$D$42,('Dépenses forfaitaire'!$E195*(VLOOKUP('Dépenses forfaitaire'!$D195,Listes!$A$43:$E$49,5,FALSE))),('Dépenses forfaitaire'!$E195*(VLOOKUP('Dépenses forfaitaire'!$D195,Listes!$A$43:$E$49,3,FALSE)))+(VLOOKUP('Dépenses forfaitaire'!$D195,Listes!$A$43:$E$49,4,FALSE))))))</f>
        <v/>
      </c>
      <c r="O195" s="104" t="str">
        <f>IF($H195="","",IF($C195=Listes!$B$34,Listes!$I$31,IF($C195=Listes!$B$35,(VLOOKUP('Dépenses forfaitaire'!$F195,Listes!$E$31:$F$36,2,FALSE)),IF($C195=Listes!$B$33,IF('Dépenses forfaitaire'!$E195&lt;=Listes!$A$64,'Dépenses forfaitaire'!$E195*Listes!$A$65,IF('Dépenses forfaitaire'!$E195&gt;Listes!$D$64,'Dépenses forfaitaire'!$E195*Listes!$D$65,(('Dépenses forfaitaire'!$E195*Listes!$B$65)+Listes!$C$65)))))))</f>
        <v/>
      </c>
      <c r="P195" s="105" t="str">
        <f t="shared" si="5"/>
        <v/>
      </c>
      <c r="Q195" s="219"/>
    </row>
    <row r="196" spans="1:17" ht="20.100000000000001" customHeight="1" x14ac:dyDescent="0.25">
      <c r="A196" s="44">
        <v>190</v>
      </c>
      <c r="B196" s="21"/>
      <c r="C196" s="21"/>
      <c r="D196" s="21"/>
      <c r="E196" s="21"/>
      <c r="F196" s="21"/>
      <c r="G196" s="21"/>
      <c r="H196" s="113" t="str">
        <f>IF(C196="","",IF(C196="","",(VLOOKUP(C196,Listes!$B$31:$C$35,2,FALSE))))</f>
        <v/>
      </c>
      <c r="I196" s="219" t="str">
        <f t="shared" si="4"/>
        <v/>
      </c>
      <c r="J196" s="105" t="str">
        <f>IF(H196="","",IF(H196="","",(VLOOKUP(H196,Listes!$C$31:$D$35,2,FALSE))))</f>
        <v/>
      </c>
      <c r="K196" s="276"/>
      <c r="L196" s="276"/>
      <c r="M196" s="104" t="str">
        <f>IF($H196="","",IF($C196=Listes!$B$32,IF('Dépenses forfaitaire'!$E196&lt;=Listes!$B$53,('Dépenses forfaitaire'!$E196*(VLOOKUP('Dépenses forfaitaire'!$D196,Listes!$A$54:$E$60,2,FALSE))),IF('Dépenses forfaitaire'!$E196&gt;Listes!$E$53,('Dépenses forfaitaire'!$E196*(VLOOKUP('Dépenses forfaitaire'!$D196,Listes!$A$54:$E$60,5,FALSE))),('Dépenses forfaitaire'!$E196*(VLOOKUP('Dépenses forfaitaire'!$D196,Listes!$A$54:$E$60,3,FALSE)))+(VLOOKUP('Dépenses forfaitaire'!$D196,Listes!$A$54:$E$60,4,FALSE))))))</f>
        <v/>
      </c>
      <c r="N196" s="104" t="str">
        <f>IF($H196="","",IF($C196=Listes!$B$31,IF('Dépenses forfaitaire'!$E196&lt;=Listes!$B$42,('Dépenses forfaitaire'!$E196*(VLOOKUP('Dépenses forfaitaire'!$D196,Listes!$A$43:$E$49,2,FALSE))),IF('Dépenses forfaitaire'!$E196&gt;Listes!$D$42,('Dépenses forfaitaire'!$E196*(VLOOKUP('Dépenses forfaitaire'!$D196,Listes!$A$43:$E$49,5,FALSE))),('Dépenses forfaitaire'!$E196*(VLOOKUP('Dépenses forfaitaire'!$D196,Listes!$A$43:$E$49,3,FALSE)))+(VLOOKUP('Dépenses forfaitaire'!$D196,Listes!$A$43:$E$49,4,FALSE))))))</f>
        <v/>
      </c>
      <c r="O196" s="104" t="str">
        <f>IF($H196="","",IF($C196=Listes!$B$34,Listes!$I$31,IF($C196=Listes!$B$35,(VLOOKUP('Dépenses forfaitaire'!$F196,Listes!$E$31:$F$36,2,FALSE)),IF($C196=Listes!$B$33,IF('Dépenses forfaitaire'!$E196&lt;=Listes!$A$64,'Dépenses forfaitaire'!$E196*Listes!$A$65,IF('Dépenses forfaitaire'!$E196&gt;Listes!$D$64,'Dépenses forfaitaire'!$E196*Listes!$D$65,(('Dépenses forfaitaire'!$E196*Listes!$B$65)+Listes!$C$65)))))))</f>
        <v/>
      </c>
      <c r="P196" s="105" t="str">
        <f t="shared" si="5"/>
        <v/>
      </c>
      <c r="Q196" s="219"/>
    </row>
    <row r="197" spans="1:17" ht="20.100000000000001" customHeight="1" x14ac:dyDescent="0.25">
      <c r="A197" s="44">
        <v>191</v>
      </c>
      <c r="B197" s="21"/>
      <c r="C197" s="21"/>
      <c r="D197" s="21"/>
      <c r="E197" s="21"/>
      <c r="F197" s="21"/>
      <c r="G197" s="21"/>
      <c r="H197" s="113" t="str">
        <f>IF(C197="","",IF(C197="","",(VLOOKUP(C197,Listes!$B$31:$C$35,2,FALSE))))</f>
        <v/>
      </c>
      <c r="I197" s="219" t="str">
        <f t="shared" si="4"/>
        <v/>
      </c>
      <c r="J197" s="105" t="str">
        <f>IF(H197="","",IF(H197="","",(VLOOKUP(H197,Listes!$C$31:$D$35,2,FALSE))))</f>
        <v/>
      </c>
      <c r="K197" s="276"/>
      <c r="L197" s="276"/>
      <c r="M197" s="104" t="str">
        <f>IF($H197="","",IF($C197=Listes!$B$32,IF('Dépenses forfaitaire'!$E197&lt;=Listes!$B$53,('Dépenses forfaitaire'!$E197*(VLOOKUP('Dépenses forfaitaire'!$D197,Listes!$A$54:$E$60,2,FALSE))),IF('Dépenses forfaitaire'!$E197&gt;Listes!$E$53,('Dépenses forfaitaire'!$E197*(VLOOKUP('Dépenses forfaitaire'!$D197,Listes!$A$54:$E$60,5,FALSE))),('Dépenses forfaitaire'!$E197*(VLOOKUP('Dépenses forfaitaire'!$D197,Listes!$A$54:$E$60,3,FALSE)))+(VLOOKUP('Dépenses forfaitaire'!$D197,Listes!$A$54:$E$60,4,FALSE))))))</f>
        <v/>
      </c>
      <c r="N197" s="104" t="str">
        <f>IF($H197="","",IF($C197=Listes!$B$31,IF('Dépenses forfaitaire'!$E197&lt;=Listes!$B$42,('Dépenses forfaitaire'!$E197*(VLOOKUP('Dépenses forfaitaire'!$D197,Listes!$A$43:$E$49,2,FALSE))),IF('Dépenses forfaitaire'!$E197&gt;Listes!$D$42,('Dépenses forfaitaire'!$E197*(VLOOKUP('Dépenses forfaitaire'!$D197,Listes!$A$43:$E$49,5,FALSE))),('Dépenses forfaitaire'!$E197*(VLOOKUP('Dépenses forfaitaire'!$D197,Listes!$A$43:$E$49,3,FALSE)))+(VLOOKUP('Dépenses forfaitaire'!$D197,Listes!$A$43:$E$49,4,FALSE))))))</f>
        <v/>
      </c>
      <c r="O197" s="104" t="str">
        <f>IF($H197="","",IF($C197=Listes!$B$34,Listes!$I$31,IF($C197=Listes!$B$35,(VLOOKUP('Dépenses forfaitaire'!$F197,Listes!$E$31:$F$36,2,FALSE)),IF($C197=Listes!$B$33,IF('Dépenses forfaitaire'!$E197&lt;=Listes!$A$64,'Dépenses forfaitaire'!$E197*Listes!$A$65,IF('Dépenses forfaitaire'!$E197&gt;Listes!$D$64,'Dépenses forfaitaire'!$E197*Listes!$D$65,(('Dépenses forfaitaire'!$E197*Listes!$B$65)+Listes!$C$65)))))))</f>
        <v/>
      </c>
      <c r="P197" s="105" t="str">
        <f t="shared" si="5"/>
        <v/>
      </c>
      <c r="Q197" s="219"/>
    </row>
    <row r="198" spans="1:17" ht="20.100000000000001" customHeight="1" x14ac:dyDescent="0.25">
      <c r="A198" s="44">
        <v>192</v>
      </c>
      <c r="B198" s="21"/>
      <c r="C198" s="21"/>
      <c r="D198" s="21"/>
      <c r="E198" s="21"/>
      <c r="F198" s="21"/>
      <c r="G198" s="21"/>
      <c r="H198" s="113" t="str">
        <f>IF(C198="","",IF(C198="","",(VLOOKUP(C198,Listes!$B$31:$C$35,2,FALSE))))</f>
        <v/>
      </c>
      <c r="I198" s="219" t="str">
        <f t="shared" si="4"/>
        <v/>
      </c>
      <c r="J198" s="105" t="str">
        <f>IF(H198="","",IF(H198="","",(VLOOKUP(H198,Listes!$C$31:$D$35,2,FALSE))))</f>
        <v/>
      </c>
      <c r="K198" s="276"/>
      <c r="L198" s="276"/>
      <c r="M198" s="104" t="str">
        <f>IF($H198="","",IF($C198=Listes!$B$32,IF('Dépenses forfaitaire'!$E198&lt;=Listes!$B$53,('Dépenses forfaitaire'!$E198*(VLOOKUP('Dépenses forfaitaire'!$D198,Listes!$A$54:$E$60,2,FALSE))),IF('Dépenses forfaitaire'!$E198&gt;Listes!$E$53,('Dépenses forfaitaire'!$E198*(VLOOKUP('Dépenses forfaitaire'!$D198,Listes!$A$54:$E$60,5,FALSE))),('Dépenses forfaitaire'!$E198*(VLOOKUP('Dépenses forfaitaire'!$D198,Listes!$A$54:$E$60,3,FALSE)))+(VLOOKUP('Dépenses forfaitaire'!$D198,Listes!$A$54:$E$60,4,FALSE))))))</f>
        <v/>
      </c>
      <c r="N198" s="104" t="str">
        <f>IF($H198="","",IF($C198=Listes!$B$31,IF('Dépenses forfaitaire'!$E198&lt;=Listes!$B$42,('Dépenses forfaitaire'!$E198*(VLOOKUP('Dépenses forfaitaire'!$D198,Listes!$A$43:$E$49,2,FALSE))),IF('Dépenses forfaitaire'!$E198&gt;Listes!$D$42,('Dépenses forfaitaire'!$E198*(VLOOKUP('Dépenses forfaitaire'!$D198,Listes!$A$43:$E$49,5,FALSE))),('Dépenses forfaitaire'!$E198*(VLOOKUP('Dépenses forfaitaire'!$D198,Listes!$A$43:$E$49,3,FALSE)))+(VLOOKUP('Dépenses forfaitaire'!$D198,Listes!$A$43:$E$49,4,FALSE))))))</f>
        <v/>
      </c>
      <c r="O198" s="104" t="str">
        <f>IF($H198="","",IF($C198=Listes!$B$34,Listes!$I$31,IF($C198=Listes!$B$35,(VLOOKUP('Dépenses forfaitaire'!$F198,Listes!$E$31:$F$36,2,FALSE)),IF($C198=Listes!$B$33,IF('Dépenses forfaitaire'!$E198&lt;=Listes!$A$64,'Dépenses forfaitaire'!$E198*Listes!$A$65,IF('Dépenses forfaitaire'!$E198&gt;Listes!$D$64,'Dépenses forfaitaire'!$E198*Listes!$D$65,(('Dépenses forfaitaire'!$E198*Listes!$B$65)+Listes!$C$65)))))))</f>
        <v/>
      </c>
      <c r="P198" s="105" t="str">
        <f t="shared" si="5"/>
        <v/>
      </c>
      <c r="Q198" s="219"/>
    </row>
    <row r="199" spans="1:17" ht="20.100000000000001" customHeight="1" x14ac:dyDescent="0.25">
      <c r="A199" s="44">
        <v>193</v>
      </c>
      <c r="B199" s="21"/>
      <c r="C199" s="21"/>
      <c r="D199" s="21"/>
      <c r="E199" s="21"/>
      <c r="F199" s="21"/>
      <c r="G199" s="21"/>
      <c r="H199" s="113" t="str">
        <f>IF(C199="","",IF(C199="","",(VLOOKUP(C199,Listes!$B$31:$C$35,2,FALSE))))</f>
        <v/>
      </c>
      <c r="I199" s="219" t="str">
        <f t="shared" ref="I199:I262" si="6">IF(H199="Frais de déplacement (barèmes kilométriques) ",1,"")</f>
        <v/>
      </c>
      <c r="J199" s="105" t="str">
        <f>IF(H199="","",IF(H199="","",(VLOOKUP(H199,Listes!$C$31:$D$35,2,FALSE))))</f>
        <v/>
      </c>
      <c r="K199" s="276"/>
      <c r="L199" s="276"/>
      <c r="M199" s="104" t="str">
        <f>IF($H199="","",IF($C199=Listes!$B$32,IF('Dépenses forfaitaire'!$E199&lt;=Listes!$B$53,('Dépenses forfaitaire'!$E199*(VLOOKUP('Dépenses forfaitaire'!$D199,Listes!$A$54:$E$60,2,FALSE))),IF('Dépenses forfaitaire'!$E199&gt;Listes!$E$53,('Dépenses forfaitaire'!$E199*(VLOOKUP('Dépenses forfaitaire'!$D199,Listes!$A$54:$E$60,5,FALSE))),('Dépenses forfaitaire'!$E199*(VLOOKUP('Dépenses forfaitaire'!$D199,Listes!$A$54:$E$60,3,FALSE)))+(VLOOKUP('Dépenses forfaitaire'!$D199,Listes!$A$54:$E$60,4,FALSE))))))</f>
        <v/>
      </c>
      <c r="N199" s="104" t="str">
        <f>IF($H199="","",IF($C199=Listes!$B$31,IF('Dépenses forfaitaire'!$E199&lt;=Listes!$B$42,('Dépenses forfaitaire'!$E199*(VLOOKUP('Dépenses forfaitaire'!$D199,Listes!$A$43:$E$49,2,FALSE))),IF('Dépenses forfaitaire'!$E199&gt;Listes!$D$42,('Dépenses forfaitaire'!$E199*(VLOOKUP('Dépenses forfaitaire'!$D199,Listes!$A$43:$E$49,5,FALSE))),('Dépenses forfaitaire'!$E199*(VLOOKUP('Dépenses forfaitaire'!$D199,Listes!$A$43:$E$49,3,FALSE)))+(VLOOKUP('Dépenses forfaitaire'!$D199,Listes!$A$43:$E$49,4,FALSE))))))</f>
        <v/>
      </c>
      <c r="O199" s="104" t="str">
        <f>IF($H199="","",IF($C199=Listes!$B$34,Listes!$I$31,IF($C199=Listes!$B$35,(VLOOKUP('Dépenses forfaitaire'!$F199,Listes!$E$31:$F$36,2,FALSE)),IF($C199=Listes!$B$33,IF('Dépenses forfaitaire'!$E199&lt;=Listes!$A$64,'Dépenses forfaitaire'!$E199*Listes!$A$65,IF('Dépenses forfaitaire'!$E199&gt;Listes!$D$64,'Dépenses forfaitaire'!$E199*Listes!$D$65,(('Dépenses forfaitaire'!$E199*Listes!$B$65)+Listes!$C$65)))))))</f>
        <v/>
      </c>
      <c r="P199" s="105" t="str">
        <f t="shared" ref="P199:P262" si="7">IF($I199="","",($O199+$N199+$M199)*$I199)</f>
        <v/>
      </c>
      <c r="Q199" s="219"/>
    </row>
    <row r="200" spans="1:17" ht="20.100000000000001" customHeight="1" x14ac:dyDescent="0.25">
      <c r="A200" s="44">
        <v>194</v>
      </c>
      <c r="B200" s="21"/>
      <c r="C200" s="21"/>
      <c r="D200" s="21"/>
      <c r="E200" s="21"/>
      <c r="F200" s="21"/>
      <c r="G200" s="21"/>
      <c r="H200" s="113" t="str">
        <f>IF(C200="","",IF(C200="","",(VLOOKUP(C200,Listes!$B$31:$C$35,2,FALSE))))</f>
        <v/>
      </c>
      <c r="I200" s="219" t="str">
        <f t="shared" si="6"/>
        <v/>
      </c>
      <c r="J200" s="105" t="str">
        <f>IF(H200="","",IF(H200="","",(VLOOKUP(H200,Listes!$C$31:$D$35,2,FALSE))))</f>
        <v/>
      </c>
      <c r="K200" s="276"/>
      <c r="L200" s="276"/>
      <c r="M200" s="104" t="str">
        <f>IF($H200="","",IF($C200=Listes!$B$32,IF('Dépenses forfaitaire'!$E200&lt;=Listes!$B$53,('Dépenses forfaitaire'!$E200*(VLOOKUP('Dépenses forfaitaire'!$D200,Listes!$A$54:$E$60,2,FALSE))),IF('Dépenses forfaitaire'!$E200&gt;Listes!$E$53,('Dépenses forfaitaire'!$E200*(VLOOKUP('Dépenses forfaitaire'!$D200,Listes!$A$54:$E$60,5,FALSE))),('Dépenses forfaitaire'!$E200*(VLOOKUP('Dépenses forfaitaire'!$D200,Listes!$A$54:$E$60,3,FALSE)))+(VLOOKUP('Dépenses forfaitaire'!$D200,Listes!$A$54:$E$60,4,FALSE))))))</f>
        <v/>
      </c>
      <c r="N200" s="104" t="str">
        <f>IF($H200="","",IF($C200=Listes!$B$31,IF('Dépenses forfaitaire'!$E200&lt;=Listes!$B$42,('Dépenses forfaitaire'!$E200*(VLOOKUP('Dépenses forfaitaire'!$D200,Listes!$A$43:$E$49,2,FALSE))),IF('Dépenses forfaitaire'!$E200&gt;Listes!$D$42,('Dépenses forfaitaire'!$E200*(VLOOKUP('Dépenses forfaitaire'!$D200,Listes!$A$43:$E$49,5,FALSE))),('Dépenses forfaitaire'!$E200*(VLOOKUP('Dépenses forfaitaire'!$D200,Listes!$A$43:$E$49,3,FALSE)))+(VLOOKUP('Dépenses forfaitaire'!$D200,Listes!$A$43:$E$49,4,FALSE))))))</f>
        <v/>
      </c>
      <c r="O200" s="104" t="str">
        <f>IF($H200="","",IF($C200=Listes!$B$34,Listes!$I$31,IF($C200=Listes!$B$35,(VLOOKUP('Dépenses forfaitaire'!$F200,Listes!$E$31:$F$36,2,FALSE)),IF($C200=Listes!$B$33,IF('Dépenses forfaitaire'!$E200&lt;=Listes!$A$64,'Dépenses forfaitaire'!$E200*Listes!$A$65,IF('Dépenses forfaitaire'!$E200&gt;Listes!$D$64,'Dépenses forfaitaire'!$E200*Listes!$D$65,(('Dépenses forfaitaire'!$E200*Listes!$B$65)+Listes!$C$65)))))))</f>
        <v/>
      </c>
      <c r="P200" s="105" t="str">
        <f t="shared" si="7"/>
        <v/>
      </c>
      <c r="Q200" s="219"/>
    </row>
    <row r="201" spans="1:17" ht="20.100000000000001" customHeight="1" x14ac:dyDescent="0.25">
      <c r="A201" s="44">
        <v>195</v>
      </c>
      <c r="B201" s="21"/>
      <c r="C201" s="21"/>
      <c r="D201" s="21"/>
      <c r="E201" s="21"/>
      <c r="F201" s="21"/>
      <c r="G201" s="21"/>
      <c r="H201" s="113" t="str">
        <f>IF(C201="","",IF(C201="","",(VLOOKUP(C201,Listes!$B$31:$C$35,2,FALSE))))</f>
        <v/>
      </c>
      <c r="I201" s="219" t="str">
        <f t="shared" si="6"/>
        <v/>
      </c>
      <c r="J201" s="105" t="str">
        <f>IF(H201="","",IF(H201="","",(VLOOKUP(H201,Listes!$C$31:$D$35,2,FALSE))))</f>
        <v/>
      </c>
      <c r="K201" s="276"/>
      <c r="L201" s="276"/>
      <c r="M201" s="104" t="str">
        <f>IF($H201="","",IF($C201=Listes!$B$32,IF('Dépenses forfaitaire'!$E201&lt;=Listes!$B$53,('Dépenses forfaitaire'!$E201*(VLOOKUP('Dépenses forfaitaire'!$D201,Listes!$A$54:$E$60,2,FALSE))),IF('Dépenses forfaitaire'!$E201&gt;Listes!$E$53,('Dépenses forfaitaire'!$E201*(VLOOKUP('Dépenses forfaitaire'!$D201,Listes!$A$54:$E$60,5,FALSE))),('Dépenses forfaitaire'!$E201*(VLOOKUP('Dépenses forfaitaire'!$D201,Listes!$A$54:$E$60,3,FALSE)))+(VLOOKUP('Dépenses forfaitaire'!$D201,Listes!$A$54:$E$60,4,FALSE))))))</f>
        <v/>
      </c>
      <c r="N201" s="104" t="str">
        <f>IF($H201="","",IF($C201=Listes!$B$31,IF('Dépenses forfaitaire'!$E201&lt;=Listes!$B$42,('Dépenses forfaitaire'!$E201*(VLOOKUP('Dépenses forfaitaire'!$D201,Listes!$A$43:$E$49,2,FALSE))),IF('Dépenses forfaitaire'!$E201&gt;Listes!$D$42,('Dépenses forfaitaire'!$E201*(VLOOKUP('Dépenses forfaitaire'!$D201,Listes!$A$43:$E$49,5,FALSE))),('Dépenses forfaitaire'!$E201*(VLOOKUP('Dépenses forfaitaire'!$D201,Listes!$A$43:$E$49,3,FALSE)))+(VLOOKUP('Dépenses forfaitaire'!$D201,Listes!$A$43:$E$49,4,FALSE))))))</f>
        <v/>
      </c>
      <c r="O201" s="104" t="str">
        <f>IF($H201="","",IF($C201=Listes!$B$34,Listes!$I$31,IF($C201=Listes!$B$35,(VLOOKUP('Dépenses forfaitaire'!$F201,Listes!$E$31:$F$36,2,FALSE)),IF($C201=Listes!$B$33,IF('Dépenses forfaitaire'!$E201&lt;=Listes!$A$64,'Dépenses forfaitaire'!$E201*Listes!$A$65,IF('Dépenses forfaitaire'!$E201&gt;Listes!$D$64,'Dépenses forfaitaire'!$E201*Listes!$D$65,(('Dépenses forfaitaire'!$E201*Listes!$B$65)+Listes!$C$65)))))))</f>
        <v/>
      </c>
      <c r="P201" s="105" t="str">
        <f t="shared" si="7"/>
        <v/>
      </c>
      <c r="Q201" s="219"/>
    </row>
    <row r="202" spans="1:17" ht="20.100000000000001" customHeight="1" x14ac:dyDescent="0.25">
      <c r="A202" s="44">
        <v>196</v>
      </c>
      <c r="B202" s="21"/>
      <c r="C202" s="21"/>
      <c r="D202" s="21"/>
      <c r="E202" s="21"/>
      <c r="F202" s="21"/>
      <c r="G202" s="21"/>
      <c r="H202" s="113" t="str">
        <f>IF(C202="","",IF(C202="","",(VLOOKUP(C202,Listes!$B$31:$C$35,2,FALSE))))</f>
        <v/>
      </c>
      <c r="I202" s="219" t="str">
        <f t="shared" si="6"/>
        <v/>
      </c>
      <c r="J202" s="105" t="str">
        <f>IF(H202="","",IF(H202="","",(VLOOKUP(H202,Listes!$C$31:$D$35,2,FALSE))))</f>
        <v/>
      </c>
      <c r="K202" s="276"/>
      <c r="L202" s="276"/>
      <c r="M202" s="104" t="str">
        <f>IF($H202="","",IF($C202=Listes!$B$32,IF('Dépenses forfaitaire'!$E202&lt;=Listes!$B$53,('Dépenses forfaitaire'!$E202*(VLOOKUP('Dépenses forfaitaire'!$D202,Listes!$A$54:$E$60,2,FALSE))),IF('Dépenses forfaitaire'!$E202&gt;Listes!$E$53,('Dépenses forfaitaire'!$E202*(VLOOKUP('Dépenses forfaitaire'!$D202,Listes!$A$54:$E$60,5,FALSE))),('Dépenses forfaitaire'!$E202*(VLOOKUP('Dépenses forfaitaire'!$D202,Listes!$A$54:$E$60,3,FALSE)))+(VLOOKUP('Dépenses forfaitaire'!$D202,Listes!$A$54:$E$60,4,FALSE))))))</f>
        <v/>
      </c>
      <c r="N202" s="104" t="str">
        <f>IF($H202="","",IF($C202=Listes!$B$31,IF('Dépenses forfaitaire'!$E202&lt;=Listes!$B$42,('Dépenses forfaitaire'!$E202*(VLOOKUP('Dépenses forfaitaire'!$D202,Listes!$A$43:$E$49,2,FALSE))),IF('Dépenses forfaitaire'!$E202&gt;Listes!$D$42,('Dépenses forfaitaire'!$E202*(VLOOKUP('Dépenses forfaitaire'!$D202,Listes!$A$43:$E$49,5,FALSE))),('Dépenses forfaitaire'!$E202*(VLOOKUP('Dépenses forfaitaire'!$D202,Listes!$A$43:$E$49,3,FALSE)))+(VLOOKUP('Dépenses forfaitaire'!$D202,Listes!$A$43:$E$49,4,FALSE))))))</f>
        <v/>
      </c>
      <c r="O202" s="104" t="str">
        <f>IF($H202="","",IF($C202=Listes!$B$34,Listes!$I$31,IF($C202=Listes!$B$35,(VLOOKUP('Dépenses forfaitaire'!$F202,Listes!$E$31:$F$36,2,FALSE)),IF($C202=Listes!$B$33,IF('Dépenses forfaitaire'!$E202&lt;=Listes!$A$64,'Dépenses forfaitaire'!$E202*Listes!$A$65,IF('Dépenses forfaitaire'!$E202&gt;Listes!$D$64,'Dépenses forfaitaire'!$E202*Listes!$D$65,(('Dépenses forfaitaire'!$E202*Listes!$B$65)+Listes!$C$65)))))))</f>
        <v/>
      </c>
      <c r="P202" s="105" t="str">
        <f t="shared" si="7"/>
        <v/>
      </c>
      <c r="Q202" s="219"/>
    </row>
    <row r="203" spans="1:17" ht="20.100000000000001" customHeight="1" x14ac:dyDescent="0.25">
      <c r="A203" s="44">
        <v>197</v>
      </c>
      <c r="B203" s="21"/>
      <c r="C203" s="21"/>
      <c r="D203" s="21"/>
      <c r="E203" s="21"/>
      <c r="F203" s="21"/>
      <c r="G203" s="21"/>
      <c r="H203" s="113" t="str">
        <f>IF(C203="","",IF(C203="","",(VLOOKUP(C203,Listes!$B$31:$C$35,2,FALSE))))</f>
        <v/>
      </c>
      <c r="I203" s="219" t="str">
        <f t="shared" si="6"/>
        <v/>
      </c>
      <c r="J203" s="105" t="str">
        <f>IF(H203="","",IF(H203="","",(VLOOKUP(H203,Listes!$C$31:$D$35,2,FALSE))))</f>
        <v/>
      </c>
      <c r="K203" s="276"/>
      <c r="L203" s="276"/>
      <c r="M203" s="104" t="str">
        <f>IF($H203="","",IF($C203=Listes!$B$32,IF('Dépenses forfaitaire'!$E203&lt;=Listes!$B$53,('Dépenses forfaitaire'!$E203*(VLOOKUP('Dépenses forfaitaire'!$D203,Listes!$A$54:$E$60,2,FALSE))),IF('Dépenses forfaitaire'!$E203&gt;Listes!$E$53,('Dépenses forfaitaire'!$E203*(VLOOKUP('Dépenses forfaitaire'!$D203,Listes!$A$54:$E$60,5,FALSE))),('Dépenses forfaitaire'!$E203*(VLOOKUP('Dépenses forfaitaire'!$D203,Listes!$A$54:$E$60,3,FALSE)))+(VLOOKUP('Dépenses forfaitaire'!$D203,Listes!$A$54:$E$60,4,FALSE))))))</f>
        <v/>
      </c>
      <c r="N203" s="104" t="str">
        <f>IF($H203="","",IF($C203=Listes!$B$31,IF('Dépenses forfaitaire'!$E203&lt;=Listes!$B$42,('Dépenses forfaitaire'!$E203*(VLOOKUP('Dépenses forfaitaire'!$D203,Listes!$A$43:$E$49,2,FALSE))),IF('Dépenses forfaitaire'!$E203&gt;Listes!$D$42,('Dépenses forfaitaire'!$E203*(VLOOKUP('Dépenses forfaitaire'!$D203,Listes!$A$43:$E$49,5,FALSE))),('Dépenses forfaitaire'!$E203*(VLOOKUP('Dépenses forfaitaire'!$D203,Listes!$A$43:$E$49,3,FALSE)))+(VLOOKUP('Dépenses forfaitaire'!$D203,Listes!$A$43:$E$49,4,FALSE))))))</f>
        <v/>
      </c>
      <c r="O203" s="104" t="str">
        <f>IF($H203="","",IF($C203=Listes!$B$34,Listes!$I$31,IF($C203=Listes!$B$35,(VLOOKUP('Dépenses forfaitaire'!$F203,Listes!$E$31:$F$36,2,FALSE)),IF($C203=Listes!$B$33,IF('Dépenses forfaitaire'!$E203&lt;=Listes!$A$64,'Dépenses forfaitaire'!$E203*Listes!$A$65,IF('Dépenses forfaitaire'!$E203&gt;Listes!$D$64,'Dépenses forfaitaire'!$E203*Listes!$D$65,(('Dépenses forfaitaire'!$E203*Listes!$B$65)+Listes!$C$65)))))))</f>
        <v/>
      </c>
      <c r="P203" s="105" t="str">
        <f t="shared" si="7"/>
        <v/>
      </c>
      <c r="Q203" s="219"/>
    </row>
    <row r="204" spans="1:17" ht="20.100000000000001" customHeight="1" x14ac:dyDescent="0.25">
      <c r="A204" s="44">
        <v>198</v>
      </c>
      <c r="B204" s="21"/>
      <c r="C204" s="21"/>
      <c r="D204" s="21"/>
      <c r="E204" s="21"/>
      <c r="F204" s="21"/>
      <c r="G204" s="21"/>
      <c r="H204" s="113" t="str">
        <f>IF(C204="","",IF(C204="","",(VLOOKUP(C204,Listes!$B$31:$C$35,2,FALSE))))</f>
        <v/>
      </c>
      <c r="I204" s="219" t="str">
        <f t="shared" si="6"/>
        <v/>
      </c>
      <c r="J204" s="105" t="str">
        <f>IF(H204="","",IF(H204="","",(VLOOKUP(H204,Listes!$C$31:$D$35,2,FALSE))))</f>
        <v/>
      </c>
      <c r="K204" s="276"/>
      <c r="L204" s="276"/>
      <c r="M204" s="104" t="str">
        <f>IF($H204="","",IF($C204=Listes!$B$32,IF('Dépenses forfaitaire'!$E204&lt;=Listes!$B$53,('Dépenses forfaitaire'!$E204*(VLOOKUP('Dépenses forfaitaire'!$D204,Listes!$A$54:$E$60,2,FALSE))),IF('Dépenses forfaitaire'!$E204&gt;Listes!$E$53,('Dépenses forfaitaire'!$E204*(VLOOKUP('Dépenses forfaitaire'!$D204,Listes!$A$54:$E$60,5,FALSE))),('Dépenses forfaitaire'!$E204*(VLOOKUP('Dépenses forfaitaire'!$D204,Listes!$A$54:$E$60,3,FALSE)))+(VLOOKUP('Dépenses forfaitaire'!$D204,Listes!$A$54:$E$60,4,FALSE))))))</f>
        <v/>
      </c>
      <c r="N204" s="104" t="str">
        <f>IF($H204="","",IF($C204=Listes!$B$31,IF('Dépenses forfaitaire'!$E204&lt;=Listes!$B$42,('Dépenses forfaitaire'!$E204*(VLOOKUP('Dépenses forfaitaire'!$D204,Listes!$A$43:$E$49,2,FALSE))),IF('Dépenses forfaitaire'!$E204&gt;Listes!$D$42,('Dépenses forfaitaire'!$E204*(VLOOKUP('Dépenses forfaitaire'!$D204,Listes!$A$43:$E$49,5,FALSE))),('Dépenses forfaitaire'!$E204*(VLOOKUP('Dépenses forfaitaire'!$D204,Listes!$A$43:$E$49,3,FALSE)))+(VLOOKUP('Dépenses forfaitaire'!$D204,Listes!$A$43:$E$49,4,FALSE))))))</f>
        <v/>
      </c>
      <c r="O204" s="104" t="str">
        <f>IF($H204="","",IF($C204=Listes!$B$34,Listes!$I$31,IF($C204=Listes!$B$35,(VLOOKUP('Dépenses forfaitaire'!$F204,Listes!$E$31:$F$36,2,FALSE)),IF($C204=Listes!$B$33,IF('Dépenses forfaitaire'!$E204&lt;=Listes!$A$64,'Dépenses forfaitaire'!$E204*Listes!$A$65,IF('Dépenses forfaitaire'!$E204&gt;Listes!$D$64,'Dépenses forfaitaire'!$E204*Listes!$D$65,(('Dépenses forfaitaire'!$E204*Listes!$B$65)+Listes!$C$65)))))))</f>
        <v/>
      </c>
      <c r="P204" s="105" t="str">
        <f t="shared" si="7"/>
        <v/>
      </c>
      <c r="Q204" s="219"/>
    </row>
    <row r="205" spans="1:17" ht="20.100000000000001" customHeight="1" x14ac:dyDescent="0.25">
      <c r="A205" s="44">
        <v>199</v>
      </c>
      <c r="B205" s="21"/>
      <c r="C205" s="21"/>
      <c r="D205" s="21"/>
      <c r="E205" s="21"/>
      <c r="F205" s="21"/>
      <c r="G205" s="21"/>
      <c r="H205" s="113" t="str">
        <f>IF(C205="","",IF(C205="","",(VLOOKUP(C205,Listes!$B$31:$C$35,2,FALSE))))</f>
        <v/>
      </c>
      <c r="I205" s="219" t="str">
        <f t="shared" si="6"/>
        <v/>
      </c>
      <c r="J205" s="105" t="str">
        <f>IF(H205="","",IF(H205="","",(VLOOKUP(H205,Listes!$C$31:$D$35,2,FALSE))))</f>
        <v/>
      </c>
      <c r="K205" s="276"/>
      <c r="L205" s="276"/>
      <c r="M205" s="104" t="str">
        <f>IF($H205="","",IF($C205=Listes!$B$32,IF('Dépenses forfaitaire'!$E205&lt;=Listes!$B$53,('Dépenses forfaitaire'!$E205*(VLOOKUP('Dépenses forfaitaire'!$D205,Listes!$A$54:$E$60,2,FALSE))),IF('Dépenses forfaitaire'!$E205&gt;Listes!$E$53,('Dépenses forfaitaire'!$E205*(VLOOKUP('Dépenses forfaitaire'!$D205,Listes!$A$54:$E$60,5,FALSE))),('Dépenses forfaitaire'!$E205*(VLOOKUP('Dépenses forfaitaire'!$D205,Listes!$A$54:$E$60,3,FALSE)))+(VLOOKUP('Dépenses forfaitaire'!$D205,Listes!$A$54:$E$60,4,FALSE))))))</f>
        <v/>
      </c>
      <c r="N205" s="104" t="str">
        <f>IF($H205="","",IF($C205=Listes!$B$31,IF('Dépenses forfaitaire'!$E205&lt;=Listes!$B$42,('Dépenses forfaitaire'!$E205*(VLOOKUP('Dépenses forfaitaire'!$D205,Listes!$A$43:$E$49,2,FALSE))),IF('Dépenses forfaitaire'!$E205&gt;Listes!$D$42,('Dépenses forfaitaire'!$E205*(VLOOKUP('Dépenses forfaitaire'!$D205,Listes!$A$43:$E$49,5,FALSE))),('Dépenses forfaitaire'!$E205*(VLOOKUP('Dépenses forfaitaire'!$D205,Listes!$A$43:$E$49,3,FALSE)))+(VLOOKUP('Dépenses forfaitaire'!$D205,Listes!$A$43:$E$49,4,FALSE))))))</f>
        <v/>
      </c>
      <c r="O205" s="104" t="str">
        <f>IF($H205="","",IF($C205=Listes!$B$34,Listes!$I$31,IF($C205=Listes!$B$35,(VLOOKUP('Dépenses forfaitaire'!$F205,Listes!$E$31:$F$36,2,FALSE)),IF($C205=Listes!$B$33,IF('Dépenses forfaitaire'!$E205&lt;=Listes!$A$64,'Dépenses forfaitaire'!$E205*Listes!$A$65,IF('Dépenses forfaitaire'!$E205&gt;Listes!$D$64,'Dépenses forfaitaire'!$E205*Listes!$D$65,(('Dépenses forfaitaire'!$E205*Listes!$B$65)+Listes!$C$65)))))))</f>
        <v/>
      </c>
      <c r="P205" s="105" t="str">
        <f t="shared" si="7"/>
        <v/>
      </c>
      <c r="Q205" s="219"/>
    </row>
    <row r="206" spans="1:17" ht="20.100000000000001" customHeight="1" x14ac:dyDescent="0.25">
      <c r="A206" s="44">
        <v>200</v>
      </c>
      <c r="B206" s="21"/>
      <c r="C206" s="21"/>
      <c r="D206" s="21"/>
      <c r="E206" s="21"/>
      <c r="F206" s="21"/>
      <c r="G206" s="21"/>
      <c r="H206" s="113" t="str">
        <f>IF(C206="","",IF(C206="","",(VLOOKUP(C206,Listes!$B$31:$C$35,2,FALSE))))</f>
        <v/>
      </c>
      <c r="I206" s="219" t="str">
        <f t="shared" si="6"/>
        <v/>
      </c>
      <c r="J206" s="105" t="str">
        <f>IF(H206="","",IF(H206="","",(VLOOKUP(H206,Listes!$C$31:$D$35,2,FALSE))))</f>
        <v/>
      </c>
      <c r="K206" s="276"/>
      <c r="L206" s="276"/>
      <c r="M206" s="104" t="str">
        <f>IF($H206="","",IF($C206=Listes!$B$32,IF('Dépenses forfaitaire'!$E206&lt;=Listes!$B$53,('Dépenses forfaitaire'!$E206*(VLOOKUP('Dépenses forfaitaire'!$D206,Listes!$A$54:$E$60,2,FALSE))),IF('Dépenses forfaitaire'!$E206&gt;Listes!$E$53,('Dépenses forfaitaire'!$E206*(VLOOKUP('Dépenses forfaitaire'!$D206,Listes!$A$54:$E$60,5,FALSE))),('Dépenses forfaitaire'!$E206*(VLOOKUP('Dépenses forfaitaire'!$D206,Listes!$A$54:$E$60,3,FALSE)))+(VLOOKUP('Dépenses forfaitaire'!$D206,Listes!$A$54:$E$60,4,FALSE))))))</f>
        <v/>
      </c>
      <c r="N206" s="104" t="str">
        <f>IF($H206="","",IF($C206=Listes!$B$31,IF('Dépenses forfaitaire'!$E206&lt;=Listes!$B$42,('Dépenses forfaitaire'!$E206*(VLOOKUP('Dépenses forfaitaire'!$D206,Listes!$A$43:$E$49,2,FALSE))),IF('Dépenses forfaitaire'!$E206&gt;Listes!$D$42,('Dépenses forfaitaire'!$E206*(VLOOKUP('Dépenses forfaitaire'!$D206,Listes!$A$43:$E$49,5,FALSE))),('Dépenses forfaitaire'!$E206*(VLOOKUP('Dépenses forfaitaire'!$D206,Listes!$A$43:$E$49,3,FALSE)))+(VLOOKUP('Dépenses forfaitaire'!$D206,Listes!$A$43:$E$49,4,FALSE))))))</f>
        <v/>
      </c>
      <c r="O206" s="104" t="str">
        <f>IF($H206="","",IF($C206=Listes!$B$34,Listes!$I$31,IF($C206=Listes!$B$35,(VLOOKUP('Dépenses forfaitaire'!$F206,Listes!$E$31:$F$36,2,FALSE)),IF($C206=Listes!$B$33,IF('Dépenses forfaitaire'!$E206&lt;=Listes!$A$64,'Dépenses forfaitaire'!$E206*Listes!$A$65,IF('Dépenses forfaitaire'!$E206&gt;Listes!$D$64,'Dépenses forfaitaire'!$E206*Listes!$D$65,(('Dépenses forfaitaire'!$E206*Listes!$B$65)+Listes!$C$65)))))))</f>
        <v/>
      </c>
      <c r="P206" s="105" t="str">
        <f t="shared" si="7"/>
        <v/>
      </c>
      <c r="Q206" s="219"/>
    </row>
    <row r="207" spans="1:17" ht="20.100000000000001" customHeight="1" x14ac:dyDescent="0.25">
      <c r="A207" s="44">
        <v>201</v>
      </c>
      <c r="B207" s="21"/>
      <c r="C207" s="21"/>
      <c r="D207" s="21"/>
      <c r="E207" s="21"/>
      <c r="F207" s="21"/>
      <c r="G207" s="21"/>
      <c r="H207" s="113" t="str">
        <f>IF(C207="","",IF(C207="","",(VLOOKUP(C207,Listes!$B$31:$C$35,2,FALSE))))</f>
        <v/>
      </c>
      <c r="I207" s="219" t="str">
        <f t="shared" si="6"/>
        <v/>
      </c>
      <c r="J207" s="105" t="str">
        <f>IF(H207="","",IF(H207="","",(VLOOKUP(H207,Listes!$C$31:$D$35,2,FALSE))))</f>
        <v/>
      </c>
      <c r="K207" s="276"/>
      <c r="L207" s="276"/>
      <c r="M207" s="104" t="str">
        <f>IF($H207="","",IF($C207=Listes!$B$32,IF('Dépenses forfaitaire'!$E207&lt;=Listes!$B$53,('Dépenses forfaitaire'!$E207*(VLOOKUP('Dépenses forfaitaire'!$D207,Listes!$A$54:$E$60,2,FALSE))),IF('Dépenses forfaitaire'!$E207&gt;Listes!$E$53,('Dépenses forfaitaire'!$E207*(VLOOKUP('Dépenses forfaitaire'!$D207,Listes!$A$54:$E$60,5,FALSE))),('Dépenses forfaitaire'!$E207*(VLOOKUP('Dépenses forfaitaire'!$D207,Listes!$A$54:$E$60,3,FALSE)))+(VLOOKUP('Dépenses forfaitaire'!$D207,Listes!$A$54:$E$60,4,FALSE))))))</f>
        <v/>
      </c>
      <c r="N207" s="104" t="str">
        <f>IF($H207="","",IF($C207=Listes!$B$31,IF('Dépenses forfaitaire'!$E207&lt;=Listes!$B$42,('Dépenses forfaitaire'!$E207*(VLOOKUP('Dépenses forfaitaire'!$D207,Listes!$A$43:$E$49,2,FALSE))),IF('Dépenses forfaitaire'!$E207&gt;Listes!$D$42,('Dépenses forfaitaire'!$E207*(VLOOKUP('Dépenses forfaitaire'!$D207,Listes!$A$43:$E$49,5,FALSE))),('Dépenses forfaitaire'!$E207*(VLOOKUP('Dépenses forfaitaire'!$D207,Listes!$A$43:$E$49,3,FALSE)))+(VLOOKUP('Dépenses forfaitaire'!$D207,Listes!$A$43:$E$49,4,FALSE))))))</f>
        <v/>
      </c>
      <c r="O207" s="104" t="str">
        <f>IF($H207="","",IF($C207=Listes!$B$34,Listes!$I$31,IF($C207=Listes!$B$35,(VLOOKUP('Dépenses forfaitaire'!$F207,Listes!$E$31:$F$36,2,FALSE)),IF($C207=Listes!$B$33,IF('Dépenses forfaitaire'!$E207&lt;=Listes!$A$64,'Dépenses forfaitaire'!$E207*Listes!$A$65,IF('Dépenses forfaitaire'!$E207&gt;Listes!$D$64,'Dépenses forfaitaire'!$E207*Listes!$D$65,(('Dépenses forfaitaire'!$E207*Listes!$B$65)+Listes!$C$65)))))))</f>
        <v/>
      </c>
      <c r="P207" s="105" t="str">
        <f t="shared" si="7"/>
        <v/>
      </c>
      <c r="Q207" s="219"/>
    </row>
    <row r="208" spans="1:17" ht="20.100000000000001" customHeight="1" x14ac:dyDescent="0.25">
      <c r="A208" s="44">
        <v>202</v>
      </c>
      <c r="B208" s="21"/>
      <c r="C208" s="21"/>
      <c r="D208" s="21"/>
      <c r="E208" s="21"/>
      <c r="F208" s="21"/>
      <c r="G208" s="21"/>
      <c r="H208" s="113" t="str">
        <f>IF(C208="","",IF(C208="","",(VLOOKUP(C208,Listes!$B$31:$C$35,2,FALSE))))</f>
        <v/>
      </c>
      <c r="I208" s="219" t="str">
        <f t="shared" si="6"/>
        <v/>
      </c>
      <c r="J208" s="105" t="str">
        <f>IF(H208="","",IF(H208="","",(VLOOKUP(H208,Listes!$C$31:$D$35,2,FALSE))))</f>
        <v/>
      </c>
      <c r="K208" s="276"/>
      <c r="L208" s="276"/>
      <c r="M208" s="104" t="str">
        <f>IF($H208="","",IF($C208=Listes!$B$32,IF('Dépenses forfaitaire'!$E208&lt;=Listes!$B$53,('Dépenses forfaitaire'!$E208*(VLOOKUP('Dépenses forfaitaire'!$D208,Listes!$A$54:$E$60,2,FALSE))),IF('Dépenses forfaitaire'!$E208&gt;Listes!$E$53,('Dépenses forfaitaire'!$E208*(VLOOKUP('Dépenses forfaitaire'!$D208,Listes!$A$54:$E$60,5,FALSE))),('Dépenses forfaitaire'!$E208*(VLOOKUP('Dépenses forfaitaire'!$D208,Listes!$A$54:$E$60,3,FALSE)))+(VLOOKUP('Dépenses forfaitaire'!$D208,Listes!$A$54:$E$60,4,FALSE))))))</f>
        <v/>
      </c>
      <c r="N208" s="104" t="str">
        <f>IF($H208="","",IF($C208=Listes!$B$31,IF('Dépenses forfaitaire'!$E208&lt;=Listes!$B$42,('Dépenses forfaitaire'!$E208*(VLOOKUP('Dépenses forfaitaire'!$D208,Listes!$A$43:$E$49,2,FALSE))),IF('Dépenses forfaitaire'!$E208&gt;Listes!$D$42,('Dépenses forfaitaire'!$E208*(VLOOKUP('Dépenses forfaitaire'!$D208,Listes!$A$43:$E$49,5,FALSE))),('Dépenses forfaitaire'!$E208*(VLOOKUP('Dépenses forfaitaire'!$D208,Listes!$A$43:$E$49,3,FALSE)))+(VLOOKUP('Dépenses forfaitaire'!$D208,Listes!$A$43:$E$49,4,FALSE))))))</f>
        <v/>
      </c>
      <c r="O208" s="104" t="str">
        <f>IF($H208="","",IF($C208=Listes!$B$34,Listes!$I$31,IF($C208=Listes!$B$35,(VLOOKUP('Dépenses forfaitaire'!$F208,Listes!$E$31:$F$36,2,FALSE)),IF($C208=Listes!$B$33,IF('Dépenses forfaitaire'!$E208&lt;=Listes!$A$64,'Dépenses forfaitaire'!$E208*Listes!$A$65,IF('Dépenses forfaitaire'!$E208&gt;Listes!$D$64,'Dépenses forfaitaire'!$E208*Listes!$D$65,(('Dépenses forfaitaire'!$E208*Listes!$B$65)+Listes!$C$65)))))))</f>
        <v/>
      </c>
      <c r="P208" s="105" t="str">
        <f t="shared" si="7"/>
        <v/>
      </c>
      <c r="Q208" s="219"/>
    </row>
    <row r="209" spans="1:17" ht="20.100000000000001" customHeight="1" x14ac:dyDescent="0.25">
      <c r="A209" s="44">
        <v>203</v>
      </c>
      <c r="B209" s="21"/>
      <c r="C209" s="21"/>
      <c r="D209" s="21"/>
      <c r="E209" s="21"/>
      <c r="F209" s="21"/>
      <c r="G209" s="21"/>
      <c r="H209" s="113" t="str">
        <f>IF(C209="","",IF(C209="","",(VLOOKUP(C209,Listes!$B$31:$C$35,2,FALSE))))</f>
        <v/>
      </c>
      <c r="I209" s="219" t="str">
        <f t="shared" si="6"/>
        <v/>
      </c>
      <c r="J209" s="105" t="str">
        <f>IF(H209="","",IF(H209="","",(VLOOKUP(H209,Listes!$C$31:$D$35,2,FALSE))))</f>
        <v/>
      </c>
      <c r="K209" s="276"/>
      <c r="L209" s="276"/>
      <c r="M209" s="104" t="str">
        <f>IF($H209="","",IF($C209=Listes!$B$32,IF('Dépenses forfaitaire'!$E209&lt;=Listes!$B$53,('Dépenses forfaitaire'!$E209*(VLOOKUP('Dépenses forfaitaire'!$D209,Listes!$A$54:$E$60,2,FALSE))),IF('Dépenses forfaitaire'!$E209&gt;Listes!$E$53,('Dépenses forfaitaire'!$E209*(VLOOKUP('Dépenses forfaitaire'!$D209,Listes!$A$54:$E$60,5,FALSE))),('Dépenses forfaitaire'!$E209*(VLOOKUP('Dépenses forfaitaire'!$D209,Listes!$A$54:$E$60,3,FALSE)))+(VLOOKUP('Dépenses forfaitaire'!$D209,Listes!$A$54:$E$60,4,FALSE))))))</f>
        <v/>
      </c>
      <c r="N209" s="104" t="str">
        <f>IF($H209="","",IF($C209=Listes!$B$31,IF('Dépenses forfaitaire'!$E209&lt;=Listes!$B$42,('Dépenses forfaitaire'!$E209*(VLOOKUP('Dépenses forfaitaire'!$D209,Listes!$A$43:$E$49,2,FALSE))),IF('Dépenses forfaitaire'!$E209&gt;Listes!$D$42,('Dépenses forfaitaire'!$E209*(VLOOKUP('Dépenses forfaitaire'!$D209,Listes!$A$43:$E$49,5,FALSE))),('Dépenses forfaitaire'!$E209*(VLOOKUP('Dépenses forfaitaire'!$D209,Listes!$A$43:$E$49,3,FALSE)))+(VLOOKUP('Dépenses forfaitaire'!$D209,Listes!$A$43:$E$49,4,FALSE))))))</f>
        <v/>
      </c>
      <c r="O209" s="104" t="str">
        <f>IF($H209="","",IF($C209=Listes!$B$34,Listes!$I$31,IF($C209=Listes!$B$35,(VLOOKUP('Dépenses forfaitaire'!$F209,Listes!$E$31:$F$36,2,FALSE)),IF($C209=Listes!$B$33,IF('Dépenses forfaitaire'!$E209&lt;=Listes!$A$64,'Dépenses forfaitaire'!$E209*Listes!$A$65,IF('Dépenses forfaitaire'!$E209&gt;Listes!$D$64,'Dépenses forfaitaire'!$E209*Listes!$D$65,(('Dépenses forfaitaire'!$E209*Listes!$B$65)+Listes!$C$65)))))))</f>
        <v/>
      </c>
      <c r="P209" s="105" t="str">
        <f t="shared" si="7"/>
        <v/>
      </c>
      <c r="Q209" s="219"/>
    </row>
    <row r="210" spans="1:17" ht="20.100000000000001" customHeight="1" x14ac:dyDescent="0.25">
      <c r="A210" s="44">
        <v>204</v>
      </c>
      <c r="B210" s="21"/>
      <c r="C210" s="21"/>
      <c r="D210" s="21"/>
      <c r="E210" s="21"/>
      <c r="F210" s="21"/>
      <c r="G210" s="21"/>
      <c r="H210" s="113" t="str">
        <f>IF(C210="","",IF(C210="","",(VLOOKUP(C210,Listes!$B$31:$C$35,2,FALSE))))</f>
        <v/>
      </c>
      <c r="I210" s="219" t="str">
        <f t="shared" si="6"/>
        <v/>
      </c>
      <c r="J210" s="105" t="str">
        <f>IF(H210="","",IF(H210="","",(VLOOKUP(H210,Listes!$C$31:$D$35,2,FALSE))))</f>
        <v/>
      </c>
      <c r="K210" s="276"/>
      <c r="L210" s="276"/>
      <c r="M210" s="104" t="str">
        <f>IF($H210="","",IF($C210=Listes!$B$32,IF('Dépenses forfaitaire'!$E210&lt;=Listes!$B$53,('Dépenses forfaitaire'!$E210*(VLOOKUP('Dépenses forfaitaire'!$D210,Listes!$A$54:$E$60,2,FALSE))),IF('Dépenses forfaitaire'!$E210&gt;Listes!$E$53,('Dépenses forfaitaire'!$E210*(VLOOKUP('Dépenses forfaitaire'!$D210,Listes!$A$54:$E$60,5,FALSE))),('Dépenses forfaitaire'!$E210*(VLOOKUP('Dépenses forfaitaire'!$D210,Listes!$A$54:$E$60,3,FALSE)))+(VLOOKUP('Dépenses forfaitaire'!$D210,Listes!$A$54:$E$60,4,FALSE))))))</f>
        <v/>
      </c>
      <c r="N210" s="104" t="str">
        <f>IF($H210="","",IF($C210=Listes!$B$31,IF('Dépenses forfaitaire'!$E210&lt;=Listes!$B$42,('Dépenses forfaitaire'!$E210*(VLOOKUP('Dépenses forfaitaire'!$D210,Listes!$A$43:$E$49,2,FALSE))),IF('Dépenses forfaitaire'!$E210&gt;Listes!$D$42,('Dépenses forfaitaire'!$E210*(VLOOKUP('Dépenses forfaitaire'!$D210,Listes!$A$43:$E$49,5,FALSE))),('Dépenses forfaitaire'!$E210*(VLOOKUP('Dépenses forfaitaire'!$D210,Listes!$A$43:$E$49,3,FALSE)))+(VLOOKUP('Dépenses forfaitaire'!$D210,Listes!$A$43:$E$49,4,FALSE))))))</f>
        <v/>
      </c>
      <c r="O210" s="104" t="str">
        <f>IF($H210="","",IF($C210=Listes!$B$34,Listes!$I$31,IF($C210=Listes!$B$35,(VLOOKUP('Dépenses forfaitaire'!$F210,Listes!$E$31:$F$36,2,FALSE)),IF($C210=Listes!$B$33,IF('Dépenses forfaitaire'!$E210&lt;=Listes!$A$64,'Dépenses forfaitaire'!$E210*Listes!$A$65,IF('Dépenses forfaitaire'!$E210&gt;Listes!$D$64,'Dépenses forfaitaire'!$E210*Listes!$D$65,(('Dépenses forfaitaire'!$E210*Listes!$B$65)+Listes!$C$65)))))))</f>
        <v/>
      </c>
      <c r="P210" s="105" t="str">
        <f t="shared" si="7"/>
        <v/>
      </c>
      <c r="Q210" s="219"/>
    </row>
    <row r="211" spans="1:17" ht="20.100000000000001" customHeight="1" x14ac:dyDescent="0.25">
      <c r="A211" s="44">
        <v>205</v>
      </c>
      <c r="B211" s="21"/>
      <c r="C211" s="21"/>
      <c r="D211" s="21"/>
      <c r="E211" s="21"/>
      <c r="F211" s="21"/>
      <c r="G211" s="21"/>
      <c r="H211" s="113" t="str">
        <f>IF(C211="","",IF(C211="","",(VLOOKUP(C211,Listes!$B$31:$C$35,2,FALSE))))</f>
        <v/>
      </c>
      <c r="I211" s="219" t="str">
        <f t="shared" si="6"/>
        <v/>
      </c>
      <c r="J211" s="105" t="str">
        <f>IF(H211="","",IF(H211="","",(VLOOKUP(H211,Listes!$C$31:$D$35,2,FALSE))))</f>
        <v/>
      </c>
      <c r="K211" s="276"/>
      <c r="L211" s="276"/>
      <c r="M211" s="104" t="str">
        <f>IF($H211="","",IF($C211=Listes!$B$32,IF('Dépenses forfaitaire'!$E211&lt;=Listes!$B$53,('Dépenses forfaitaire'!$E211*(VLOOKUP('Dépenses forfaitaire'!$D211,Listes!$A$54:$E$60,2,FALSE))),IF('Dépenses forfaitaire'!$E211&gt;Listes!$E$53,('Dépenses forfaitaire'!$E211*(VLOOKUP('Dépenses forfaitaire'!$D211,Listes!$A$54:$E$60,5,FALSE))),('Dépenses forfaitaire'!$E211*(VLOOKUP('Dépenses forfaitaire'!$D211,Listes!$A$54:$E$60,3,FALSE)))+(VLOOKUP('Dépenses forfaitaire'!$D211,Listes!$A$54:$E$60,4,FALSE))))))</f>
        <v/>
      </c>
      <c r="N211" s="104" t="str">
        <f>IF($H211="","",IF($C211=Listes!$B$31,IF('Dépenses forfaitaire'!$E211&lt;=Listes!$B$42,('Dépenses forfaitaire'!$E211*(VLOOKUP('Dépenses forfaitaire'!$D211,Listes!$A$43:$E$49,2,FALSE))),IF('Dépenses forfaitaire'!$E211&gt;Listes!$D$42,('Dépenses forfaitaire'!$E211*(VLOOKUP('Dépenses forfaitaire'!$D211,Listes!$A$43:$E$49,5,FALSE))),('Dépenses forfaitaire'!$E211*(VLOOKUP('Dépenses forfaitaire'!$D211,Listes!$A$43:$E$49,3,FALSE)))+(VLOOKUP('Dépenses forfaitaire'!$D211,Listes!$A$43:$E$49,4,FALSE))))))</f>
        <v/>
      </c>
      <c r="O211" s="104" t="str">
        <f>IF($H211="","",IF($C211=Listes!$B$34,Listes!$I$31,IF($C211=Listes!$B$35,(VLOOKUP('Dépenses forfaitaire'!$F211,Listes!$E$31:$F$36,2,FALSE)),IF($C211=Listes!$B$33,IF('Dépenses forfaitaire'!$E211&lt;=Listes!$A$64,'Dépenses forfaitaire'!$E211*Listes!$A$65,IF('Dépenses forfaitaire'!$E211&gt;Listes!$D$64,'Dépenses forfaitaire'!$E211*Listes!$D$65,(('Dépenses forfaitaire'!$E211*Listes!$B$65)+Listes!$C$65)))))))</f>
        <v/>
      </c>
      <c r="P211" s="105" t="str">
        <f t="shared" si="7"/>
        <v/>
      </c>
      <c r="Q211" s="219"/>
    </row>
    <row r="212" spans="1:17" ht="20.100000000000001" customHeight="1" x14ac:dyDescent="0.25">
      <c r="A212" s="44">
        <v>206</v>
      </c>
      <c r="B212" s="21"/>
      <c r="C212" s="21"/>
      <c r="D212" s="21"/>
      <c r="E212" s="21"/>
      <c r="F212" s="21"/>
      <c r="G212" s="21"/>
      <c r="H212" s="113" t="str">
        <f>IF(C212="","",IF(C212="","",(VLOOKUP(C212,Listes!$B$31:$C$35,2,FALSE))))</f>
        <v/>
      </c>
      <c r="I212" s="219" t="str">
        <f t="shared" si="6"/>
        <v/>
      </c>
      <c r="J212" s="105" t="str">
        <f>IF(H212="","",IF(H212="","",(VLOOKUP(H212,Listes!$C$31:$D$35,2,FALSE))))</f>
        <v/>
      </c>
      <c r="K212" s="276"/>
      <c r="L212" s="276"/>
      <c r="M212" s="104" t="str">
        <f>IF($H212="","",IF($C212=Listes!$B$32,IF('Dépenses forfaitaire'!$E212&lt;=Listes!$B$53,('Dépenses forfaitaire'!$E212*(VLOOKUP('Dépenses forfaitaire'!$D212,Listes!$A$54:$E$60,2,FALSE))),IF('Dépenses forfaitaire'!$E212&gt;Listes!$E$53,('Dépenses forfaitaire'!$E212*(VLOOKUP('Dépenses forfaitaire'!$D212,Listes!$A$54:$E$60,5,FALSE))),('Dépenses forfaitaire'!$E212*(VLOOKUP('Dépenses forfaitaire'!$D212,Listes!$A$54:$E$60,3,FALSE)))+(VLOOKUP('Dépenses forfaitaire'!$D212,Listes!$A$54:$E$60,4,FALSE))))))</f>
        <v/>
      </c>
      <c r="N212" s="104" t="str">
        <f>IF($H212="","",IF($C212=Listes!$B$31,IF('Dépenses forfaitaire'!$E212&lt;=Listes!$B$42,('Dépenses forfaitaire'!$E212*(VLOOKUP('Dépenses forfaitaire'!$D212,Listes!$A$43:$E$49,2,FALSE))),IF('Dépenses forfaitaire'!$E212&gt;Listes!$D$42,('Dépenses forfaitaire'!$E212*(VLOOKUP('Dépenses forfaitaire'!$D212,Listes!$A$43:$E$49,5,FALSE))),('Dépenses forfaitaire'!$E212*(VLOOKUP('Dépenses forfaitaire'!$D212,Listes!$A$43:$E$49,3,FALSE)))+(VLOOKUP('Dépenses forfaitaire'!$D212,Listes!$A$43:$E$49,4,FALSE))))))</f>
        <v/>
      </c>
      <c r="O212" s="104" t="str">
        <f>IF($H212="","",IF($C212=Listes!$B$34,Listes!$I$31,IF($C212=Listes!$B$35,(VLOOKUP('Dépenses forfaitaire'!$F212,Listes!$E$31:$F$36,2,FALSE)),IF($C212=Listes!$B$33,IF('Dépenses forfaitaire'!$E212&lt;=Listes!$A$64,'Dépenses forfaitaire'!$E212*Listes!$A$65,IF('Dépenses forfaitaire'!$E212&gt;Listes!$D$64,'Dépenses forfaitaire'!$E212*Listes!$D$65,(('Dépenses forfaitaire'!$E212*Listes!$B$65)+Listes!$C$65)))))))</f>
        <v/>
      </c>
      <c r="P212" s="105" t="str">
        <f t="shared" si="7"/>
        <v/>
      </c>
      <c r="Q212" s="219"/>
    </row>
    <row r="213" spans="1:17" ht="20.100000000000001" customHeight="1" x14ac:dyDescent="0.25">
      <c r="A213" s="44">
        <v>207</v>
      </c>
      <c r="B213" s="21"/>
      <c r="C213" s="21"/>
      <c r="D213" s="21"/>
      <c r="E213" s="21"/>
      <c r="F213" s="21"/>
      <c r="G213" s="21"/>
      <c r="H213" s="113" t="str">
        <f>IF(C213="","",IF(C213="","",(VLOOKUP(C213,Listes!$B$31:$C$35,2,FALSE))))</f>
        <v/>
      </c>
      <c r="I213" s="219" t="str">
        <f t="shared" si="6"/>
        <v/>
      </c>
      <c r="J213" s="105" t="str">
        <f>IF(H213="","",IF(H213="","",(VLOOKUP(H213,Listes!$C$31:$D$35,2,FALSE))))</f>
        <v/>
      </c>
      <c r="K213" s="276"/>
      <c r="L213" s="276"/>
      <c r="M213" s="104" t="str">
        <f>IF($H213="","",IF($C213=Listes!$B$32,IF('Dépenses forfaitaire'!$E213&lt;=Listes!$B$53,('Dépenses forfaitaire'!$E213*(VLOOKUP('Dépenses forfaitaire'!$D213,Listes!$A$54:$E$60,2,FALSE))),IF('Dépenses forfaitaire'!$E213&gt;Listes!$E$53,('Dépenses forfaitaire'!$E213*(VLOOKUP('Dépenses forfaitaire'!$D213,Listes!$A$54:$E$60,5,FALSE))),('Dépenses forfaitaire'!$E213*(VLOOKUP('Dépenses forfaitaire'!$D213,Listes!$A$54:$E$60,3,FALSE)))+(VLOOKUP('Dépenses forfaitaire'!$D213,Listes!$A$54:$E$60,4,FALSE))))))</f>
        <v/>
      </c>
      <c r="N213" s="104" t="str">
        <f>IF($H213="","",IF($C213=Listes!$B$31,IF('Dépenses forfaitaire'!$E213&lt;=Listes!$B$42,('Dépenses forfaitaire'!$E213*(VLOOKUP('Dépenses forfaitaire'!$D213,Listes!$A$43:$E$49,2,FALSE))),IF('Dépenses forfaitaire'!$E213&gt;Listes!$D$42,('Dépenses forfaitaire'!$E213*(VLOOKUP('Dépenses forfaitaire'!$D213,Listes!$A$43:$E$49,5,FALSE))),('Dépenses forfaitaire'!$E213*(VLOOKUP('Dépenses forfaitaire'!$D213,Listes!$A$43:$E$49,3,FALSE)))+(VLOOKUP('Dépenses forfaitaire'!$D213,Listes!$A$43:$E$49,4,FALSE))))))</f>
        <v/>
      </c>
      <c r="O213" s="104" t="str">
        <f>IF($H213="","",IF($C213=Listes!$B$34,Listes!$I$31,IF($C213=Listes!$B$35,(VLOOKUP('Dépenses forfaitaire'!$F213,Listes!$E$31:$F$36,2,FALSE)),IF($C213=Listes!$B$33,IF('Dépenses forfaitaire'!$E213&lt;=Listes!$A$64,'Dépenses forfaitaire'!$E213*Listes!$A$65,IF('Dépenses forfaitaire'!$E213&gt;Listes!$D$64,'Dépenses forfaitaire'!$E213*Listes!$D$65,(('Dépenses forfaitaire'!$E213*Listes!$B$65)+Listes!$C$65)))))))</f>
        <v/>
      </c>
      <c r="P213" s="105" t="str">
        <f t="shared" si="7"/>
        <v/>
      </c>
      <c r="Q213" s="219"/>
    </row>
    <row r="214" spans="1:17" ht="20.100000000000001" customHeight="1" x14ac:dyDescent="0.25">
      <c r="A214" s="44">
        <v>208</v>
      </c>
      <c r="B214" s="21"/>
      <c r="C214" s="21"/>
      <c r="D214" s="21"/>
      <c r="E214" s="21"/>
      <c r="F214" s="21"/>
      <c r="G214" s="21"/>
      <c r="H214" s="113" t="str">
        <f>IF(C214="","",IF(C214="","",(VLOOKUP(C214,Listes!$B$31:$C$35,2,FALSE))))</f>
        <v/>
      </c>
      <c r="I214" s="219" t="str">
        <f t="shared" si="6"/>
        <v/>
      </c>
      <c r="J214" s="105" t="str">
        <f>IF(H214="","",IF(H214="","",(VLOOKUP(H214,Listes!$C$31:$D$35,2,FALSE))))</f>
        <v/>
      </c>
      <c r="K214" s="276"/>
      <c r="L214" s="276"/>
      <c r="M214" s="104" t="str">
        <f>IF($H214="","",IF($C214=Listes!$B$32,IF('Dépenses forfaitaire'!$E214&lt;=Listes!$B$53,('Dépenses forfaitaire'!$E214*(VLOOKUP('Dépenses forfaitaire'!$D214,Listes!$A$54:$E$60,2,FALSE))),IF('Dépenses forfaitaire'!$E214&gt;Listes!$E$53,('Dépenses forfaitaire'!$E214*(VLOOKUP('Dépenses forfaitaire'!$D214,Listes!$A$54:$E$60,5,FALSE))),('Dépenses forfaitaire'!$E214*(VLOOKUP('Dépenses forfaitaire'!$D214,Listes!$A$54:$E$60,3,FALSE)))+(VLOOKUP('Dépenses forfaitaire'!$D214,Listes!$A$54:$E$60,4,FALSE))))))</f>
        <v/>
      </c>
      <c r="N214" s="104" t="str">
        <f>IF($H214="","",IF($C214=Listes!$B$31,IF('Dépenses forfaitaire'!$E214&lt;=Listes!$B$42,('Dépenses forfaitaire'!$E214*(VLOOKUP('Dépenses forfaitaire'!$D214,Listes!$A$43:$E$49,2,FALSE))),IF('Dépenses forfaitaire'!$E214&gt;Listes!$D$42,('Dépenses forfaitaire'!$E214*(VLOOKUP('Dépenses forfaitaire'!$D214,Listes!$A$43:$E$49,5,FALSE))),('Dépenses forfaitaire'!$E214*(VLOOKUP('Dépenses forfaitaire'!$D214,Listes!$A$43:$E$49,3,FALSE)))+(VLOOKUP('Dépenses forfaitaire'!$D214,Listes!$A$43:$E$49,4,FALSE))))))</f>
        <v/>
      </c>
      <c r="O214" s="104" t="str">
        <f>IF($H214="","",IF($C214=Listes!$B$34,Listes!$I$31,IF($C214=Listes!$B$35,(VLOOKUP('Dépenses forfaitaire'!$F214,Listes!$E$31:$F$36,2,FALSE)),IF($C214=Listes!$B$33,IF('Dépenses forfaitaire'!$E214&lt;=Listes!$A$64,'Dépenses forfaitaire'!$E214*Listes!$A$65,IF('Dépenses forfaitaire'!$E214&gt;Listes!$D$64,'Dépenses forfaitaire'!$E214*Listes!$D$65,(('Dépenses forfaitaire'!$E214*Listes!$B$65)+Listes!$C$65)))))))</f>
        <v/>
      </c>
      <c r="P214" s="105" t="str">
        <f t="shared" si="7"/>
        <v/>
      </c>
      <c r="Q214" s="219"/>
    </row>
    <row r="215" spans="1:17" ht="20.100000000000001" customHeight="1" x14ac:dyDescent="0.25">
      <c r="A215" s="44">
        <v>209</v>
      </c>
      <c r="B215" s="21"/>
      <c r="C215" s="21"/>
      <c r="D215" s="21"/>
      <c r="E215" s="21"/>
      <c r="F215" s="21"/>
      <c r="G215" s="21"/>
      <c r="H215" s="113" t="str">
        <f>IF(C215="","",IF(C215="","",(VLOOKUP(C215,Listes!$B$31:$C$35,2,FALSE))))</f>
        <v/>
      </c>
      <c r="I215" s="219" t="str">
        <f t="shared" si="6"/>
        <v/>
      </c>
      <c r="J215" s="105" t="str">
        <f>IF(H215="","",IF(H215="","",(VLOOKUP(H215,Listes!$C$31:$D$35,2,FALSE))))</f>
        <v/>
      </c>
      <c r="K215" s="276"/>
      <c r="L215" s="276"/>
      <c r="M215" s="104" t="str">
        <f>IF($H215="","",IF($C215=Listes!$B$32,IF('Dépenses forfaitaire'!$E215&lt;=Listes!$B$53,('Dépenses forfaitaire'!$E215*(VLOOKUP('Dépenses forfaitaire'!$D215,Listes!$A$54:$E$60,2,FALSE))),IF('Dépenses forfaitaire'!$E215&gt;Listes!$E$53,('Dépenses forfaitaire'!$E215*(VLOOKUP('Dépenses forfaitaire'!$D215,Listes!$A$54:$E$60,5,FALSE))),('Dépenses forfaitaire'!$E215*(VLOOKUP('Dépenses forfaitaire'!$D215,Listes!$A$54:$E$60,3,FALSE)))+(VLOOKUP('Dépenses forfaitaire'!$D215,Listes!$A$54:$E$60,4,FALSE))))))</f>
        <v/>
      </c>
      <c r="N215" s="104" t="str">
        <f>IF($H215="","",IF($C215=Listes!$B$31,IF('Dépenses forfaitaire'!$E215&lt;=Listes!$B$42,('Dépenses forfaitaire'!$E215*(VLOOKUP('Dépenses forfaitaire'!$D215,Listes!$A$43:$E$49,2,FALSE))),IF('Dépenses forfaitaire'!$E215&gt;Listes!$D$42,('Dépenses forfaitaire'!$E215*(VLOOKUP('Dépenses forfaitaire'!$D215,Listes!$A$43:$E$49,5,FALSE))),('Dépenses forfaitaire'!$E215*(VLOOKUP('Dépenses forfaitaire'!$D215,Listes!$A$43:$E$49,3,FALSE)))+(VLOOKUP('Dépenses forfaitaire'!$D215,Listes!$A$43:$E$49,4,FALSE))))))</f>
        <v/>
      </c>
      <c r="O215" s="104" t="str">
        <f>IF($H215="","",IF($C215=Listes!$B$34,Listes!$I$31,IF($C215=Listes!$B$35,(VLOOKUP('Dépenses forfaitaire'!$F215,Listes!$E$31:$F$36,2,FALSE)),IF($C215=Listes!$B$33,IF('Dépenses forfaitaire'!$E215&lt;=Listes!$A$64,'Dépenses forfaitaire'!$E215*Listes!$A$65,IF('Dépenses forfaitaire'!$E215&gt;Listes!$D$64,'Dépenses forfaitaire'!$E215*Listes!$D$65,(('Dépenses forfaitaire'!$E215*Listes!$B$65)+Listes!$C$65)))))))</f>
        <v/>
      </c>
      <c r="P215" s="105" t="str">
        <f t="shared" si="7"/>
        <v/>
      </c>
      <c r="Q215" s="219"/>
    </row>
    <row r="216" spans="1:17" ht="20.100000000000001" customHeight="1" x14ac:dyDescent="0.25">
      <c r="A216" s="44">
        <v>210</v>
      </c>
      <c r="B216" s="21"/>
      <c r="C216" s="21"/>
      <c r="D216" s="21"/>
      <c r="E216" s="21"/>
      <c r="F216" s="21"/>
      <c r="G216" s="21"/>
      <c r="H216" s="113" t="str">
        <f>IF(C216="","",IF(C216="","",(VLOOKUP(C216,Listes!$B$31:$C$35,2,FALSE))))</f>
        <v/>
      </c>
      <c r="I216" s="219" t="str">
        <f t="shared" si="6"/>
        <v/>
      </c>
      <c r="J216" s="105" t="str">
        <f>IF(H216="","",IF(H216="","",(VLOOKUP(H216,Listes!$C$31:$D$35,2,FALSE))))</f>
        <v/>
      </c>
      <c r="K216" s="276"/>
      <c r="L216" s="276"/>
      <c r="M216" s="104" t="str">
        <f>IF($H216="","",IF($C216=Listes!$B$32,IF('Dépenses forfaitaire'!$E216&lt;=Listes!$B$53,('Dépenses forfaitaire'!$E216*(VLOOKUP('Dépenses forfaitaire'!$D216,Listes!$A$54:$E$60,2,FALSE))),IF('Dépenses forfaitaire'!$E216&gt;Listes!$E$53,('Dépenses forfaitaire'!$E216*(VLOOKUP('Dépenses forfaitaire'!$D216,Listes!$A$54:$E$60,5,FALSE))),('Dépenses forfaitaire'!$E216*(VLOOKUP('Dépenses forfaitaire'!$D216,Listes!$A$54:$E$60,3,FALSE)))+(VLOOKUP('Dépenses forfaitaire'!$D216,Listes!$A$54:$E$60,4,FALSE))))))</f>
        <v/>
      </c>
      <c r="N216" s="104" t="str">
        <f>IF($H216="","",IF($C216=Listes!$B$31,IF('Dépenses forfaitaire'!$E216&lt;=Listes!$B$42,('Dépenses forfaitaire'!$E216*(VLOOKUP('Dépenses forfaitaire'!$D216,Listes!$A$43:$E$49,2,FALSE))),IF('Dépenses forfaitaire'!$E216&gt;Listes!$D$42,('Dépenses forfaitaire'!$E216*(VLOOKUP('Dépenses forfaitaire'!$D216,Listes!$A$43:$E$49,5,FALSE))),('Dépenses forfaitaire'!$E216*(VLOOKUP('Dépenses forfaitaire'!$D216,Listes!$A$43:$E$49,3,FALSE)))+(VLOOKUP('Dépenses forfaitaire'!$D216,Listes!$A$43:$E$49,4,FALSE))))))</f>
        <v/>
      </c>
      <c r="O216" s="104" t="str">
        <f>IF($H216="","",IF($C216=Listes!$B$34,Listes!$I$31,IF($C216=Listes!$B$35,(VLOOKUP('Dépenses forfaitaire'!$F216,Listes!$E$31:$F$36,2,FALSE)),IF($C216=Listes!$B$33,IF('Dépenses forfaitaire'!$E216&lt;=Listes!$A$64,'Dépenses forfaitaire'!$E216*Listes!$A$65,IF('Dépenses forfaitaire'!$E216&gt;Listes!$D$64,'Dépenses forfaitaire'!$E216*Listes!$D$65,(('Dépenses forfaitaire'!$E216*Listes!$B$65)+Listes!$C$65)))))))</f>
        <v/>
      </c>
      <c r="P216" s="105" t="str">
        <f t="shared" si="7"/>
        <v/>
      </c>
      <c r="Q216" s="219"/>
    </row>
    <row r="217" spans="1:17" ht="20.100000000000001" customHeight="1" x14ac:dyDescent="0.25">
      <c r="A217" s="44">
        <v>211</v>
      </c>
      <c r="B217" s="21"/>
      <c r="C217" s="21"/>
      <c r="D217" s="21"/>
      <c r="E217" s="21"/>
      <c r="F217" s="21"/>
      <c r="G217" s="21"/>
      <c r="H217" s="113" t="str">
        <f>IF(C217="","",IF(C217="","",(VLOOKUP(C217,Listes!$B$31:$C$35,2,FALSE))))</f>
        <v/>
      </c>
      <c r="I217" s="219" t="str">
        <f t="shared" si="6"/>
        <v/>
      </c>
      <c r="J217" s="105" t="str">
        <f>IF(H217="","",IF(H217="","",(VLOOKUP(H217,Listes!$C$31:$D$35,2,FALSE))))</f>
        <v/>
      </c>
      <c r="K217" s="276"/>
      <c r="L217" s="276"/>
      <c r="M217" s="104" t="str">
        <f>IF($H217="","",IF($C217=Listes!$B$32,IF('Dépenses forfaitaire'!$E217&lt;=Listes!$B$53,('Dépenses forfaitaire'!$E217*(VLOOKUP('Dépenses forfaitaire'!$D217,Listes!$A$54:$E$60,2,FALSE))),IF('Dépenses forfaitaire'!$E217&gt;Listes!$E$53,('Dépenses forfaitaire'!$E217*(VLOOKUP('Dépenses forfaitaire'!$D217,Listes!$A$54:$E$60,5,FALSE))),('Dépenses forfaitaire'!$E217*(VLOOKUP('Dépenses forfaitaire'!$D217,Listes!$A$54:$E$60,3,FALSE)))+(VLOOKUP('Dépenses forfaitaire'!$D217,Listes!$A$54:$E$60,4,FALSE))))))</f>
        <v/>
      </c>
      <c r="N217" s="104" t="str">
        <f>IF($H217="","",IF($C217=Listes!$B$31,IF('Dépenses forfaitaire'!$E217&lt;=Listes!$B$42,('Dépenses forfaitaire'!$E217*(VLOOKUP('Dépenses forfaitaire'!$D217,Listes!$A$43:$E$49,2,FALSE))),IF('Dépenses forfaitaire'!$E217&gt;Listes!$D$42,('Dépenses forfaitaire'!$E217*(VLOOKUP('Dépenses forfaitaire'!$D217,Listes!$A$43:$E$49,5,FALSE))),('Dépenses forfaitaire'!$E217*(VLOOKUP('Dépenses forfaitaire'!$D217,Listes!$A$43:$E$49,3,FALSE)))+(VLOOKUP('Dépenses forfaitaire'!$D217,Listes!$A$43:$E$49,4,FALSE))))))</f>
        <v/>
      </c>
      <c r="O217" s="104" t="str">
        <f>IF($H217="","",IF($C217=Listes!$B$34,Listes!$I$31,IF($C217=Listes!$B$35,(VLOOKUP('Dépenses forfaitaire'!$F217,Listes!$E$31:$F$36,2,FALSE)),IF($C217=Listes!$B$33,IF('Dépenses forfaitaire'!$E217&lt;=Listes!$A$64,'Dépenses forfaitaire'!$E217*Listes!$A$65,IF('Dépenses forfaitaire'!$E217&gt;Listes!$D$64,'Dépenses forfaitaire'!$E217*Listes!$D$65,(('Dépenses forfaitaire'!$E217*Listes!$B$65)+Listes!$C$65)))))))</f>
        <v/>
      </c>
      <c r="P217" s="105" t="str">
        <f t="shared" si="7"/>
        <v/>
      </c>
      <c r="Q217" s="219"/>
    </row>
    <row r="218" spans="1:17" ht="20.100000000000001" customHeight="1" x14ac:dyDescent="0.25">
      <c r="A218" s="44">
        <v>212</v>
      </c>
      <c r="B218" s="21"/>
      <c r="C218" s="21"/>
      <c r="D218" s="21"/>
      <c r="E218" s="21"/>
      <c r="F218" s="21"/>
      <c r="G218" s="21"/>
      <c r="H218" s="113" t="str">
        <f>IF(C218="","",IF(C218="","",(VLOOKUP(C218,Listes!$B$31:$C$35,2,FALSE))))</f>
        <v/>
      </c>
      <c r="I218" s="219" t="str">
        <f t="shared" si="6"/>
        <v/>
      </c>
      <c r="J218" s="105" t="str">
        <f>IF(H218="","",IF(H218="","",(VLOOKUP(H218,Listes!$C$31:$D$35,2,FALSE))))</f>
        <v/>
      </c>
      <c r="K218" s="276"/>
      <c r="L218" s="276"/>
      <c r="M218" s="104" t="str">
        <f>IF($H218="","",IF($C218=Listes!$B$32,IF('Dépenses forfaitaire'!$E218&lt;=Listes!$B$53,('Dépenses forfaitaire'!$E218*(VLOOKUP('Dépenses forfaitaire'!$D218,Listes!$A$54:$E$60,2,FALSE))),IF('Dépenses forfaitaire'!$E218&gt;Listes!$E$53,('Dépenses forfaitaire'!$E218*(VLOOKUP('Dépenses forfaitaire'!$D218,Listes!$A$54:$E$60,5,FALSE))),('Dépenses forfaitaire'!$E218*(VLOOKUP('Dépenses forfaitaire'!$D218,Listes!$A$54:$E$60,3,FALSE)))+(VLOOKUP('Dépenses forfaitaire'!$D218,Listes!$A$54:$E$60,4,FALSE))))))</f>
        <v/>
      </c>
      <c r="N218" s="104" t="str">
        <f>IF($H218="","",IF($C218=Listes!$B$31,IF('Dépenses forfaitaire'!$E218&lt;=Listes!$B$42,('Dépenses forfaitaire'!$E218*(VLOOKUP('Dépenses forfaitaire'!$D218,Listes!$A$43:$E$49,2,FALSE))),IF('Dépenses forfaitaire'!$E218&gt;Listes!$D$42,('Dépenses forfaitaire'!$E218*(VLOOKUP('Dépenses forfaitaire'!$D218,Listes!$A$43:$E$49,5,FALSE))),('Dépenses forfaitaire'!$E218*(VLOOKUP('Dépenses forfaitaire'!$D218,Listes!$A$43:$E$49,3,FALSE)))+(VLOOKUP('Dépenses forfaitaire'!$D218,Listes!$A$43:$E$49,4,FALSE))))))</f>
        <v/>
      </c>
      <c r="O218" s="104" t="str">
        <f>IF($H218="","",IF($C218=Listes!$B$34,Listes!$I$31,IF($C218=Listes!$B$35,(VLOOKUP('Dépenses forfaitaire'!$F218,Listes!$E$31:$F$36,2,FALSE)),IF($C218=Listes!$B$33,IF('Dépenses forfaitaire'!$E218&lt;=Listes!$A$64,'Dépenses forfaitaire'!$E218*Listes!$A$65,IF('Dépenses forfaitaire'!$E218&gt;Listes!$D$64,'Dépenses forfaitaire'!$E218*Listes!$D$65,(('Dépenses forfaitaire'!$E218*Listes!$B$65)+Listes!$C$65)))))))</f>
        <v/>
      </c>
      <c r="P218" s="105" t="str">
        <f t="shared" si="7"/>
        <v/>
      </c>
      <c r="Q218" s="219"/>
    </row>
    <row r="219" spans="1:17" ht="20.100000000000001" customHeight="1" x14ac:dyDescent="0.25">
      <c r="A219" s="44">
        <v>213</v>
      </c>
      <c r="B219" s="21"/>
      <c r="C219" s="21"/>
      <c r="D219" s="21"/>
      <c r="E219" s="21"/>
      <c r="F219" s="21"/>
      <c r="G219" s="21"/>
      <c r="H219" s="113" t="str">
        <f>IF(C219="","",IF(C219="","",(VLOOKUP(C219,Listes!$B$31:$C$35,2,FALSE))))</f>
        <v/>
      </c>
      <c r="I219" s="219" t="str">
        <f t="shared" si="6"/>
        <v/>
      </c>
      <c r="J219" s="105" t="str">
        <f>IF(H219="","",IF(H219="","",(VLOOKUP(H219,Listes!$C$31:$D$35,2,FALSE))))</f>
        <v/>
      </c>
      <c r="K219" s="276"/>
      <c r="L219" s="276"/>
      <c r="M219" s="104" t="str">
        <f>IF($H219="","",IF($C219=Listes!$B$32,IF('Dépenses forfaitaire'!$E219&lt;=Listes!$B$53,('Dépenses forfaitaire'!$E219*(VLOOKUP('Dépenses forfaitaire'!$D219,Listes!$A$54:$E$60,2,FALSE))),IF('Dépenses forfaitaire'!$E219&gt;Listes!$E$53,('Dépenses forfaitaire'!$E219*(VLOOKUP('Dépenses forfaitaire'!$D219,Listes!$A$54:$E$60,5,FALSE))),('Dépenses forfaitaire'!$E219*(VLOOKUP('Dépenses forfaitaire'!$D219,Listes!$A$54:$E$60,3,FALSE)))+(VLOOKUP('Dépenses forfaitaire'!$D219,Listes!$A$54:$E$60,4,FALSE))))))</f>
        <v/>
      </c>
      <c r="N219" s="104" t="str">
        <f>IF($H219="","",IF($C219=Listes!$B$31,IF('Dépenses forfaitaire'!$E219&lt;=Listes!$B$42,('Dépenses forfaitaire'!$E219*(VLOOKUP('Dépenses forfaitaire'!$D219,Listes!$A$43:$E$49,2,FALSE))),IF('Dépenses forfaitaire'!$E219&gt;Listes!$D$42,('Dépenses forfaitaire'!$E219*(VLOOKUP('Dépenses forfaitaire'!$D219,Listes!$A$43:$E$49,5,FALSE))),('Dépenses forfaitaire'!$E219*(VLOOKUP('Dépenses forfaitaire'!$D219,Listes!$A$43:$E$49,3,FALSE)))+(VLOOKUP('Dépenses forfaitaire'!$D219,Listes!$A$43:$E$49,4,FALSE))))))</f>
        <v/>
      </c>
      <c r="O219" s="104" t="str">
        <f>IF($H219="","",IF($C219=Listes!$B$34,Listes!$I$31,IF($C219=Listes!$B$35,(VLOOKUP('Dépenses forfaitaire'!$F219,Listes!$E$31:$F$36,2,FALSE)),IF($C219=Listes!$B$33,IF('Dépenses forfaitaire'!$E219&lt;=Listes!$A$64,'Dépenses forfaitaire'!$E219*Listes!$A$65,IF('Dépenses forfaitaire'!$E219&gt;Listes!$D$64,'Dépenses forfaitaire'!$E219*Listes!$D$65,(('Dépenses forfaitaire'!$E219*Listes!$B$65)+Listes!$C$65)))))))</f>
        <v/>
      </c>
      <c r="P219" s="105" t="str">
        <f t="shared" si="7"/>
        <v/>
      </c>
      <c r="Q219" s="219"/>
    </row>
    <row r="220" spans="1:17" ht="20.100000000000001" customHeight="1" x14ac:dyDescent="0.25">
      <c r="A220" s="44">
        <v>214</v>
      </c>
      <c r="B220" s="21"/>
      <c r="C220" s="21"/>
      <c r="D220" s="21"/>
      <c r="E220" s="21"/>
      <c r="F220" s="21"/>
      <c r="G220" s="21"/>
      <c r="H220" s="113" t="str">
        <f>IF(C220="","",IF(C220="","",(VLOOKUP(C220,Listes!$B$31:$C$35,2,FALSE))))</f>
        <v/>
      </c>
      <c r="I220" s="219" t="str">
        <f t="shared" si="6"/>
        <v/>
      </c>
      <c r="J220" s="105" t="str">
        <f>IF(H220="","",IF(H220="","",(VLOOKUP(H220,Listes!$C$31:$D$35,2,FALSE))))</f>
        <v/>
      </c>
      <c r="K220" s="276"/>
      <c r="L220" s="276"/>
      <c r="M220" s="104" t="str">
        <f>IF($H220="","",IF($C220=Listes!$B$32,IF('Dépenses forfaitaire'!$E220&lt;=Listes!$B$53,('Dépenses forfaitaire'!$E220*(VLOOKUP('Dépenses forfaitaire'!$D220,Listes!$A$54:$E$60,2,FALSE))),IF('Dépenses forfaitaire'!$E220&gt;Listes!$E$53,('Dépenses forfaitaire'!$E220*(VLOOKUP('Dépenses forfaitaire'!$D220,Listes!$A$54:$E$60,5,FALSE))),('Dépenses forfaitaire'!$E220*(VLOOKUP('Dépenses forfaitaire'!$D220,Listes!$A$54:$E$60,3,FALSE)))+(VLOOKUP('Dépenses forfaitaire'!$D220,Listes!$A$54:$E$60,4,FALSE))))))</f>
        <v/>
      </c>
      <c r="N220" s="104" t="str">
        <f>IF($H220="","",IF($C220=Listes!$B$31,IF('Dépenses forfaitaire'!$E220&lt;=Listes!$B$42,('Dépenses forfaitaire'!$E220*(VLOOKUP('Dépenses forfaitaire'!$D220,Listes!$A$43:$E$49,2,FALSE))),IF('Dépenses forfaitaire'!$E220&gt;Listes!$D$42,('Dépenses forfaitaire'!$E220*(VLOOKUP('Dépenses forfaitaire'!$D220,Listes!$A$43:$E$49,5,FALSE))),('Dépenses forfaitaire'!$E220*(VLOOKUP('Dépenses forfaitaire'!$D220,Listes!$A$43:$E$49,3,FALSE)))+(VLOOKUP('Dépenses forfaitaire'!$D220,Listes!$A$43:$E$49,4,FALSE))))))</f>
        <v/>
      </c>
      <c r="O220" s="104" t="str">
        <f>IF($H220="","",IF($C220=Listes!$B$34,Listes!$I$31,IF($C220=Listes!$B$35,(VLOOKUP('Dépenses forfaitaire'!$F220,Listes!$E$31:$F$36,2,FALSE)),IF($C220=Listes!$B$33,IF('Dépenses forfaitaire'!$E220&lt;=Listes!$A$64,'Dépenses forfaitaire'!$E220*Listes!$A$65,IF('Dépenses forfaitaire'!$E220&gt;Listes!$D$64,'Dépenses forfaitaire'!$E220*Listes!$D$65,(('Dépenses forfaitaire'!$E220*Listes!$B$65)+Listes!$C$65)))))))</f>
        <v/>
      </c>
      <c r="P220" s="105" t="str">
        <f t="shared" si="7"/>
        <v/>
      </c>
      <c r="Q220" s="219"/>
    </row>
    <row r="221" spans="1:17" ht="20.100000000000001" customHeight="1" x14ac:dyDescent="0.25">
      <c r="A221" s="44">
        <v>215</v>
      </c>
      <c r="B221" s="21"/>
      <c r="C221" s="21"/>
      <c r="D221" s="21"/>
      <c r="E221" s="21"/>
      <c r="F221" s="21"/>
      <c r="G221" s="21"/>
      <c r="H221" s="113" t="str">
        <f>IF(C221="","",IF(C221="","",(VLOOKUP(C221,Listes!$B$31:$C$35,2,FALSE))))</f>
        <v/>
      </c>
      <c r="I221" s="219" t="str">
        <f t="shared" si="6"/>
        <v/>
      </c>
      <c r="J221" s="105" t="str">
        <f>IF(H221="","",IF(H221="","",(VLOOKUP(H221,Listes!$C$31:$D$35,2,FALSE))))</f>
        <v/>
      </c>
      <c r="K221" s="276"/>
      <c r="L221" s="276"/>
      <c r="M221" s="104" t="str">
        <f>IF($H221="","",IF($C221=Listes!$B$32,IF('Dépenses forfaitaire'!$E221&lt;=Listes!$B$53,('Dépenses forfaitaire'!$E221*(VLOOKUP('Dépenses forfaitaire'!$D221,Listes!$A$54:$E$60,2,FALSE))),IF('Dépenses forfaitaire'!$E221&gt;Listes!$E$53,('Dépenses forfaitaire'!$E221*(VLOOKUP('Dépenses forfaitaire'!$D221,Listes!$A$54:$E$60,5,FALSE))),('Dépenses forfaitaire'!$E221*(VLOOKUP('Dépenses forfaitaire'!$D221,Listes!$A$54:$E$60,3,FALSE)))+(VLOOKUP('Dépenses forfaitaire'!$D221,Listes!$A$54:$E$60,4,FALSE))))))</f>
        <v/>
      </c>
      <c r="N221" s="104" t="str">
        <f>IF($H221="","",IF($C221=Listes!$B$31,IF('Dépenses forfaitaire'!$E221&lt;=Listes!$B$42,('Dépenses forfaitaire'!$E221*(VLOOKUP('Dépenses forfaitaire'!$D221,Listes!$A$43:$E$49,2,FALSE))),IF('Dépenses forfaitaire'!$E221&gt;Listes!$D$42,('Dépenses forfaitaire'!$E221*(VLOOKUP('Dépenses forfaitaire'!$D221,Listes!$A$43:$E$49,5,FALSE))),('Dépenses forfaitaire'!$E221*(VLOOKUP('Dépenses forfaitaire'!$D221,Listes!$A$43:$E$49,3,FALSE)))+(VLOOKUP('Dépenses forfaitaire'!$D221,Listes!$A$43:$E$49,4,FALSE))))))</f>
        <v/>
      </c>
      <c r="O221" s="104" t="str">
        <f>IF($H221="","",IF($C221=Listes!$B$34,Listes!$I$31,IF($C221=Listes!$B$35,(VLOOKUP('Dépenses forfaitaire'!$F221,Listes!$E$31:$F$36,2,FALSE)),IF($C221=Listes!$B$33,IF('Dépenses forfaitaire'!$E221&lt;=Listes!$A$64,'Dépenses forfaitaire'!$E221*Listes!$A$65,IF('Dépenses forfaitaire'!$E221&gt;Listes!$D$64,'Dépenses forfaitaire'!$E221*Listes!$D$65,(('Dépenses forfaitaire'!$E221*Listes!$B$65)+Listes!$C$65)))))))</f>
        <v/>
      </c>
      <c r="P221" s="105" t="str">
        <f t="shared" si="7"/>
        <v/>
      </c>
      <c r="Q221" s="219"/>
    </row>
    <row r="222" spans="1:17" ht="20.100000000000001" customHeight="1" x14ac:dyDescent="0.25">
      <c r="A222" s="44">
        <v>216</v>
      </c>
      <c r="B222" s="21"/>
      <c r="C222" s="21"/>
      <c r="D222" s="21"/>
      <c r="E222" s="21"/>
      <c r="F222" s="21"/>
      <c r="G222" s="21"/>
      <c r="H222" s="113" t="str">
        <f>IF(C222="","",IF(C222="","",(VLOOKUP(C222,Listes!$B$31:$C$35,2,FALSE))))</f>
        <v/>
      </c>
      <c r="I222" s="219" t="str">
        <f t="shared" si="6"/>
        <v/>
      </c>
      <c r="J222" s="105" t="str">
        <f>IF(H222="","",IF(H222="","",(VLOOKUP(H222,Listes!$C$31:$D$35,2,FALSE))))</f>
        <v/>
      </c>
      <c r="K222" s="276"/>
      <c r="L222" s="276"/>
      <c r="M222" s="104" t="str">
        <f>IF($H222="","",IF($C222=Listes!$B$32,IF('Dépenses forfaitaire'!$E222&lt;=Listes!$B$53,('Dépenses forfaitaire'!$E222*(VLOOKUP('Dépenses forfaitaire'!$D222,Listes!$A$54:$E$60,2,FALSE))),IF('Dépenses forfaitaire'!$E222&gt;Listes!$E$53,('Dépenses forfaitaire'!$E222*(VLOOKUP('Dépenses forfaitaire'!$D222,Listes!$A$54:$E$60,5,FALSE))),('Dépenses forfaitaire'!$E222*(VLOOKUP('Dépenses forfaitaire'!$D222,Listes!$A$54:$E$60,3,FALSE)))+(VLOOKUP('Dépenses forfaitaire'!$D222,Listes!$A$54:$E$60,4,FALSE))))))</f>
        <v/>
      </c>
      <c r="N222" s="104" t="str">
        <f>IF($H222="","",IF($C222=Listes!$B$31,IF('Dépenses forfaitaire'!$E222&lt;=Listes!$B$42,('Dépenses forfaitaire'!$E222*(VLOOKUP('Dépenses forfaitaire'!$D222,Listes!$A$43:$E$49,2,FALSE))),IF('Dépenses forfaitaire'!$E222&gt;Listes!$D$42,('Dépenses forfaitaire'!$E222*(VLOOKUP('Dépenses forfaitaire'!$D222,Listes!$A$43:$E$49,5,FALSE))),('Dépenses forfaitaire'!$E222*(VLOOKUP('Dépenses forfaitaire'!$D222,Listes!$A$43:$E$49,3,FALSE)))+(VLOOKUP('Dépenses forfaitaire'!$D222,Listes!$A$43:$E$49,4,FALSE))))))</f>
        <v/>
      </c>
      <c r="O222" s="104" t="str">
        <f>IF($H222="","",IF($C222=Listes!$B$34,Listes!$I$31,IF($C222=Listes!$B$35,(VLOOKUP('Dépenses forfaitaire'!$F222,Listes!$E$31:$F$36,2,FALSE)),IF($C222=Listes!$B$33,IF('Dépenses forfaitaire'!$E222&lt;=Listes!$A$64,'Dépenses forfaitaire'!$E222*Listes!$A$65,IF('Dépenses forfaitaire'!$E222&gt;Listes!$D$64,'Dépenses forfaitaire'!$E222*Listes!$D$65,(('Dépenses forfaitaire'!$E222*Listes!$B$65)+Listes!$C$65)))))))</f>
        <v/>
      </c>
      <c r="P222" s="105" t="str">
        <f t="shared" si="7"/>
        <v/>
      </c>
      <c r="Q222" s="219"/>
    </row>
    <row r="223" spans="1:17" ht="20.100000000000001" customHeight="1" x14ac:dyDescent="0.25">
      <c r="A223" s="44">
        <v>217</v>
      </c>
      <c r="B223" s="21"/>
      <c r="C223" s="21"/>
      <c r="D223" s="21"/>
      <c r="E223" s="21"/>
      <c r="F223" s="21"/>
      <c r="G223" s="21"/>
      <c r="H223" s="113" t="str">
        <f>IF(C223="","",IF(C223="","",(VLOOKUP(C223,Listes!$B$31:$C$35,2,FALSE))))</f>
        <v/>
      </c>
      <c r="I223" s="219" t="str">
        <f t="shared" si="6"/>
        <v/>
      </c>
      <c r="J223" s="105" t="str">
        <f>IF(H223="","",IF(H223="","",(VLOOKUP(H223,Listes!$C$31:$D$35,2,FALSE))))</f>
        <v/>
      </c>
      <c r="K223" s="276"/>
      <c r="L223" s="276"/>
      <c r="M223" s="104" t="str">
        <f>IF($H223="","",IF($C223=Listes!$B$32,IF('Dépenses forfaitaire'!$E223&lt;=Listes!$B$53,('Dépenses forfaitaire'!$E223*(VLOOKUP('Dépenses forfaitaire'!$D223,Listes!$A$54:$E$60,2,FALSE))),IF('Dépenses forfaitaire'!$E223&gt;Listes!$E$53,('Dépenses forfaitaire'!$E223*(VLOOKUP('Dépenses forfaitaire'!$D223,Listes!$A$54:$E$60,5,FALSE))),('Dépenses forfaitaire'!$E223*(VLOOKUP('Dépenses forfaitaire'!$D223,Listes!$A$54:$E$60,3,FALSE)))+(VLOOKUP('Dépenses forfaitaire'!$D223,Listes!$A$54:$E$60,4,FALSE))))))</f>
        <v/>
      </c>
      <c r="N223" s="104" t="str">
        <f>IF($H223="","",IF($C223=Listes!$B$31,IF('Dépenses forfaitaire'!$E223&lt;=Listes!$B$42,('Dépenses forfaitaire'!$E223*(VLOOKUP('Dépenses forfaitaire'!$D223,Listes!$A$43:$E$49,2,FALSE))),IF('Dépenses forfaitaire'!$E223&gt;Listes!$D$42,('Dépenses forfaitaire'!$E223*(VLOOKUP('Dépenses forfaitaire'!$D223,Listes!$A$43:$E$49,5,FALSE))),('Dépenses forfaitaire'!$E223*(VLOOKUP('Dépenses forfaitaire'!$D223,Listes!$A$43:$E$49,3,FALSE)))+(VLOOKUP('Dépenses forfaitaire'!$D223,Listes!$A$43:$E$49,4,FALSE))))))</f>
        <v/>
      </c>
      <c r="O223" s="104" t="str">
        <f>IF($H223="","",IF($C223=Listes!$B$34,Listes!$I$31,IF($C223=Listes!$B$35,(VLOOKUP('Dépenses forfaitaire'!$F223,Listes!$E$31:$F$36,2,FALSE)),IF($C223=Listes!$B$33,IF('Dépenses forfaitaire'!$E223&lt;=Listes!$A$64,'Dépenses forfaitaire'!$E223*Listes!$A$65,IF('Dépenses forfaitaire'!$E223&gt;Listes!$D$64,'Dépenses forfaitaire'!$E223*Listes!$D$65,(('Dépenses forfaitaire'!$E223*Listes!$B$65)+Listes!$C$65)))))))</f>
        <v/>
      </c>
      <c r="P223" s="105" t="str">
        <f t="shared" si="7"/>
        <v/>
      </c>
      <c r="Q223" s="219"/>
    </row>
    <row r="224" spans="1:17" ht="20.100000000000001" customHeight="1" x14ac:dyDescent="0.25">
      <c r="A224" s="44">
        <v>218</v>
      </c>
      <c r="B224" s="21"/>
      <c r="C224" s="21"/>
      <c r="D224" s="21"/>
      <c r="E224" s="21"/>
      <c r="F224" s="21"/>
      <c r="G224" s="21"/>
      <c r="H224" s="113" t="str">
        <f>IF(C224="","",IF(C224="","",(VLOOKUP(C224,Listes!$B$31:$C$35,2,FALSE))))</f>
        <v/>
      </c>
      <c r="I224" s="219" t="str">
        <f t="shared" si="6"/>
        <v/>
      </c>
      <c r="J224" s="105" t="str">
        <f>IF(H224="","",IF(H224="","",(VLOOKUP(H224,Listes!$C$31:$D$35,2,FALSE))))</f>
        <v/>
      </c>
      <c r="K224" s="276"/>
      <c r="L224" s="276"/>
      <c r="M224" s="104" t="str">
        <f>IF($H224="","",IF($C224=Listes!$B$32,IF('Dépenses forfaitaire'!$E224&lt;=Listes!$B$53,('Dépenses forfaitaire'!$E224*(VLOOKUP('Dépenses forfaitaire'!$D224,Listes!$A$54:$E$60,2,FALSE))),IF('Dépenses forfaitaire'!$E224&gt;Listes!$E$53,('Dépenses forfaitaire'!$E224*(VLOOKUP('Dépenses forfaitaire'!$D224,Listes!$A$54:$E$60,5,FALSE))),('Dépenses forfaitaire'!$E224*(VLOOKUP('Dépenses forfaitaire'!$D224,Listes!$A$54:$E$60,3,FALSE)))+(VLOOKUP('Dépenses forfaitaire'!$D224,Listes!$A$54:$E$60,4,FALSE))))))</f>
        <v/>
      </c>
      <c r="N224" s="104" t="str">
        <f>IF($H224="","",IF($C224=Listes!$B$31,IF('Dépenses forfaitaire'!$E224&lt;=Listes!$B$42,('Dépenses forfaitaire'!$E224*(VLOOKUP('Dépenses forfaitaire'!$D224,Listes!$A$43:$E$49,2,FALSE))),IF('Dépenses forfaitaire'!$E224&gt;Listes!$D$42,('Dépenses forfaitaire'!$E224*(VLOOKUP('Dépenses forfaitaire'!$D224,Listes!$A$43:$E$49,5,FALSE))),('Dépenses forfaitaire'!$E224*(VLOOKUP('Dépenses forfaitaire'!$D224,Listes!$A$43:$E$49,3,FALSE)))+(VLOOKUP('Dépenses forfaitaire'!$D224,Listes!$A$43:$E$49,4,FALSE))))))</f>
        <v/>
      </c>
      <c r="O224" s="104" t="str">
        <f>IF($H224="","",IF($C224=Listes!$B$34,Listes!$I$31,IF($C224=Listes!$B$35,(VLOOKUP('Dépenses forfaitaire'!$F224,Listes!$E$31:$F$36,2,FALSE)),IF($C224=Listes!$B$33,IF('Dépenses forfaitaire'!$E224&lt;=Listes!$A$64,'Dépenses forfaitaire'!$E224*Listes!$A$65,IF('Dépenses forfaitaire'!$E224&gt;Listes!$D$64,'Dépenses forfaitaire'!$E224*Listes!$D$65,(('Dépenses forfaitaire'!$E224*Listes!$B$65)+Listes!$C$65)))))))</f>
        <v/>
      </c>
      <c r="P224" s="105" t="str">
        <f t="shared" si="7"/>
        <v/>
      </c>
      <c r="Q224" s="219"/>
    </row>
    <row r="225" spans="1:17" ht="20.100000000000001" customHeight="1" x14ac:dyDescent="0.25">
      <c r="A225" s="44">
        <v>219</v>
      </c>
      <c r="B225" s="21"/>
      <c r="C225" s="21"/>
      <c r="D225" s="21"/>
      <c r="E225" s="21"/>
      <c r="F225" s="21"/>
      <c r="G225" s="21"/>
      <c r="H225" s="113" t="str">
        <f>IF(C225="","",IF(C225="","",(VLOOKUP(C225,Listes!$B$31:$C$35,2,FALSE))))</f>
        <v/>
      </c>
      <c r="I225" s="219" t="str">
        <f t="shared" si="6"/>
        <v/>
      </c>
      <c r="J225" s="105" t="str">
        <f>IF(H225="","",IF(H225="","",(VLOOKUP(H225,Listes!$C$31:$D$35,2,FALSE))))</f>
        <v/>
      </c>
      <c r="K225" s="276"/>
      <c r="L225" s="276"/>
      <c r="M225" s="104" t="str">
        <f>IF($H225="","",IF($C225=Listes!$B$32,IF('Dépenses forfaitaire'!$E225&lt;=Listes!$B$53,('Dépenses forfaitaire'!$E225*(VLOOKUP('Dépenses forfaitaire'!$D225,Listes!$A$54:$E$60,2,FALSE))),IF('Dépenses forfaitaire'!$E225&gt;Listes!$E$53,('Dépenses forfaitaire'!$E225*(VLOOKUP('Dépenses forfaitaire'!$D225,Listes!$A$54:$E$60,5,FALSE))),('Dépenses forfaitaire'!$E225*(VLOOKUP('Dépenses forfaitaire'!$D225,Listes!$A$54:$E$60,3,FALSE)))+(VLOOKUP('Dépenses forfaitaire'!$D225,Listes!$A$54:$E$60,4,FALSE))))))</f>
        <v/>
      </c>
      <c r="N225" s="104" t="str">
        <f>IF($H225="","",IF($C225=Listes!$B$31,IF('Dépenses forfaitaire'!$E225&lt;=Listes!$B$42,('Dépenses forfaitaire'!$E225*(VLOOKUP('Dépenses forfaitaire'!$D225,Listes!$A$43:$E$49,2,FALSE))),IF('Dépenses forfaitaire'!$E225&gt;Listes!$D$42,('Dépenses forfaitaire'!$E225*(VLOOKUP('Dépenses forfaitaire'!$D225,Listes!$A$43:$E$49,5,FALSE))),('Dépenses forfaitaire'!$E225*(VLOOKUP('Dépenses forfaitaire'!$D225,Listes!$A$43:$E$49,3,FALSE)))+(VLOOKUP('Dépenses forfaitaire'!$D225,Listes!$A$43:$E$49,4,FALSE))))))</f>
        <v/>
      </c>
      <c r="O225" s="104" t="str">
        <f>IF($H225="","",IF($C225=Listes!$B$34,Listes!$I$31,IF($C225=Listes!$B$35,(VLOOKUP('Dépenses forfaitaire'!$F225,Listes!$E$31:$F$36,2,FALSE)),IF($C225=Listes!$B$33,IF('Dépenses forfaitaire'!$E225&lt;=Listes!$A$64,'Dépenses forfaitaire'!$E225*Listes!$A$65,IF('Dépenses forfaitaire'!$E225&gt;Listes!$D$64,'Dépenses forfaitaire'!$E225*Listes!$D$65,(('Dépenses forfaitaire'!$E225*Listes!$B$65)+Listes!$C$65)))))))</f>
        <v/>
      </c>
      <c r="P225" s="105" t="str">
        <f t="shared" si="7"/>
        <v/>
      </c>
      <c r="Q225" s="219"/>
    </row>
    <row r="226" spans="1:17" ht="20.100000000000001" customHeight="1" x14ac:dyDescent="0.25">
      <c r="A226" s="44">
        <v>220</v>
      </c>
      <c r="B226" s="21"/>
      <c r="C226" s="21"/>
      <c r="D226" s="21"/>
      <c r="E226" s="21"/>
      <c r="F226" s="21"/>
      <c r="G226" s="21"/>
      <c r="H226" s="113" t="str">
        <f>IF(C226="","",IF(C226="","",(VLOOKUP(C226,Listes!$B$31:$C$35,2,FALSE))))</f>
        <v/>
      </c>
      <c r="I226" s="219" t="str">
        <f t="shared" si="6"/>
        <v/>
      </c>
      <c r="J226" s="105" t="str">
        <f>IF(H226="","",IF(H226="","",(VLOOKUP(H226,Listes!$C$31:$D$35,2,FALSE))))</f>
        <v/>
      </c>
      <c r="K226" s="276"/>
      <c r="L226" s="276"/>
      <c r="M226" s="104" t="str">
        <f>IF($H226="","",IF($C226=Listes!$B$32,IF('Dépenses forfaitaire'!$E226&lt;=Listes!$B$53,('Dépenses forfaitaire'!$E226*(VLOOKUP('Dépenses forfaitaire'!$D226,Listes!$A$54:$E$60,2,FALSE))),IF('Dépenses forfaitaire'!$E226&gt;Listes!$E$53,('Dépenses forfaitaire'!$E226*(VLOOKUP('Dépenses forfaitaire'!$D226,Listes!$A$54:$E$60,5,FALSE))),('Dépenses forfaitaire'!$E226*(VLOOKUP('Dépenses forfaitaire'!$D226,Listes!$A$54:$E$60,3,FALSE)))+(VLOOKUP('Dépenses forfaitaire'!$D226,Listes!$A$54:$E$60,4,FALSE))))))</f>
        <v/>
      </c>
      <c r="N226" s="104" t="str">
        <f>IF($H226="","",IF($C226=Listes!$B$31,IF('Dépenses forfaitaire'!$E226&lt;=Listes!$B$42,('Dépenses forfaitaire'!$E226*(VLOOKUP('Dépenses forfaitaire'!$D226,Listes!$A$43:$E$49,2,FALSE))),IF('Dépenses forfaitaire'!$E226&gt;Listes!$D$42,('Dépenses forfaitaire'!$E226*(VLOOKUP('Dépenses forfaitaire'!$D226,Listes!$A$43:$E$49,5,FALSE))),('Dépenses forfaitaire'!$E226*(VLOOKUP('Dépenses forfaitaire'!$D226,Listes!$A$43:$E$49,3,FALSE)))+(VLOOKUP('Dépenses forfaitaire'!$D226,Listes!$A$43:$E$49,4,FALSE))))))</f>
        <v/>
      </c>
      <c r="O226" s="104" t="str">
        <f>IF($H226="","",IF($C226=Listes!$B$34,Listes!$I$31,IF($C226=Listes!$B$35,(VLOOKUP('Dépenses forfaitaire'!$F226,Listes!$E$31:$F$36,2,FALSE)),IF($C226=Listes!$B$33,IF('Dépenses forfaitaire'!$E226&lt;=Listes!$A$64,'Dépenses forfaitaire'!$E226*Listes!$A$65,IF('Dépenses forfaitaire'!$E226&gt;Listes!$D$64,'Dépenses forfaitaire'!$E226*Listes!$D$65,(('Dépenses forfaitaire'!$E226*Listes!$B$65)+Listes!$C$65)))))))</f>
        <v/>
      </c>
      <c r="P226" s="105" t="str">
        <f t="shared" si="7"/>
        <v/>
      </c>
      <c r="Q226" s="219"/>
    </row>
    <row r="227" spans="1:17" ht="20.100000000000001" customHeight="1" x14ac:dyDescent="0.25">
      <c r="A227" s="44">
        <v>221</v>
      </c>
      <c r="B227" s="21"/>
      <c r="C227" s="21"/>
      <c r="D227" s="21"/>
      <c r="E227" s="21"/>
      <c r="F227" s="21"/>
      <c r="G227" s="21"/>
      <c r="H227" s="113" t="str">
        <f>IF(C227="","",IF(C227="","",(VLOOKUP(C227,Listes!$B$31:$C$35,2,FALSE))))</f>
        <v/>
      </c>
      <c r="I227" s="219" t="str">
        <f t="shared" si="6"/>
        <v/>
      </c>
      <c r="J227" s="105" t="str">
        <f>IF(H227="","",IF(H227="","",(VLOOKUP(H227,Listes!$C$31:$D$35,2,FALSE))))</f>
        <v/>
      </c>
      <c r="K227" s="276"/>
      <c r="L227" s="276"/>
      <c r="M227" s="104" t="str">
        <f>IF($H227="","",IF($C227=Listes!$B$32,IF('Dépenses forfaitaire'!$E227&lt;=Listes!$B$53,('Dépenses forfaitaire'!$E227*(VLOOKUP('Dépenses forfaitaire'!$D227,Listes!$A$54:$E$60,2,FALSE))),IF('Dépenses forfaitaire'!$E227&gt;Listes!$E$53,('Dépenses forfaitaire'!$E227*(VLOOKUP('Dépenses forfaitaire'!$D227,Listes!$A$54:$E$60,5,FALSE))),('Dépenses forfaitaire'!$E227*(VLOOKUP('Dépenses forfaitaire'!$D227,Listes!$A$54:$E$60,3,FALSE)))+(VLOOKUP('Dépenses forfaitaire'!$D227,Listes!$A$54:$E$60,4,FALSE))))))</f>
        <v/>
      </c>
      <c r="N227" s="104" t="str">
        <f>IF($H227="","",IF($C227=Listes!$B$31,IF('Dépenses forfaitaire'!$E227&lt;=Listes!$B$42,('Dépenses forfaitaire'!$E227*(VLOOKUP('Dépenses forfaitaire'!$D227,Listes!$A$43:$E$49,2,FALSE))),IF('Dépenses forfaitaire'!$E227&gt;Listes!$D$42,('Dépenses forfaitaire'!$E227*(VLOOKUP('Dépenses forfaitaire'!$D227,Listes!$A$43:$E$49,5,FALSE))),('Dépenses forfaitaire'!$E227*(VLOOKUP('Dépenses forfaitaire'!$D227,Listes!$A$43:$E$49,3,FALSE)))+(VLOOKUP('Dépenses forfaitaire'!$D227,Listes!$A$43:$E$49,4,FALSE))))))</f>
        <v/>
      </c>
      <c r="O227" s="104" t="str">
        <f>IF($H227="","",IF($C227=Listes!$B$34,Listes!$I$31,IF($C227=Listes!$B$35,(VLOOKUP('Dépenses forfaitaire'!$F227,Listes!$E$31:$F$36,2,FALSE)),IF($C227=Listes!$B$33,IF('Dépenses forfaitaire'!$E227&lt;=Listes!$A$64,'Dépenses forfaitaire'!$E227*Listes!$A$65,IF('Dépenses forfaitaire'!$E227&gt;Listes!$D$64,'Dépenses forfaitaire'!$E227*Listes!$D$65,(('Dépenses forfaitaire'!$E227*Listes!$B$65)+Listes!$C$65)))))))</f>
        <v/>
      </c>
      <c r="P227" s="105" t="str">
        <f t="shared" si="7"/>
        <v/>
      </c>
      <c r="Q227" s="219"/>
    </row>
    <row r="228" spans="1:17" ht="20.100000000000001" customHeight="1" x14ac:dyDescent="0.25">
      <c r="A228" s="44">
        <v>222</v>
      </c>
      <c r="B228" s="21"/>
      <c r="C228" s="21"/>
      <c r="D228" s="21"/>
      <c r="E228" s="21"/>
      <c r="F228" s="21"/>
      <c r="G228" s="21"/>
      <c r="H228" s="113" t="str">
        <f>IF(C228="","",IF(C228="","",(VLOOKUP(C228,Listes!$B$31:$C$35,2,FALSE))))</f>
        <v/>
      </c>
      <c r="I228" s="219" t="str">
        <f t="shared" si="6"/>
        <v/>
      </c>
      <c r="J228" s="105" t="str">
        <f>IF(H228="","",IF(H228="","",(VLOOKUP(H228,Listes!$C$31:$D$35,2,FALSE))))</f>
        <v/>
      </c>
      <c r="K228" s="276"/>
      <c r="L228" s="276"/>
      <c r="M228" s="104" t="str">
        <f>IF($H228="","",IF($C228=Listes!$B$32,IF('Dépenses forfaitaire'!$E228&lt;=Listes!$B$53,('Dépenses forfaitaire'!$E228*(VLOOKUP('Dépenses forfaitaire'!$D228,Listes!$A$54:$E$60,2,FALSE))),IF('Dépenses forfaitaire'!$E228&gt;Listes!$E$53,('Dépenses forfaitaire'!$E228*(VLOOKUP('Dépenses forfaitaire'!$D228,Listes!$A$54:$E$60,5,FALSE))),('Dépenses forfaitaire'!$E228*(VLOOKUP('Dépenses forfaitaire'!$D228,Listes!$A$54:$E$60,3,FALSE)))+(VLOOKUP('Dépenses forfaitaire'!$D228,Listes!$A$54:$E$60,4,FALSE))))))</f>
        <v/>
      </c>
      <c r="N228" s="104" t="str">
        <f>IF($H228="","",IF($C228=Listes!$B$31,IF('Dépenses forfaitaire'!$E228&lt;=Listes!$B$42,('Dépenses forfaitaire'!$E228*(VLOOKUP('Dépenses forfaitaire'!$D228,Listes!$A$43:$E$49,2,FALSE))),IF('Dépenses forfaitaire'!$E228&gt;Listes!$D$42,('Dépenses forfaitaire'!$E228*(VLOOKUP('Dépenses forfaitaire'!$D228,Listes!$A$43:$E$49,5,FALSE))),('Dépenses forfaitaire'!$E228*(VLOOKUP('Dépenses forfaitaire'!$D228,Listes!$A$43:$E$49,3,FALSE)))+(VLOOKUP('Dépenses forfaitaire'!$D228,Listes!$A$43:$E$49,4,FALSE))))))</f>
        <v/>
      </c>
      <c r="O228" s="104" t="str">
        <f>IF($H228="","",IF($C228=Listes!$B$34,Listes!$I$31,IF($C228=Listes!$B$35,(VLOOKUP('Dépenses forfaitaire'!$F228,Listes!$E$31:$F$36,2,FALSE)),IF($C228=Listes!$B$33,IF('Dépenses forfaitaire'!$E228&lt;=Listes!$A$64,'Dépenses forfaitaire'!$E228*Listes!$A$65,IF('Dépenses forfaitaire'!$E228&gt;Listes!$D$64,'Dépenses forfaitaire'!$E228*Listes!$D$65,(('Dépenses forfaitaire'!$E228*Listes!$B$65)+Listes!$C$65)))))))</f>
        <v/>
      </c>
      <c r="P228" s="105" t="str">
        <f t="shared" si="7"/>
        <v/>
      </c>
      <c r="Q228" s="219"/>
    </row>
    <row r="229" spans="1:17" ht="20.100000000000001" customHeight="1" x14ac:dyDescent="0.25">
      <c r="A229" s="44">
        <v>223</v>
      </c>
      <c r="B229" s="21"/>
      <c r="C229" s="21"/>
      <c r="D229" s="21"/>
      <c r="E229" s="21"/>
      <c r="F229" s="21"/>
      <c r="G229" s="21"/>
      <c r="H229" s="113" t="str">
        <f>IF(C229="","",IF(C229="","",(VLOOKUP(C229,Listes!$B$31:$C$35,2,FALSE))))</f>
        <v/>
      </c>
      <c r="I229" s="219" t="str">
        <f t="shared" si="6"/>
        <v/>
      </c>
      <c r="J229" s="105" t="str">
        <f>IF(H229="","",IF(H229="","",(VLOOKUP(H229,Listes!$C$31:$D$35,2,FALSE))))</f>
        <v/>
      </c>
      <c r="K229" s="276"/>
      <c r="L229" s="276"/>
      <c r="M229" s="104" t="str">
        <f>IF($H229="","",IF($C229=Listes!$B$32,IF('Dépenses forfaitaire'!$E229&lt;=Listes!$B$53,('Dépenses forfaitaire'!$E229*(VLOOKUP('Dépenses forfaitaire'!$D229,Listes!$A$54:$E$60,2,FALSE))),IF('Dépenses forfaitaire'!$E229&gt;Listes!$E$53,('Dépenses forfaitaire'!$E229*(VLOOKUP('Dépenses forfaitaire'!$D229,Listes!$A$54:$E$60,5,FALSE))),('Dépenses forfaitaire'!$E229*(VLOOKUP('Dépenses forfaitaire'!$D229,Listes!$A$54:$E$60,3,FALSE)))+(VLOOKUP('Dépenses forfaitaire'!$D229,Listes!$A$54:$E$60,4,FALSE))))))</f>
        <v/>
      </c>
      <c r="N229" s="104" t="str">
        <f>IF($H229="","",IF($C229=Listes!$B$31,IF('Dépenses forfaitaire'!$E229&lt;=Listes!$B$42,('Dépenses forfaitaire'!$E229*(VLOOKUP('Dépenses forfaitaire'!$D229,Listes!$A$43:$E$49,2,FALSE))),IF('Dépenses forfaitaire'!$E229&gt;Listes!$D$42,('Dépenses forfaitaire'!$E229*(VLOOKUP('Dépenses forfaitaire'!$D229,Listes!$A$43:$E$49,5,FALSE))),('Dépenses forfaitaire'!$E229*(VLOOKUP('Dépenses forfaitaire'!$D229,Listes!$A$43:$E$49,3,FALSE)))+(VLOOKUP('Dépenses forfaitaire'!$D229,Listes!$A$43:$E$49,4,FALSE))))))</f>
        <v/>
      </c>
      <c r="O229" s="104" t="str">
        <f>IF($H229="","",IF($C229=Listes!$B$34,Listes!$I$31,IF($C229=Listes!$B$35,(VLOOKUP('Dépenses forfaitaire'!$F229,Listes!$E$31:$F$36,2,FALSE)),IF($C229=Listes!$B$33,IF('Dépenses forfaitaire'!$E229&lt;=Listes!$A$64,'Dépenses forfaitaire'!$E229*Listes!$A$65,IF('Dépenses forfaitaire'!$E229&gt;Listes!$D$64,'Dépenses forfaitaire'!$E229*Listes!$D$65,(('Dépenses forfaitaire'!$E229*Listes!$B$65)+Listes!$C$65)))))))</f>
        <v/>
      </c>
      <c r="P229" s="105" t="str">
        <f t="shared" si="7"/>
        <v/>
      </c>
      <c r="Q229" s="219"/>
    </row>
    <row r="230" spans="1:17" ht="20.100000000000001" customHeight="1" x14ac:dyDescent="0.25">
      <c r="A230" s="44">
        <v>224</v>
      </c>
      <c r="B230" s="21"/>
      <c r="C230" s="21"/>
      <c r="D230" s="21"/>
      <c r="E230" s="21"/>
      <c r="F230" s="21"/>
      <c r="G230" s="21"/>
      <c r="H230" s="113" t="str">
        <f>IF(C230="","",IF(C230="","",(VLOOKUP(C230,Listes!$B$31:$C$35,2,FALSE))))</f>
        <v/>
      </c>
      <c r="I230" s="219" t="str">
        <f t="shared" si="6"/>
        <v/>
      </c>
      <c r="J230" s="105" t="str">
        <f>IF(H230="","",IF(H230="","",(VLOOKUP(H230,Listes!$C$31:$D$35,2,FALSE))))</f>
        <v/>
      </c>
      <c r="K230" s="276"/>
      <c r="L230" s="276"/>
      <c r="M230" s="104" t="str">
        <f>IF($H230="","",IF($C230=Listes!$B$32,IF('Dépenses forfaitaire'!$E230&lt;=Listes!$B$53,('Dépenses forfaitaire'!$E230*(VLOOKUP('Dépenses forfaitaire'!$D230,Listes!$A$54:$E$60,2,FALSE))),IF('Dépenses forfaitaire'!$E230&gt;Listes!$E$53,('Dépenses forfaitaire'!$E230*(VLOOKUP('Dépenses forfaitaire'!$D230,Listes!$A$54:$E$60,5,FALSE))),('Dépenses forfaitaire'!$E230*(VLOOKUP('Dépenses forfaitaire'!$D230,Listes!$A$54:$E$60,3,FALSE)))+(VLOOKUP('Dépenses forfaitaire'!$D230,Listes!$A$54:$E$60,4,FALSE))))))</f>
        <v/>
      </c>
      <c r="N230" s="104" t="str">
        <f>IF($H230="","",IF($C230=Listes!$B$31,IF('Dépenses forfaitaire'!$E230&lt;=Listes!$B$42,('Dépenses forfaitaire'!$E230*(VLOOKUP('Dépenses forfaitaire'!$D230,Listes!$A$43:$E$49,2,FALSE))),IF('Dépenses forfaitaire'!$E230&gt;Listes!$D$42,('Dépenses forfaitaire'!$E230*(VLOOKUP('Dépenses forfaitaire'!$D230,Listes!$A$43:$E$49,5,FALSE))),('Dépenses forfaitaire'!$E230*(VLOOKUP('Dépenses forfaitaire'!$D230,Listes!$A$43:$E$49,3,FALSE)))+(VLOOKUP('Dépenses forfaitaire'!$D230,Listes!$A$43:$E$49,4,FALSE))))))</f>
        <v/>
      </c>
      <c r="O230" s="104" t="str">
        <f>IF($H230="","",IF($C230=Listes!$B$34,Listes!$I$31,IF($C230=Listes!$B$35,(VLOOKUP('Dépenses forfaitaire'!$F230,Listes!$E$31:$F$36,2,FALSE)),IF($C230=Listes!$B$33,IF('Dépenses forfaitaire'!$E230&lt;=Listes!$A$64,'Dépenses forfaitaire'!$E230*Listes!$A$65,IF('Dépenses forfaitaire'!$E230&gt;Listes!$D$64,'Dépenses forfaitaire'!$E230*Listes!$D$65,(('Dépenses forfaitaire'!$E230*Listes!$B$65)+Listes!$C$65)))))))</f>
        <v/>
      </c>
      <c r="P230" s="105" t="str">
        <f t="shared" si="7"/>
        <v/>
      </c>
      <c r="Q230" s="219"/>
    </row>
    <row r="231" spans="1:17" ht="20.100000000000001" customHeight="1" x14ac:dyDescent="0.25">
      <c r="A231" s="44">
        <v>225</v>
      </c>
      <c r="B231" s="21"/>
      <c r="C231" s="21"/>
      <c r="D231" s="21"/>
      <c r="E231" s="21"/>
      <c r="F231" s="21"/>
      <c r="G231" s="21"/>
      <c r="H231" s="113" t="str">
        <f>IF(C231="","",IF(C231="","",(VLOOKUP(C231,Listes!$B$31:$C$35,2,FALSE))))</f>
        <v/>
      </c>
      <c r="I231" s="219" t="str">
        <f t="shared" si="6"/>
        <v/>
      </c>
      <c r="J231" s="105" t="str">
        <f>IF(H231="","",IF(H231="","",(VLOOKUP(H231,Listes!$C$31:$D$35,2,FALSE))))</f>
        <v/>
      </c>
      <c r="K231" s="276"/>
      <c r="L231" s="276"/>
      <c r="M231" s="104" t="str">
        <f>IF($H231="","",IF($C231=Listes!$B$32,IF('Dépenses forfaitaire'!$E231&lt;=Listes!$B$53,('Dépenses forfaitaire'!$E231*(VLOOKUP('Dépenses forfaitaire'!$D231,Listes!$A$54:$E$60,2,FALSE))),IF('Dépenses forfaitaire'!$E231&gt;Listes!$E$53,('Dépenses forfaitaire'!$E231*(VLOOKUP('Dépenses forfaitaire'!$D231,Listes!$A$54:$E$60,5,FALSE))),('Dépenses forfaitaire'!$E231*(VLOOKUP('Dépenses forfaitaire'!$D231,Listes!$A$54:$E$60,3,FALSE)))+(VLOOKUP('Dépenses forfaitaire'!$D231,Listes!$A$54:$E$60,4,FALSE))))))</f>
        <v/>
      </c>
      <c r="N231" s="104" t="str">
        <f>IF($H231="","",IF($C231=Listes!$B$31,IF('Dépenses forfaitaire'!$E231&lt;=Listes!$B$42,('Dépenses forfaitaire'!$E231*(VLOOKUP('Dépenses forfaitaire'!$D231,Listes!$A$43:$E$49,2,FALSE))),IF('Dépenses forfaitaire'!$E231&gt;Listes!$D$42,('Dépenses forfaitaire'!$E231*(VLOOKUP('Dépenses forfaitaire'!$D231,Listes!$A$43:$E$49,5,FALSE))),('Dépenses forfaitaire'!$E231*(VLOOKUP('Dépenses forfaitaire'!$D231,Listes!$A$43:$E$49,3,FALSE)))+(VLOOKUP('Dépenses forfaitaire'!$D231,Listes!$A$43:$E$49,4,FALSE))))))</f>
        <v/>
      </c>
      <c r="O231" s="104" t="str">
        <f>IF($H231="","",IF($C231=Listes!$B$34,Listes!$I$31,IF($C231=Listes!$B$35,(VLOOKUP('Dépenses forfaitaire'!$F231,Listes!$E$31:$F$36,2,FALSE)),IF($C231=Listes!$B$33,IF('Dépenses forfaitaire'!$E231&lt;=Listes!$A$64,'Dépenses forfaitaire'!$E231*Listes!$A$65,IF('Dépenses forfaitaire'!$E231&gt;Listes!$D$64,'Dépenses forfaitaire'!$E231*Listes!$D$65,(('Dépenses forfaitaire'!$E231*Listes!$B$65)+Listes!$C$65)))))))</f>
        <v/>
      </c>
      <c r="P231" s="105" t="str">
        <f t="shared" si="7"/>
        <v/>
      </c>
      <c r="Q231" s="219"/>
    </row>
    <row r="232" spans="1:17" ht="20.100000000000001" customHeight="1" x14ac:dyDescent="0.25">
      <c r="A232" s="44">
        <v>226</v>
      </c>
      <c r="B232" s="21"/>
      <c r="C232" s="21"/>
      <c r="D232" s="21"/>
      <c r="E232" s="21"/>
      <c r="F232" s="21"/>
      <c r="G232" s="21"/>
      <c r="H232" s="113" t="str">
        <f>IF(C232="","",IF(C232="","",(VLOOKUP(C232,Listes!$B$31:$C$35,2,FALSE))))</f>
        <v/>
      </c>
      <c r="I232" s="219" t="str">
        <f t="shared" si="6"/>
        <v/>
      </c>
      <c r="J232" s="105" t="str">
        <f>IF(H232="","",IF(H232="","",(VLOOKUP(H232,Listes!$C$31:$D$35,2,FALSE))))</f>
        <v/>
      </c>
      <c r="K232" s="276"/>
      <c r="L232" s="276"/>
      <c r="M232" s="104" t="str">
        <f>IF($H232="","",IF($C232=Listes!$B$32,IF('Dépenses forfaitaire'!$E232&lt;=Listes!$B$53,('Dépenses forfaitaire'!$E232*(VLOOKUP('Dépenses forfaitaire'!$D232,Listes!$A$54:$E$60,2,FALSE))),IF('Dépenses forfaitaire'!$E232&gt;Listes!$E$53,('Dépenses forfaitaire'!$E232*(VLOOKUP('Dépenses forfaitaire'!$D232,Listes!$A$54:$E$60,5,FALSE))),('Dépenses forfaitaire'!$E232*(VLOOKUP('Dépenses forfaitaire'!$D232,Listes!$A$54:$E$60,3,FALSE)))+(VLOOKUP('Dépenses forfaitaire'!$D232,Listes!$A$54:$E$60,4,FALSE))))))</f>
        <v/>
      </c>
      <c r="N232" s="104" t="str">
        <f>IF($H232="","",IF($C232=Listes!$B$31,IF('Dépenses forfaitaire'!$E232&lt;=Listes!$B$42,('Dépenses forfaitaire'!$E232*(VLOOKUP('Dépenses forfaitaire'!$D232,Listes!$A$43:$E$49,2,FALSE))),IF('Dépenses forfaitaire'!$E232&gt;Listes!$D$42,('Dépenses forfaitaire'!$E232*(VLOOKUP('Dépenses forfaitaire'!$D232,Listes!$A$43:$E$49,5,FALSE))),('Dépenses forfaitaire'!$E232*(VLOOKUP('Dépenses forfaitaire'!$D232,Listes!$A$43:$E$49,3,FALSE)))+(VLOOKUP('Dépenses forfaitaire'!$D232,Listes!$A$43:$E$49,4,FALSE))))))</f>
        <v/>
      </c>
      <c r="O232" s="104" t="str">
        <f>IF($H232="","",IF($C232=Listes!$B$34,Listes!$I$31,IF($C232=Listes!$B$35,(VLOOKUP('Dépenses forfaitaire'!$F232,Listes!$E$31:$F$36,2,FALSE)),IF($C232=Listes!$B$33,IF('Dépenses forfaitaire'!$E232&lt;=Listes!$A$64,'Dépenses forfaitaire'!$E232*Listes!$A$65,IF('Dépenses forfaitaire'!$E232&gt;Listes!$D$64,'Dépenses forfaitaire'!$E232*Listes!$D$65,(('Dépenses forfaitaire'!$E232*Listes!$B$65)+Listes!$C$65)))))))</f>
        <v/>
      </c>
      <c r="P232" s="105" t="str">
        <f t="shared" si="7"/>
        <v/>
      </c>
      <c r="Q232" s="219"/>
    </row>
    <row r="233" spans="1:17" ht="20.100000000000001" customHeight="1" x14ac:dyDescent="0.25">
      <c r="A233" s="44">
        <v>227</v>
      </c>
      <c r="B233" s="21"/>
      <c r="C233" s="21"/>
      <c r="D233" s="21"/>
      <c r="E233" s="21"/>
      <c r="F233" s="21"/>
      <c r="G233" s="21"/>
      <c r="H233" s="113" t="str">
        <f>IF(C233="","",IF(C233="","",(VLOOKUP(C233,Listes!$B$31:$C$35,2,FALSE))))</f>
        <v/>
      </c>
      <c r="I233" s="219" t="str">
        <f t="shared" si="6"/>
        <v/>
      </c>
      <c r="J233" s="105" t="str">
        <f>IF(H233="","",IF(H233="","",(VLOOKUP(H233,Listes!$C$31:$D$35,2,FALSE))))</f>
        <v/>
      </c>
      <c r="K233" s="276"/>
      <c r="L233" s="276"/>
      <c r="M233" s="104" t="str">
        <f>IF($H233="","",IF($C233=Listes!$B$32,IF('Dépenses forfaitaire'!$E233&lt;=Listes!$B$53,('Dépenses forfaitaire'!$E233*(VLOOKUP('Dépenses forfaitaire'!$D233,Listes!$A$54:$E$60,2,FALSE))),IF('Dépenses forfaitaire'!$E233&gt;Listes!$E$53,('Dépenses forfaitaire'!$E233*(VLOOKUP('Dépenses forfaitaire'!$D233,Listes!$A$54:$E$60,5,FALSE))),('Dépenses forfaitaire'!$E233*(VLOOKUP('Dépenses forfaitaire'!$D233,Listes!$A$54:$E$60,3,FALSE)))+(VLOOKUP('Dépenses forfaitaire'!$D233,Listes!$A$54:$E$60,4,FALSE))))))</f>
        <v/>
      </c>
      <c r="N233" s="104" t="str">
        <f>IF($H233="","",IF($C233=Listes!$B$31,IF('Dépenses forfaitaire'!$E233&lt;=Listes!$B$42,('Dépenses forfaitaire'!$E233*(VLOOKUP('Dépenses forfaitaire'!$D233,Listes!$A$43:$E$49,2,FALSE))),IF('Dépenses forfaitaire'!$E233&gt;Listes!$D$42,('Dépenses forfaitaire'!$E233*(VLOOKUP('Dépenses forfaitaire'!$D233,Listes!$A$43:$E$49,5,FALSE))),('Dépenses forfaitaire'!$E233*(VLOOKUP('Dépenses forfaitaire'!$D233,Listes!$A$43:$E$49,3,FALSE)))+(VLOOKUP('Dépenses forfaitaire'!$D233,Listes!$A$43:$E$49,4,FALSE))))))</f>
        <v/>
      </c>
      <c r="O233" s="104" t="str">
        <f>IF($H233="","",IF($C233=Listes!$B$34,Listes!$I$31,IF($C233=Listes!$B$35,(VLOOKUP('Dépenses forfaitaire'!$F233,Listes!$E$31:$F$36,2,FALSE)),IF($C233=Listes!$B$33,IF('Dépenses forfaitaire'!$E233&lt;=Listes!$A$64,'Dépenses forfaitaire'!$E233*Listes!$A$65,IF('Dépenses forfaitaire'!$E233&gt;Listes!$D$64,'Dépenses forfaitaire'!$E233*Listes!$D$65,(('Dépenses forfaitaire'!$E233*Listes!$B$65)+Listes!$C$65)))))))</f>
        <v/>
      </c>
      <c r="P233" s="105" t="str">
        <f t="shared" si="7"/>
        <v/>
      </c>
      <c r="Q233" s="219"/>
    </row>
    <row r="234" spans="1:17" ht="20.100000000000001" customHeight="1" x14ac:dyDescent="0.25">
      <c r="A234" s="44">
        <v>228</v>
      </c>
      <c r="B234" s="21"/>
      <c r="C234" s="21"/>
      <c r="D234" s="21"/>
      <c r="E234" s="21"/>
      <c r="F234" s="21"/>
      <c r="G234" s="21"/>
      <c r="H234" s="113" t="str">
        <f>IF(C234="","",IF(C234="","",(VLOOKUP(C234,Listes!$B$31:$C$35,2,FALSE))))</f>
        <v/>
      </c>
      <c r="I234" s="219" t="str">
        <f t="shared" si="6"/>
        <v/>
      </c>
      <c r="J234" s="105" t="str">
        <f>IF(H234="","",IF(H234="","",(VLOOKUP(H234,Listes!$C$31:$D$35,2,FALSE))))</f>
        <v/>
      </c>
      <c r="K234" s="276"/>
      <c r="L234" s="276"/>
      <c r="M234" s="104" t="str">
        <f>IF($H234="","",IF($C234=Listes!$B$32,IF('Dépenses forfaitaire'!$E234&lt;=Listes!$B$53,('Dépenses forfaitaire'!$E234*(VLOOKUP('Dépenses forfaitaire'!$D234,Listes!$A$54:$E$60,2,FALSE))),IF('Dépenses forfaitaire'!$E234&gt;Listes!$E$53,('Dépenses forfaitaire'!$E234*(VLOOKUP('Dépenses forfaitaire'!$D234,Listes!$A$54:$E$60,5,FALSE))),('Dépenses forfaitaire'!$E234*(VLOOKUP('Dépenses forfaitaire'!$D234,Listes!$A$54:$E$60,3,FALSE)))+(VLOOKUP('Dépenses forfaitaire'!$D234,Listes!$A$54:$E$60,4,FALSE))))))</f>
        <v/>
      </c>
      <c r="N234" s="104" t="str">
        <f>IF($H234="","",IF($C234=Listes!$B$31,IF('Dépenses forfaitaire'!$E234&lt;=Listes!$B$42,('Dépenses forfaitaire'!$E234*(VLOOKUP('Dépenses forfaitaire'!$D234,Listes!$A$43:$E$49,2,FALSE))),IF('Dépenses forfaitaire'!$E234&gt;Listes!$D$42,('Dépenses forfaitaire'!$E234*(VLOOKUP('Dépenses forfaitaire'!$D234,Listes!$A$43:$E$49,5,FALSE))),('Dépenses forfaitaire'!$E234*(VLOOKUP('Dépenses forfaitaire'!$D234,Listes!$A$43:$E$49,3,FALSE)))+(VLOOKUP('Dépenses forfaitaire'!$D234,Listes!$A$43:$E$49,4,FALSE))))))</f>
        <v/>
      </c>
      <c r="O234" s="104" t="str">
        <f>IF($H234="","",IF($C234=Listes!$B$34,Listes!$I$31,IF($C234=Listes!$B$35,(VLOOKUP('Dépenses forfaitaire'!$F234,Listes!$E$31:$F$36,2,FALSE)),IF($C234=Listes!$B$33,IF('Dépenses forfaitaire'!$E234&lt;=Listes!$A$64,'Dépenses forfaitaire'!$E234*Listes!$A$65,IF('Dépenses forfaitaire'!$E234&gt;Listes!$D$64,'Dépenses forfaitaire'!$E234*Listes!$D$65,(('Dépenses forfaitaire'!$E234*Listes!$B$65)+Listes!$C$65)))))))</f>
        <v/>
      </c>
      <c r="P234" s="105" t="str">
        <f t="shared" si="7"/>
        <v/>
      </c>
      <c r="Q234" s="219"/>
    </row>
    <row r="235" spans="1:17" ht="20.100000000000001" customHeight="1" x14ac:dyDescent="0.25">
      <c r="A235" s="44">
        <v>229</v>
      </c>
      <c r="B235" s="21"/>
      <c r="C235" s="21"/>
      <c r="D235" s="21"/>
      <c r="E235" s="21"/>
      <c r="F235" s="21"/>
      <c r="G235" s="21"/>
      <c r="H235" s="113" t="str">
        <f>IF(C235="","",IF(C235="","",(VLOOKUP(C235,Listes!$B$31:$C$35,2,FALSE))))</f>
        <v/>
      </c>
      <c r="I235" s="219" t="str">
        <f t="shared" si="6"/>
        <v/>
      </c>
      <c r="J235" s="105" t="str">
        <f>IF(H235="","",IF(H235="","",(VLOOKUP(H235,Listes!$C$31:$D$35,2,FALSE))))</f>
        <v/>
      </c>
      <c r="K235" s="276"/>
      <c r="L235" s="276"/>
      <c r="M235" s="104" t="str">
        <f>IF($H235="","",IF($C235=Listes!$B$32,IF('Dépenses forfaitaire'!$E235&lt;=Listes!$B$53,('Dépenses forfaitaire'!$E235*(VLOOKUP('Dépenses forfaitaire'!$D235,Listes!$A$54:$E$60,2,FALSE))),IF('Dépenses forfaitaire'!$E235&gt;Listes!$E$53,('Dépenses forfaitaire'!$E235*(VLOOKUP('Dépenses forfaitaire'!$D235,Listes!$A$54:$E$60,5,FALSE))),('Dépenses forfaitaire'!$E235*(VLOOKUP('Dépenses forfaitaire'!$D235,Listes!$A$54:$E$60,3,FALSE)))+(VLOOKUP('Dépenses forfaitaire'!$D235,Listes!$A$54:$E$60,4,FALSE))))))</f>
        <v/>
      </c>
      <c r="N235" s="104" t="str">
        <f>IF($H235="","",IF($C235=Listes!$B$31,IF('Dépenses forfaitaire'!$E235&lt;=Listes!$B$42,('Dépenses forfaitaire'!$E235*(VLOOKUP('Dépenses forfaitaire'!$D235,Listes!$A$43:$E$49,2,FALSE))),IF('Dépenses forfaitaire'!$E235&gt;Listes!$D$42,('Dépenses forfaitaire'!$E235*(VLOOKUP('Dépenses forfaitaire'!$D235,Listes!$A$43:$E$49,5,FALSE))),('Dépenses forfaitaire'!$E235*(VLOOKUP('Dépenses forfaitaire'!$D235,Listes!$A$43:$E$49,3,FALSE)))+(VLOOKUP('Dépenses forfaitaire'!$D235,Listes!$A$43:$E$49,4,FALSE))))))</f>
        <v/>
      </c>
      <c r="O235" s="104" t="str">
        <f>IF($H235="","",IF($C235=Listes!$B$34,Listes!$I$31,IF($C235=Listes!$B$35,(VLOOKUP('Dépenses forfaitaire'!$F235,Listes!$E$31:$F$36,2,FALSE)),IF($C235=Listes!$B$33,IF('Dépenses forfaitaire'!$E235&lt;=Listes!$A$64,'Dépenses forfaitaire'!$E235*Listes!$A$65,IF('Dépenses forfaitaire'!$E235&gt;Listes!$D$64,'Dépenses forfaitaire'!$E235*Listes!$D$65,(('Dépenses forfaitaire'!$E235*Listes!$B$65)+Listes!$C$65)))))))</f>
        <v/>
      </c>
      <c r="P235" s="105" t="str">
        <f t="shared" si="7"/>
        <v/>
      </c>
      <c r="Q235" s="219"/>
    </row>
    <row r="236" spans="1:17" ht="20.100000000000001" customHeight="1" x14ac:dyDescent="0.25">
      <c r="A236" s="44">
        <v>230</v>
      </c>
      <c r="B236" s="21"/>
      <c r="C236" s="21"/>
      <c r="D236" s="21"/>
      <c r="E236" s="21"/>
      <c r="F236" s="21"/>
      <c r="G236" s="21"/>
      <c r="H236" s="113" t="str">
        <f>IF(C236="","",IF(C236="","",(VLOOKUP(C236,Listes!$B$31:$C$35,2,FALSE))))</f>
        <v/>
      </c>
      <c r="I236" s="219" t="str">
        <f t="shared" si="6"/>
        <v/>
      </c>
      <c r="J236" s="105" t="str">
        <f>IF(H236="","",IF(H236="","",(VLOOKUP(H236,Listes!$C$31:$D$35,2,FALSE))))</f>
        <v/>
      </c>
      <c r="K236" s="276"/>
      <c r="L236" s="276"/>
      <c r="M236" s="104" t="str">
        <f>IF($H236="","",IF($C236=Listes!$B$32,IF('Dépenses forfaitaire'!$E236&lt;=Listes!$B$53,('Dépenses forfaitaire'!$E236*(VLOOKUP('Dépenses forfaitaire'!$D236,Listes!$A$54:$E$60,2,FALSE))),IF('Dépenses forfaitaire'!$E236&gt;Listes!$E$53,('Dépenses forfaitaire'!$E236*(VLOOKUP('Dépenses forfaitaire'!$D236,Listes!$A$54:$E$60,5,FALSE))),('Dépenses forfaitaire'!$E236*(VLOOKUP('Dépenses forfaitaire'!$D236,Listes!$A$54:$E$60,3,FALSE)))+(VLOOKUP('Dépenses forfaitaire'!$D236,Listes!$A$54:$E$60,4,FALSE))))))</f>
        <v/>
      </c>
      <c r="N236" s="104" t="str">
        <f>IF($H236="","",IF($C236=Listes!$B$31,IF('Dépenses forfaitaire'!$E236&lt;=Listes!$B$42,('Dépenses forfaitaire'!$E236*(VLOOKUP('Dépenses forfaitaire'!$D236,Listes!$A$43:$E$49,2,FALSE))),IF('Dépenses forfaitaire'!$E236&gt;Listes!$D$42,('Dépenses forfaitaire'!$E236*(VLOOKUP('Dépenses forfaitaire'!$D236,Listes!$A$43:$E$49,5,FALSE))),('Dépenses forfaitaire'!$E236*(VLOOKUP('Dépenses forfaitaire'!$D236,Listes!$A$43:$E$49,3,FALSE)))+(VLOOKUP('Dépenses forfaitaire'!$D236,Listes!$A$43:$E$49,4,FALSE))))))</f>
        <v/>
      </c>
      <c r="O236" s="104" t="str">
        <f>IF($H236="","",IF($C236=Listes!$B$34,Listes!$I$31,IF($C236=Listes!$B$35,(VLOOKUP('Dépenses forfaitaire'!$F236,Listes!$E$31:$F$36,2,FALSE)),IF($C236=Listes!$B$33,IF('Dépenses forfaitaire'!$E236&lt;=Listes!$A$64,'Dépenses forfaitaire'!$E236*Listes!$A$65,IF('Dépenses forfaitaire'!$E236&gt;Listes!$D$64,'Dépenses forfaitaire'!$E236*Listes!$D$65,(('Dépenses forfaitaire'!$E236*Listes!$B$65)+Listes!$C$65)))))))</f>
        <v/>
      </c>
      <c r="P236" s="105" t="str">
        <f t="shared" si="7"/>
        <v/>
      </c>
      <c r="Q236" s="219"/>
    </row>
    <row r="237" spans="1:17" ht="20.100000000000001" customHeight="1" x14ac:dyDescent="0.25">
      <c r="A237" s="44">
        <v>231</v>
      </c>
      <c r="B237" s="21"/>
      <c r="C237" s="21"/>
      <c r="D237" s="21"/>
      <c r="E237" s="21"/>
      <c r="F237" s="21"/>
      <c r="G237" s="21"/>
      <c r="H237" s="113" t="str">
        <f>IF(C237="","",IF(C237="","",(VLOOKUP(C237,Listes!$B$31:$C$35,2,FALSE))))</f>
        <v/>
      </c>
      <c r="I237" s="219" t="str">
        <f t="shared" si="6"/>
        <v/>
      </c>
      <c r="J237" s="105" t="str">
        <f>IF(H237="","",IF(H237="","",(VLOOKUP(H237,Listes!$C$31:$D$35,2,FALSE))))</f>
        <v/>
      </c>
      <c r="K237" s="276"/>
      <c r="L237" s="276"/>
      <c r="M237" s="104" t="str">
        <f>IF($H237="","",IF($C237=Listes!$B$32,IF('Dépenses forfaitaire'!$E237&lt;=Listes!$B$53,('Dépenses forfaitaire'!$E237*(VLOOKUP('Dépenses forfaitaire'!$D237,Listes!$A$54:$E$60,2,FALSE))),IF('Dépenses forfaitaire'!$E237&gt;Listes!$E$53,('Dépenses forfaitaire'!$E237*(VLOOKUP('Dépenses forfaitaire'!$D237,Listes!$A$54:$E$60,5,FALSE))),('Dépenses forfaitaire'!$E237*(VLOOKUP('Dépenses forfaitaire'!$D237,Listes!$A$54:$E$60,3,FALSE)))+(VLOOKUP('Dépenses forfaitaire'!$D237,Listes!$A$54:$E$60,4,FALSE))))))</f>
        <v/>
      </c>
      <c r="N237" s="104" t="str">
        <f>IF($H237="","",IF($C237=Listes!$B$31,IF('Dépenses forfaitaire'!$E237&lt;=Listes!$B$42,('Dépenses forfaitaire'!$E237*(VLOOKUP('Dépenses forfaitaire'!$D237,Listes!$A$43:$E$49,2,FALSE))),IF('Dépenses forfaitaire'!$E237&gt;Listes!$D$42,('Dépenses forfaitaire'!$E237*(VLOOKUP('Dépenses forfaitaire'!$D237,Listes!$A$43:$E$49,5,FALSE))),('Dépenses forfaitaire'!$E237*(VLOOKUP('Dépenses forfaitaire'!$D237,Listes!$A$43:$E$49,3,FALSE)))+(VLOOKUP('Dépenses forfaitaire'!$D237,Listes!$A$43:$E$49,4,FALSE))))))</f>
        <v/>
      </c>
      <c r="O237" s="104" t="str">
        <f>IF($H237="","",IF($C237=Listes!$B$34,Listes!$I$31,IF($C237=Listes!$B$35,(VLOOKUP('Dépenses forfaitaire'!$F237,Listes!$E$31:$F$36,2,FALSE)),IF($C237=Listes!$B$33,IF('Dépenses forfaitaire'!$E237&lt;=Listes!$A$64,'Dépenses forfaitaire'!$E237*Listes!$A$65,IF('Dépenses forfaitaire'!$E237&gt;Listes!$D$64,'Dépenses forfaitaire'!$E237*Listes!$D$65,(('Dépenses forfaitaire'!$E237*Listes!$B$65)+Listes!$C$65)))))))</f>
        <v/>
      </c>
      <c r="P237" s="105" t="str">
        <f t="shared" si="7"/>
        <v/>
      </c>
      <c r="Q237" s="219"/>
    </row>
    <row r="238" spans="1:17" ht="20.100000000000001" customHeight="1" x14ac:dyDescent="0.25">
      <c r="A238" s="44">
        <v>232</v>
      </c>
      <c r="B238" s="21"/>
      <c r="C238" s="21"/>
      <c r="D238" s="21"/>
      <c r="E238" s="21"/>
      <c r="F238" s="21"/>
      <c r="G238" s="21"/>
      <c r="H238" s="113" t="str">
        <f>IF(C238="","",IF(C238="","",(VLOOKUP(C238,Listes!$B$31:$C$35,2,FALSE))))</f>
        <v/>
      </c>
      <c r="I238" s="219" t="str">
        <f t="shared" si="6"/>
        <v/>
      </c>
      <c r="J238" s="105" t="str">
        <f>IF(H238="","",IF(H238="","",(VLOOKUP(H238,Listes!$C$31:$D$35,2,FALSE))))</f>
        <v/>
      </c>
      <c r="K238" s="276"/>
      <c r="L238" s="276"/>
      <c r="M238" s="104" t="str">
        <f>IF($H238="","",IF($C238=Listes!$B$32,IF('Dépenses forfaitaire'!$E238&lt;=Listes!$B$53,('Dépenses forfaitaire'!$E238*(VLOOKUP('Dépenses forfaitaire'!$D238,Listes!$A$54:$E$60,2,FALSE))),IF('Dépenses forfaitaire'!$E238&gt;Listes!$E$53,('Dépenses forfaitaire'!$E238*(VLOOKUP('Dépenses forfaitaire'!$D238,Listes!$A$54:$E$60,5,FALSE))),('Dépenses forfaitaire'!$E238*(VLOOKUP('Dépenses forfaitaire'!$D238,Listes!$A$54:$E$60,3,FALSE)))+(VLOOKUP('Dépenses forfaitaire'!$D238,Listes!$A$54:$E$60,4,FALSE))))))</f>
        <v/>
      </c>
      <c r="N238" s="104" t="str">
        <f>IF($H238="","",IF($C238=Listes!$B$31,IF('Dépenses forfaitaire'!$E238&lt;=Listes!$B$42,('Dépenses forfaitaire'!$E238*(VLOOKUP('Dépenses forfaitaire'!$D238,Listes!$A$43:$E$49,2,FALSE))),IF('Dépenses forfaitaire'!$E238&gt;Listes!$D$42,('Dépenses forfaitaire'!$E238*(VLOOKUP('Dépenses forfaitaire'!$D238,Listes!$A$43:$E$49,5,FALSE))),('Dépenses forfaitaire'!$E238*(VLOOKUP('Dépenses forfaitaire'!$D238,Listes!$A$43:$E$49,3,FALSE)))+(VLOOKUP('Dépenses forfaitaire'!$D238,Listes!$A$43:$E$49,4,FALSE))))))</f>
        <v/>
      </c>
      <c r="O238" s="104" t="str">
        <f>IF($H238="","",IF($C238=Listes!$B$34,Listes!$I$31,IF($C238=Listes!$B$35,(VLOOKUP('Dépenses forfaitaire'!$F238,Listes!$E$31:$F$36,2,FALSE)),IF($C238=Listes!$B$33,IF('Dépenses forfaitaire'!$E238&lt;=Listes!$A$64,'Dépenses forfaitaire'!$E238*Listes!$A$65,IF('Dépenses forfaitaire'!$E238&gt;Listes!$D$64,'Dépenses forfaitaire'!$E238*Listes!$D$65,(('Dépenses forfaitaire'!$E238*Listes!$B$65)+Listes!$C$65)))))))</f>
        <v/>
      </c>
      <c r="P238" s="105" t="str">
        <f t="shared" si="7"/>
        <v/>
      </c>
      <c r="Q238" s="219"/>
    </row>
    <row r="239" spans="1:17" ht="20.100000000000001" customHeight="1" x14ac:dyDescent="0.25">
      <c r="A239" s="44">
        <v>233</v>
      </c>
      <c r="B239" s="21"/>
      <c r="C239" s="21"/>
      <c r="D239" s="21"/>
      <c r="E239" s="21"/>
      <c r="F239" s="21"/>
      <c r="G239" s="21"/>
      <c r="H239" s="113" t="str">
        <f>IF(C239="","",IF(C239="","",(VLOOKUP(C239,Listes!$B$31:$C$35,2,FALSE))))</f>
        <v/>
      </c>
      <c r="I239" s="219" t="str">
        <f t="shared" si="6"/>
        <v/>
      </c>
      <c r="J239" s="105" t="str">
        <f>IF(H239="","",IF(H239="","",(VLOOKUP(H239,Listes!$C$31:$D$35,2,FALSE))))</f>
        <v/>
      </c>
      <c r="K239" s="276"/>
      <c r="L239" s="276"/>
      <c r="M239" s="104" t="str">
        <f>IF($H239="","",IF($C239=Listes!$B$32,IF('Dépenses forfaitaire'!$E239&lt;=Listes!$B$53,('Dépenses forfaitaire'!$E239*(VLOOKUP('Dépenses forfaitaire'!$D239,Listes!$A$54:$E$60,2,FALSE))),IF('Dépenses forfaitaire'!$E239&gt;Listes!$E$53,('Dépenses forfaitaire'!$E239*(VLOOKUP('Dépenses forfaitaire'!$D239,Listes!$A$54:$E$60,5,FALSE))),('Dépenses forfaitaire'!$E239*(VLOOKUP('Dépenses forfaitaire'!$D239,Listes!$A$54:$E$60,3,FALSE)))+(VLOOKUP('Dépenses forfaitaire'!$D239,Listes!$A$54:$E$60,4,FALSE))))))</f>
        <v/>
      </c>
      <c r="N239" s="104" t="str">
        <f>IF($H239="","",IF($C239=Listes!$B$31,IF('Dépenses forfaitaire'!$E239&lt;=Listes!$B$42,('Dépenses forfaitaire'!$E239*(VLOOKUP('Dépenses forfaitaire'!$D239,Listes!$A$43:$E$49,2,FALSE))),IF('Dépenses forfaitaire'!$E239&gt;Listes!$D$42,('Dépenses forfaitaire'!$E239*(VLOOKUP('Dépenses forfaitaire'!$D239,Listes!$A$43:$E$49,5,FALSE))),('Dépenses forfaitaire'!$E239*(VLOOKUP('Dépenses forfaitaire'!$D239,Listes!$A$43:$E$49,3,FALSE)))+(VLOOKUP('Dépenses forfaitaire'!$D239,Listes!$A$43:$E$49,4,FALSE))))))</f>
        <v/>
      </c>
      <c r="O239" s="104" t="str">
        <f>IF($H239="","",IF($C239=Listes!$B$34,Listes!$I$31,IF($C239=Listes!$B$35,(VLOOKUP('Dépenses forfaitaire'!$F239,Listes!$E$31:$F$36,2,FALSE)),IF($C239=Listes!$B$33,IF('Dépenses forfaitaire'!$E239&lt;=Listes!$A$64,'Dépenses forfaitaire'!$E239*Listes!$A$65,IF('Dépenses forfaitaire'!$E239&gt;Listes!$D$64,'Dépenses forfaitaire'!$E239*Listes!$D$65,(('Dépenses forfaitaire'!$E239*Listes!$B$65)+Listes!$C$65)))))))</f>
        <v/>
      </c>
      <c r="P239" s="105" t="str">
        <f t="shared" si="7"/>
        <v/>
      </c>
      <c r="Q239" s="219"/>
    </row>
    <row r="240" spans="1:17" ht="20.100000000000001" customHeight="1" x14ac:dyDescent="0.25">
      <c r="A240" s="44">
        <v>234</v>
      </c>
      <c r="B240" s="21"/>
      <c r="C240" s="21"/>
      <c r="D240" s="21"/>
      <c r="E240" s="21"/>
      <c r="F240" s="21"/>
      <c r="G240" s="21"/>
      <c r="H240" s="113" t="str">
        <f>IF(C240="","",IF(C240="","",(VLOOKUP(C240,Listes!$B$31:$C$35,2,FALSE))))</f>
        <v/>
      </c>
      <c r="I240" s="219" t="str">
        <f t="shared" si="6"/>
        <v/>
      </c>
      <c r="J240" s="105" t="str">
        <f>IF(H240="","",IF(H240="","",(VLOOKUP(H240,Listes!$C$31:$D$35,2,FALSE))))</f>
        <v/>
      </c>
      <c r="K240" s="276"/>
      <c r="L240" s="276"/>
      <c r="M240" s="104" t="str">
        <f>IF($H240="","",IF($C240=Listes!$B$32,IF('Dépenses forfaitaire'!$E240&lt;=Listes!$B$53,('Dépenses forfaitaire'!$E240*(VLOOKUP('Dépenses forfaitaire'!$D240,Listes!$A$54:$E$60,2,FALSE))),IF('Dépenses forfaitaire'!$E240&gt;Listes!$E$53,('Dépenses forfaitaire'!$E240*(VLOOKUP('Dépenses forfaitaire'!$D240,Listes!$A$54:$E$60,5,FALSE))),('Dépenses forfaitaire'!$E240*(VLOOKUP('Dépenses forfaitaire'!$D240,Listes!$A$54:$E$60,3,FALSE)))+(VLOOKUP('Dépenses forfaitaire'!$D240,Listes!$A$54:$E$60,4,FALSE))))))</f>
        <v/>
      </c>
      <c r="N240" s="104" t="str">
        <f>IF($H240="","",IF($C240=Listes!$B$31,IF('Dépenses forfaitaire'!$E240&lt;=Listes!$B$42,('Dépenses forfaitaire'!$E240*(VLOOKUP('Dépenses forfaitaire'!$D240,Listes!$A$43:$E$49,2,FALSE))),IF('Dépenses forfaitaire'!$E240&gt;Listes!$D$42,('Dépenses forfaitaire'!$E240*(VLOOKUP('Dépenses forfaitaire'!$D240,Listes!$A$43:$E$49,5,FALSE))),('Dépenses forfaitaire'!$E240*(VLOOKUP('Dépenses forfaitaire'!$D240,Listes!$A$43:$E$49,3,FALSE)))+(VLOOKUP('Dépenses forfaitaire'!$D240,Listes!$A$43:$E$49,4,FALSE))))))</f>
        <v/>
      </c>
      <c r="O240" s="104" t="str">
        <f>IF($H240="","",IF($C240=Listes!$B$34,Listes!$I$31,IF($C240=Listes!$B$35,(VLOOKUP('Dépenses forfaitaire'!$F240,Listes!$E$31:$F$36,2,FALSE)),IF($C240=Listes!$B$33,IF('Dépenses forfaitaire'!$E240&lt;=Listes!$A$64,'Dépenses forfaitaire'!$E240*Listes!$A$65,IF('Dépenses forfaitaire'!$E240&gt;Listes!$D$64,'Dépenses forfaitaire'!$E240*Listes!$D$65,(('Dépenses forfaitaire'!$E240*Listes!$B$65)+Listes!$C$65)))))))</f>
        <v/>
      </c>
      <c r="P240" s="105" t="str">
        <f t="shared" si="7"/>
        <v/>
      </c>
      <c r="Q240" s="219"/>
    </row>
    <row r="241" spans="1:17" ht="20.100000000000001" customHeight="1" x14ac:dyDescent="0.25">
      <c r="A241" s="44">
        <v>235</v>
      </c>
      <c r="B241" s="21"/>
      <c r="C241" s="21"/>
      <c r="D241" s="21"/>
      <c r="E241" s="21"/>
      <c r="F241" s="21"/>
      <c r="G241" s="21"/>
      <c r="H241" s="113" t="str">
        <f>IF(C241="","",IF(C241="","",(VLOOKUP(C241,Listes!$B$31:$C$35,2,FALSE))))</f>
        <v/>
      </c>
      <c r="I241" s="219" t="str">
        <f t="shared" si="6"/>
        <v/>
      </c>
      <c r="J241" s="105" t="str">
        <f>IF(H241="","",IF(H241="","",(VLOOKUP(H241,Listes!$C$31:$D$35,2,FALSE))))</f>
        <v/>
      </c>
      <c r="K241" s="276"/>
      <c r="L241" s="276"/>
      <c r="M241" s="104" t="str">
        <f>IF($H241="","",IF($C241=Listes!$B$32,IF('Dépenses forfaitaire'!$E241&lt;=Listes!$B$53,('Dépenses forfaitaire'!$E241*(VLOOKUP('Dépenses forfaitaire'!$D241,Listes!$A$54:$E$60,2,FALSE))),IF('Dépenses forfaitaire'!$E241&gt;Listes!$E$53,('Dépenses forfaitaire'!$E241*(VLOOKUP('Dépenses forfaitaire'!$D241,Listes!$A$54:$E$60,5,FALSE))),('Dépenses forfaitaire'!$E241*(VLOOKUP('Dépenses forfaitaire'!$D241,Listes!$A$54:$E$60,3,FALSE)))+(VLOOKUP('Dépenses forfaitaire'!$D241,Listes!$A$54:$E$60,4,FALSE))))))</f>
        <v/>
      </c>
      <c r="N241" s="104" t="str">
        <f>IF($H241="","",IF($C241=Listes!$B$31,IF('Dépenses forfaitaire'!$E241&lt;=Listes!$B$42,('Dépenses forfaitaire'!$E241*(VLOOKUP('Dépenses forfaitaire'!$D241,Listes!$A$43:$E$49,2,FALSE))),IF('Dépenses forfaitaire'!$E241&gt;Listes!$D$42,('Dépenses forfaitaire'!$E241*(VLOOKUP('Dépenses forfaitaire'!$D241,Listes!$A$43:$E$49,5,FALSE))),('Dépenses forfaitaire'!$E241*(VLOOKUP('Dépenses forfaitaire'!$D241,Listes!$A$43:$E$49,3,FALSE)))+(VLOOKUP('Dépenses forfaitaire'!$D241,Listes!$A$43:$E$49,4,FALSE))))))</f>
        <v/>
      </c>
      <c r="O241" s="104" t="str">
        <f>IF($H241="","",IF($C241=Listes!$B$34,Listes!$I$31,IF($C241=Listes!$B$35,(VLOOKUP('Dépenses forfaitaire'!$F241,Listes!$E$31:$F$36,2,FALSE)),IF($C241=Listes!$B$33,IF('Dépenses forfaitaire'!$E241&lt;=Listes!$A$64,'Dépenses forfaitaire'!$E241*Listes!$A$65,IF('Dépenses forfaitaire'!$E241&gt;Listes!$D$64,'Dépenses forfaitaire'!$E241*Listes!$D$65,(('Dépenses forfaitaire'!$E241*Listes!$B$65)+Listes!$C$65)))))))</f>
        <v/>
      </c>
      <c r="P241" s="105" t="str">
        <f t="shared" si="7"/>
        <v/>
      </c>
      <c r="Q241" s="219"/>
    </row>
    <row r="242" spans="1:17" ht="20.100000000000001" customHeight="1" x14ac:dyDescent="0.25">
      <c r="A242" s="44">
        <v>236</v>
      </c>
      <c r="B242" s="21"/>
      <c r="C242" s="21"/>
      <c r="D242" s="21"/>
      <c r="E242" s="21"/>
      <c r="F242" s="21"/>
      <c r="G242" s="21"/>
      <c r="H242" s="113" t="str">
        <f>IF(C242="","",IF(C242="","",(VLOOKUP(C242,Listes!$B$31:$C$35,2,FALSE))))</f>
        <v/>
      </c>
      <c r="I242" s="219" t="str">
        <f t="shared" si="6"/>
        <v/>
      </c>
      <c r="J242" s="105" t="str">
        <f>IF(H242="","",IF(H242="","",(VLOOKUP(H242,Listes!$C$31:$D$35,2,FALSE))))</f>
        <v/>
      </c>
      <c r="K242" s="276"/>
      <c r="L242" s="276"/>
      <c r="M242" s="104" t="str">
        <f>IF($H242="","",IF($C242=Listes!$B$32,IF('Dépenses forfaitaire'!$E242&lt;=Listes!$B$53,('Dépenses forfaitaire'!$E242*(VLOOKUP('Dépenses forfaitaire'!$D242,Listes!$A$54:$E$60,2,FALSE))),IF('Dépenses forfaitaire'!$E242&gt;Listes!$E$53,('Dépenses forfaitaire'!$E242*(VLOOKUP('Dépenses forfaitaire'!$D242,Listes!$A$54:$E$60,5,FALSE))),('Dépenses forfaitaire'!$E242*(VLOOKUP('Dépenses forfaitaire'!$D242,Listes!$A$54:$E$60,3,FALSE)))+(VLOOKUP('Dépenses forfaitaire'!$D242,Listes!$A$54:$E$60,4,FALSE))))))</f>
        <v/>
      </c>
      <c r="N242" s="104" t="str">
        <f>IF($H242="","",IF($C242=Listes!$B$31,IF('Dépenses forfaitaire'!$E242&lt;=Listes!$B$42,('Dépenses forfaitaire'!$E242*(VLOOKUP('Dépenses forfaitaire'!$D242,Listes!$A$43:$E$49,2,FALSE))),IF('Dépenses forfaitaire'!$E242&gt;Listes!$D$42,('Dépenses forfaitaire'!$E242*(VLOOKUP('Dépenses forfaitaire'!$D242,Listes!$A$43:$E$49,5,FALSE))),('Dépenses forfaitaire'!$E242*(VLOOKUP('Dépenses forfaitaire'!$D242,Listes!$A$43:$E$49,3,FALSE)))+(VLOOKUP('Dépenses forfaitaire'!$D242,Listes!$A$43:$E$49,4,FALSE))))))</f>
        <v/>
      </c>
      <c r="O242" s="104" t="str">
        <f>IF($H242="","",IF($C242=Listes!$B$34,Listes!$I$31,IF($C242=Listes!$B$35,(VLOOKUP('Dépenses forfaitaire'!$F242,Listes!$E$31:$F$36,2,FALSE)),IF($C242=Listes!$B$33,IF('Dépenses forfaitaire'!$E242&lt;=Listes!$A$64,'Dépenses forfaitaire'!$E242*Listes!$A$65,IF('Dépenses forfaitaire'!$E242&gt;Listes!$D$64,'Dépenses forfaitaire'!$E242*Listes!$D$65,(('Dépenses forfaitaire'!$E242*Listes!$B$65)+Listes!$C$65)))))))</f>
        <v/>
      </c>
      <c r="P242" s="105" t="str">
        <f t="shared" si="7"/>
        <v/>
      </c>
      <c r="Q242" s="219"/>
    </row>
    <row r="243" spans="1:17" ht="20.100000000000001" customHeight="1" x14ac:dyDescent="0.25">
      <c r="A243" s="44">
        <v>237</v>
      </c>
      <c r="B243" s="21"/>
      <c r="C243" s="21"/>
      <c r="D243" s="21"/>
      <c r="E243" s="21"/>
      <c r="F243" s="21"/>
      <c r="G243" s="21"/>
      <c r="H243" s="113" t="str">
        <f>IF(C243="","",IF(C243="","",(VLOOKUP(C243,Listes!$B$31:$C$35,2,FALSE))))</f>
        <v/>
      </c>
      <c r="I243" s="219" t="str">
        <f t="shared" si="6"/>
        <v/>
      </c>
      <c r="J243" s="105" t="str">
        <f>IF(H243="","",IF(H243="","",(VLOOKUP(H243,Listes!$C$31:$D$35,2,FALSE))))</f>
        <v/>
      </c>
      <c r="K243" s="276"/>
      <c r="L243" s="276"/>
      <c r="M243" s="104" t="str">
        <f>IF($H243="","",IF($C243=Listes!$B$32,IF('Dépenses forfaitaire'!$E243&lt;=Listes!$B$53,('Dépenses forfaitaire'!$E243*(VLOOKUP('Dépenses forfaitaire'!$D243,Listes!$A$54:$E$60,2,FALSE))),IF('Dépenses forfaitaire'!$E243&gt;Listes!$E$53,('Dépenses forfaitaire'!$E243*(VLOOKUP('Dépenses forfaitaire'!$D243,Listes!$A$54:$E$60,5,FALSE))),('Dépenses forfaitaire'!$E243*(VLOOKUP('Dépenses forfaitaire'!$D243,Listes!$A$54:$E$60,3,FALSE)))+(VLOOKUP('Dépenses forfaitaire'!$D243,Listes!$A$54:$E$60,4,FALSE))))))</f>
        <v/>
      </c>
      <c r="N243" s="104" t="str">
        <f>IF($H243="","",IF($C243=Listes!$B$31,IF('Dépenses forfaitaire'!$E243&lt;=Listes!$B$42,('Dépenses forfaitaire'!$E243*(VLOOKUP('Dépenses forfaitaire'!$D243,Listes!$A$43:$E$49,2,FALSE))),IF('Dépenses forfaitaire'!$E243&gt;Listes!$D$42,('Dépenses forfaitaire'!$E243*(VLOOKUP('Dépenses forfaitaire'!$D243,Listes!$A$43:$E$49,5,FALSE))),('Dépenses forfaitaire'!$E243*(VLOOKUP('Dépenses forfaitaire'!$D243,Listes!$A$43:$E$49,3,FALSE)))+(VLOOKUP('Dépenses forfaitaire'!$D243,Listes!$A$43:$E$49,4,FALSE))))))</f>
        <v/>
      </c>
      <c r="O243" s="104" t="str">
        <f>IF($H243="","",IF($C243=Listes!$B$34,Listes!$I$31,IF($C243=Listes!$B$35,(VLOOKUP('Dépenses forfaitaire'!$F243,Listes!$E$31:$F$36,2,FALSE)),IF($C243=Listes!$B$33,IF('Dépenses forfaitaire'!$E243&lt;=Listes!$A$64,'Dépenses forfaitaire'!$E243*Listes!$A$65,IF('Dépenses forfaitaire'!$E243&gt;Listes!$D$64,'Dépenses forfaitaire'!$E243*Listes!$D$65,(('Dépenses forfaitaire'!$E243*Listes!$B$65)+Listes!$C$65)))))))</f>
        <v/>
      </c>
      <c r="P243" s="105" t="str">
        <f t="shared" si="7"/>
        <v/>
      </c>
      <c r="Q243" s="219"/>
    </row>
    <row r="244" spans="1:17" ht="20.100000000000001" customHeight="1" x14ac:dyDescent="0.25">
      <c r="A244" s="44">
        <v>238</v>
      </c>
      <c r="B244" s="21"/>
      <c r="C244" s="21"/>
      <c r="D244" s="21"/>
      <c r="E244" s="21"/>
      <c r="F244" s="21"/>
      <c r="G244" s="21"/>
      <c r="H244" s="113" t="str">
        <f>IF(C244="","",IF(C244="","",(VLOOKUP(C244,Listes!$B$31:$C$35,2,FALSE))))</f>
        <v/>
      </c>
      <c r="I244" s="219" t="str">
        <f t="shared" si="6"/>
        <v/>
      </c>
      <c r="J244" s="105" t="str">
        <f>IF(H244="","",IF(H244="","",(VLOOKUP(H244,Listes!$C$31:$D$35,2,FALSE))))</f>
        <v/>
      </c>
      <c r="K244" s="276"/>
      <c r="L244" s="276"/>
      <c r="M244" s="104" t="str">
        <f>IF($H244="","",IF($C244=Listes!$B$32,IF('Dépenses forfaitaire'!$E244&lt;=Listes!$B$53,('Dépenses forfaitaire'!$E244*(VLOOKUP('Dépenses forfaitaire'!$D244,Listes!$A$54:$E$60,2,FALSE))),IF('Dépenses forfaitaire'!$E244&gt;Listes!$E$53,('Dépenses forfaitaire'!$E244*(VLOOKUP('Dépenses forfaitaire'!$D244,Listes!$A$54:$E$60,5,FALSE))),('Dépenses forfaitaire'!$E244*(VLOOKUP('Dépenses forfaitaire'!$D244,Listes!$A$54:$E$60,3,FALSE)))+(VLOOKUP('Dépenses forfaitaire'!$D244,Listes!$A$54:$E$60,4,FALSE))))))</f>
        <v/>
      </c>
      <c r="N244" s="104" t="str">
        <f>IF($H244="","",IF($C244=Listes!$B$31,IF('Dépenses forfaitaire'!$E244&lt;=Listes!$B$42,('Dépenses forfaitaire'!$E244*(VLOOKUP('Dépenses forfaitaire'!$D244,Listes!$A$43:$E$49,2,FALSE))),IF('Dépenses forfaitaire'!$E244&gt;Listes!$D$42,('Dépenses forfaitaire'!$E244*(VLOOKUP('Dépenses forfaitaire'!$D244,Listes!$A$43:$E$49,5,FALSE))),('Dépenses forfaitaire'!$E244*(VLOOKUP('Dépenses forfaitaire'!$D244,Listes!$A$43:$E$49,3,FALSE)))+(VLOOKUP('Dépenses forfaitaire'!$D244,Listes!$A$43:$E$49,4,FALSE))))))</f>
        <v/>
      </c>
      <c r="O244" s="104" t="str">
        <f>IF($H244="","",IF($C244=Listes!$B$34,Listes!$I$31,IF($C244=Listes!$B$35,(VLOOKUP('Dépenses forfaitaire'!$F244,Listes!$E$31:$F$36,2,FALSE)),IF($C244=Listes!$B$33,IF('Dépenses forfaitaire'!$E244&lt;=Listes!$A$64,'Dépenses forfaitaire'!$E244*Listes!$A$65,IF('Dépenses forfaitaire'!$E244&gt;Listes!$D$64,'Dépenses forfaitaire'!$E244*Listes!$D$65,(('Dépenses forfaitaire'!$E244*Listes!$B$65)+Listes!$C$65)))))))</f>
        <v/>
      </c>
      <c r="P244" s="105" t="str">
        <f t="shared" si="7"/>
        <v/>
      </c>
      <c r="Q244" s="219"/>
    </row>
    <row r="245" spans="1:17" ht="20.100000000000001" customHeight="1" x14ac:dyDescent="0.25">
      <c r="A245" s="44">
        <v>239</v>
      </c>
      <c r="B245" s="21"/>
      <c r="C245" s="21"/>
      <c r="D245" s="21"/>
      <c r="E245" s="21"/>
      <c r="F245" s="21"/>
      <c r="G245" s="21"/>
      <c r="H245" s="113" t="str">
        <f>IF(C245="","",IF(C245="","",(VLOOKUP(C245,Listes!$B$31:$C$35,2,FALSE))))</f>
        <v/>
      </c>
      <c r="I245" s="219" t="str">
        <f t="shared" si="6"/>
        <v/>
      </c>
      <c r="J245" s="105" t="str">
        <f>IF(H245="","",IF(H245="","",(VLOOKUP(H245,Listes!$C$31:$D$35,2,FALSE))))</f>
        <v/>
      </c>
      <c r="K245" s="276"/>
      <c r="L245" s="276"/>
      <c r="M245" s="104" t="str">
        <f>IF($H245="","",IF($C245=Listes!$B$32,IF('Dépenses forfaitaire'!$E245&lt;=Listes!$B$53,('Dépenses forfaitaire'!$E245*(VLOOKUP('Dépenses forfaitaire'!$D245,Listes!$A$54:$E$60,2,FALSE))),IF('Dépenses forfaitaire'!$E245&gt;Listes!$E$53,('Dépenses forfaitaire'!$E245*(VLOOKUP('Dépenses forfaitaire'!$D245,Listes!$A$54:$E$60,5,FALSE))),('Dépenses forfaitaire'!$E245*(VLOOKUP('Dépenses forfaitaire'!$D245,Listes!$A$54:$E$60,3,FALSE)))+(VLOOKUP('Dépenses forfaitaire'!$D245,Listes!$A$54:$E$60,4,FALSE))))))</f>
        <v/>
      </c>
      <c r="N245" s="104" t="str">
        <f>IF($H245="","",IF($C245=Listes!$B$31,IF('Dépenses forfaitaire'!$E245&lt;=Listes!$B$42,('Dépenses forfaitaire'!$E245*(VLOOKUP('Dépenses forfaitaire'!$D245,Listes!$A$43:$E$49,2,FALSE))),IF('Dépenses forfaitaire'!$E245&gt;Listes!$D$42,('Dépenses forfaitaire'!$E245*(VLOOKUP('Dépenses forfaitaire'!$D245,Listes!$A$43:$E$49,5,FALSE))),('Dépenses forfaitaire'!$E245*(VLOOKUP('Dépenses forfaitaire'!$D245,Listes!$A$43:$E$49,3,FALSE)))+(VLOOKUP('Dépenses forfaitaire'!$D245,Listes!$A$43:$E$49,4,FALSE))))))</f>
        <v/>
      </c>
      <c r="O245" s="104" t="str">
        <f>IF($H245="","",IF($C245=Listes!$B$34,Listes!$I$31,IF($C245=Listes!$B$35,(VLOOKUP('Dépenses forfaitaire'!$F245,Listes!$E$31:$F$36,2,FALSE)),IF($C245=Listes!$B$33,IF('Dépenses forfaitaire'!$E245&lt;=Listes!$A$64,'Dépenses forfaitaire'!$E245*Listes!$A$65,IF('Dépenses forfaitaire'!$E245&gt;Listes!$D$64,'Dépenses forfaitaire'!$E245*Listes!$D$65,(('Dépenses forfaitaire'!$E245*Listes!$B$65)+Listes!$C$65)))))))</f>
        <v/>
      </c>
      <c r="P245" s="105" t="str">
        <f t="shared" si="7"/>
        <v/>
      </c>
      <c r="Q245" s="219"/>
    </row>
    <row r="246" spans="1:17" ht="20.100000000000001" customHeight="1" x14ac:dyDescent="0.25">
      <c r="A246" s="44">
        <v>240</v>
      </c>
      <c r="B246" s="21"/>
      <c r="C246" s="21"/>
      <c r="D246" s="21"/>
      <c r="E246" s="21"/>
      <c r="F246" s="21"/>
      <c r="G246" s="21"/>
      <c r="H246" s="113" t="str">
        <f>IF(C246="","",IF(C246="","",(VLOOKUP(C246,Listes!$B$31:$C$35,2,FALSE))))</f>
        <v/>
      </c>
      <c r="I246" s="219" t="str">
        <f t="shared" si="6"/>
        <v/>
      </c>
      <c r="J246" s="105" t="str">
        <f>IF(H246="","",IF(H246="","",(VLOOKUP(H246,Listes!$C$31:$D$35,2,FALSE))))</f>
        <v/>
      </c>
      <c r="K246" s="276"/>
      <c r="L246" s="276"/>
      <c r="M246" s="104" t="str">
        <f>IF($H246="","",IF($C246=Listes!$B$32,IF('Dépenses forfaitaire'!$E246&lt;=Listes!$B$53,('Dépenses forfaitaire'!$E246*(VLOOKUP('Dépenses forfaitaire'!$D246,Listes!$A$54:$E$60,2,FALSE))),IF('Dépenses forfaitaire'!$E246&gt;Listes!$E$53,('Dépenses forfaitaire'!$E246*(VLOOKUP('Dépenses forfaitaire'!$D246,Listes!$A$54:$E$60,5,FALSE))),('Dépenses forfaitaire'!$E246*(VLOOKUP('Dépenses forfaitaire'!$D246,Listes!$A$54:$E$60,3,FALSE)))+(VLOOKUP('Dépenses forfaitaire'!$D246,Listes!$A$54:$E$60,4,FALSE))))))</f>
        <v/>
      </c>
      <c r="N246" s="104" t="str">
        <f>IF($H246="","",IF($C246=Listes!$B$31,IF('Dépenses forfaitaire'!$E246&lt;=Listes!$B$42,('Dépenses forfaitaire'!$E246*(VLOOKUP('Dépenses forfaitaire'!$D246,Listes!$A$43:$E$49,2,FALSE))),IF('Dépenses forfaitaire'!$E246&gt;Listes!$D$42,('Dépenses forfaitaire'!$E246*(VLOOKUP('Dépenses forfaitaire'!$D246,Listes!$A$43:$E$49,5,FALSE))),('Dépenses forfaitaire'!$E246*(VLOOKUP('Dépenses forfaitaire'!$D246,Listes!$A$43:$E$49,3,FALSE)))+(VLOOKUP('Dépenses forfaitaire'!$D246,Listes!$A$43:$E$49,4,FALSE))))))</f>
        <v/>
      </c>
      <c r="O246" s="104" t="str">
        <f>IF($H246="","",IF($C246=Listes!$B$34,Listes!$I$31,IF($C246=Listes!$B$35,(VLOOKUP('Dépenses forfaitaire'!$F246,Listes!$E$31:$F$36,2,FALSE)),IF($C246=Listes!$B$33,IF('Dépenses forfaitaire'!$E246&lt;=Listes!$A$64,'Dépenses forfaitaire'!$E246*Listes!$A$65,IF('Dépenses forfaitaire'!$E246&gt;Listes!$D$64,'Dépenses forfaitaire'!$E246*Listes!$D$65,(('Dépenses forfaitaire'!$E246*Listes!$B$65)+Listes!$C$65)))))))</f>
        <v/>
      </c>
      <c r="P246" s="105" t="str">
        <f t="shared" si="7"/>
        <v/>
      </c>
      <c r="Q246" s="219"/>
    </row>
    <row r="247" spans="1:17" ht="20.100000000000001" customHeight="1" x14ac:dyDescent="0.25">
      <c r="A247" s="44">
        <v>241</v>
      </c>
      <c r="B247" s="21"/>
      <c r="C247" s="21"/>
      <c r="D247" s="21"/>
      <c r="E247" s="21"/>
      <c r="F247" s="21"/>
      <c r="G247" s="21"/>
      <c r="H247" s="113" t="str">
        <f>IF(C247="","",IF(C247="","",(VLOOKUP(C247,Listes!$B$31:$C$35,2,FALSE))))</f>
        <v/>
      </c>
      <c r="I247" s="219" t="str">
        <f t="shared" si="6"/>
        <v/>
      </c>
      <c r="J247" s="105" t="str">
        <f>IF(H247="","",IF(H247="","",(VLOOKUP(H247,Listes!$C$31:$D$35,2,FALSE))))</f>
        <v/>
      </c>
      <c r="K247" s="276"/>
      <c r="L247" s="276"/>
      <c r="M247" s="104" t="str">
        <f>IF($H247="","",IF($C247=Listes!$B$32,IF('Dépenses forfaitaire'!$E247&lt;=Listes!$B$53,('Dépenses forfaitaire'!$E247*(VLOOKUP('Dépenses forfaitaire'!$D247,Listes!$A$54:$E$60,2,FALSE))),IF('Dépenses forfaitaire'!$E247&gt;Listes!$E$53,('Dépenses forfaitaire'!$E247*(VLOOKUP('Dépenses forfaitaire'!$D247,Listes!$A$54:$E$60,5,FALSE))),('Dépenses forfaitaire'!$E247*(VLOOKUP('Dépenses forfaitaire'!$D247,Listes!$A$54:$E$60,3,FALSE)))+(VLOOKUP('Dépenses forfaitaire'!$D247,Listes!$A$54:$E$60,4,FALSE))))))</f>
        <v/>
      </c>
      <c r="N247" s="104" t="str">
        <f>IF($H247="","",IF($C247=Listes!$B$31,IF('Dépenses forfaitaire'!$E247&lt;=Listes!$B$42,('Dépenses forfaitaire'!$E247*(VLOOKUP('Dépenses forfaitaire'!$D247,Listes!$A$43:$E$49,2,FALSE))),IF('Dépenses forfaitaire'!$E247&gt;Listes!$D$42,('Dépenses forfaitaire'!$E247*(VLOOKUP('Dépenses forfaitaire'!$D247,Listes!$A$43:$E$49,5,FALSE))),('Dépenses forfaitaire'!$E247*(VLOOKUP('Dépenses forfaitaire'!$D247,Listes!$A$43:$E$49,3,FALSE)))+(VLOOKUP('Dépenses forfaitaire'!$D247,Listes!$A$43:$E$49,4,FALSE))))))</f>
        <v/>
      </c>
      <c r="O247" s="104" t="str">
        <f>IF($H247="","",IF($C247=Listes!$B$34,Listes!$I$31,IF($C247=Listes!$B$35,(VLOOKUP('Dépenses forfaitaire'!$F247,Listes!$E$31:$F$36,2,FALSE)),IF($C247=Listes!$B$33,IF('Dépenses forfaitaire'!$E247&lt;=Listes!$A$64,'Dépenses forfaitaire'!$E247*Listes!$A$65,IF('Dépenses forfaitaire'!$E247&gt;Listes!$D$64,'Dépenses forfaitaire'!$E247*Listes!$D$65,(('Dépenses forfaitaire'!$E247*Listes!$B$65)+Listes!$C$65)))))))</f>
        <v/>
      </c>
      <c r="P247" s="105" t="str">
        <f t="shared" si="7"/>
        <v/>
      </c>
      <c r="Q247" s="219"/>
    </row>
    <row r="248" spans="1:17" ht="20.100000000000001" customHeight="1" x14ac:dyDescent="0.25">
      <c r="A248" s="44">
        <v>242</v>
      </c>
      <c r="B248" s="21"/>
      <c r="C248" s="21"/>
      <c r="D248" s="21"/>
      <c r="E248" s="21"/>
      <c r="F248" s="21"/>
      <c r="G248" s="21"/>
      <c r="H248" s="113" t="str">
        <f>IF(C248="","",IF(C248="","",(VLOOKUP(C248,Listes!$B$31:$C$35,2,FALSE))))</f>
        <v/>
      </c>
      <c r="I248" s="219" t="str">
        <f t="shared" si="6"/>
        <v/>
      </c>
      <c r="J248" s="105" t="str">
        <f>IF(H248="","",IF(H248="","",(VLOOKUP(H248,Listes!$C$31:$D$35,2,FALSE))))</f>
        <v/>
      </c>
      <c r="K248" s="276"/>
      <c r="L248" s="276"/>
      <c r="M248" s="104" t="str">
        <f>IF($H248="","",IF($C248=Listes!$B$32,IF('Dépenses forfaitaire'!$E248&lt;=Listes!$B$53,('Dépenses forfaitaire'!$E248*(VLOOKUP('Dépenses forfaitaire'!$D248,Listes!$A$54:$E$60,2,FALSE))),IF('Dépenses forfaitaire'!$E248&gt;Listes!$E$53,('Dépenses forfaitaire'!$E248*(VLOOKUP('Dépenses forfaitaire'!$D248,Listes!$A$54:$E$60,5,FALSE))),('Dépenses forfaitaire'!$E248*(VLOOKUP('Dépenses forfaitaire'!$D248,Listes!$A$54:$E$60,3,FALSE)))+(VLOOKUP('Dépenses forfaitaire'!$D248,Listes!$A$54:$E$60,4,FALSE))))))</f>
        <v/>
      </c>
      <c r="N248" s="104" t="str">
        <f>IF($H248="","",IF($C248=Listes!$B$31,IF('Dépenses forfaitaire'!$E248&lt;=Listes!$B$42,('Dépenses forfaitaire'!$E248*(VLOOKUP('Dépenses forfaitaire'!$D248,Listes!$A$43:$E$49,2,FALSE))),IF('Dépenses forfaitaire'!$E248&gt;Listes!$D$42,('Dépenses forfaitaire'!$E248*(VLOOKUP('Dépenses forfaitaire'!$D248,Listes!$A$43:$E$49,5,FALSE))),('Dépenses forfaitaire'!$E248*(VLOOKUP('Dépenses forfaitaire'!$D248,Listes!$A$43:$E$49,3,FALSE)))+(VLOOKUP('Dépenses forfaitaire'!$D248,Listes!$A$43:$E$49,4,FALSE))))))</f>
        <v/>
      </c>
      <c r="O248" s="104" t="str">
        <f>IF($H248="","",IF($C248=Listes!$B$34,Listes!$I$31,IF($C248=Listes!$B$35,(VLOOKUP('Dépenses forfaitaire'!$F248,Listes!$E$31:$F$36,2,FALSE)),IF($C248=Listes!$B$33,IF('Dépenses forfaitaire'!$E248&lt;=Listes!$A$64,'Dépenses forfaitaire'!$E248*Listes!$A$65,IF('Dépenses forfaitaire'!$E248&gt;Listes!$D$64,'Dépenses forfaitaire'!$E248*Listes!$D$65,(('Dépenses forfaitaire'!$E248*Listes!$B$65)+Listes!$C$65)))))))</f>
        <v/>
      </c>
      <c r="P248" s="105" t="str">
        <f t="shared" si="7"/>
        <v/>
      </c>
      <c r="Q248" s="219"/>
    </row>
    <row r="249" spans="1:17" ht="20.100000000000001" customHeight="1" x14ac:dyDescent="0.25">
      <c r="A249" s="44">
        <v>243</v>
      </c>
      <c r="B249" s="21"/>
      <c r="C249" s="21"/>
      <c r="D249" s="21"/>
      <c r="E249" s="21"/>
      <c r="F249" s="21"/>
      <c r="G249" s="21"/>
      <c r="H249" s="113" t="str">
        <f>IF(C249="","",IF(C249="","",(VLOOKUP(C249,Listes!$B$31:$C$35,2,FALSE))))</f>
        <v/>
      </c>
      <c r="I249" s="219" t="str">
        <f t="shared" si="6"/>
        <v/>
      </c>
      <c r="J249" s="105" t="str">
        <f>IF(H249="","",IF(H249="","",(VLOOKUP(H249,Listes!$C$31:$D$35,2,FALSE))))</f>
        <v/>
      </c>
      <c r="K249" s="276"/>
      <c r="L249" s="276"/>
      <c r="M249" s="104" t="str">
        <f>IF($H249="","",IF($C249=Listes!$B$32,IF('Dépenses forfaitaire'!$E249&lt;=Listes!$B$53,('Dépenses forfaitaire'!$E249*(VLOOKUP('Dépenses forfaitaire'!$D249,Listes!$A$54:$E$60,2,FALSE))),IF('Dépenses forfaitaire'!$E249&gt;Listes!$E$53,('Dépenses forfaitaire'!$E249*(VLOOKUP('Dépenses forfaitaire'!$D249,Listes!$A$54:$E$60,5,FALSE))),('Dépenses forfaitaire'!$E249*(VLOOKUP('Dépenses forfaitaire'!$D249,Listes!$A$54:$E$60,3,FALSE)))+(VLOOKUP('Dépenses forfaitaire'!$D249,Listes!$A$54:$E$60,4,FALSE))))))</f>
        <v/>
      </c>
      <c r="N249" s="104" t="str">
        <f>IF($H249="","",IF($C249=Listes!$B$31,IF('Dépenses forfaitaire'!$E249&lt;=Listes!$B$42,('Dépenses forfaitaire'!$E249*(VLOOKUP('Dépenses forfaitaire'!$D249,Listes!$A$43:$E$49,2,FALSE))),IF('Dépenses forfaitaire'!$E249&gt;Listes!$D$42,('Dépenses forfaitaire'!$E249*(VLOOKUP('Dépenses forfaitaire'!$D249,Listes!$A$43:$E$49,5,FALSE))),('Dépenses forfaitaire'!$E249*(VLOOKUP('Dépenses forfaitaire'!$D249,Listes!$A$43:$E$49,3,FALSE)))+(VLOOKUP('Dépenses forfaitaire'!$D249,Listes!$A$43:$E$49,4,FALSE))))))</f>
        <v/>
      </c>
      <c r="O249" s="104" t="str">
        <f>IF($H249="","",IF($C249=Listes!$B$34,Listes!$I$31,IF($C249=Listes!$B$35,(VLOOKUP('Dépenses forfaitaire'!$F249,Listes!$E$31:$F$36,2,FALSE)),IF($C249=Listes!$B$33,IF('Dépenses forfaitaire'!$E249&lt;=Listes!$A$64,'Dépenses forfaitaire'!$E249*Listes!$A$65,IF('Dépenses forfaitaire'!$E249&gt;Listes!$D$64,'Dépenses forfaitaire'!$E249*Listes!$D$65,(('Dépenses forfaitaire'!$E249*Listes!$B$65)+Listes!$C$65)))))))</f>
        <v/>
      </c>
      <c r="P249" s="105" t="str">
        <f t="shared" si="7"/>
        <v/>
      </c>
      <c r="Q249" s="219"/>
    </row>
    <row r="250" spans="1:17" ht="20.100000000000001" customHeight="1" x14ac:dyDescent="0.25">
      <c r="A250" s="44">
        <v>244</v>
      </c>
      <c r="B250" s="21"/>
      <c r="C250" s="21"/>
      <c r="D250" s="21"/>
      <c r="E250" s="21"/>
      <c r="F250" s="21"/>
      <c r="G250" s="21"/>
      <c r="H250" s="113" t="str">
        <f>IF(C250="","",IF(C250="","",(VLOOKUP(C250,Listes!$B$31:$C$35,2,FALSE))))</f>
        <v/>
      </c>
      <c r="I250" s="219" t="str">
        <f t="shared" si="6"/>
        <v/>
      </c>
      <c r="J250" s="105" t="str">
        <f>IF(H250="","",IF(H250="","",(VLOOKUP(H250,Listes!$C$31:$D$35,2,FALSE))))</f>
        <v/>
      </c>
      <c r="K250" s="276"/>
      <c r="L250" s="276"/>
      <c r="M250" s="104" t="str">
        <f>IF($H250="","",IF($C250=Listes!$B$32,IF('Dépenses forfaitaire'!$E250&lt;=Listes!$B$53,('Dépenses forfaitaire'!$E250*(VLOOKUP('Dépenses forfaitaire'!$D250,Listes!$A$54:$E$60,2,FALSE))),IF('Dépenses forfaitaire'!$E250&gt;Listes!$E$53,('Dépenses forfaitaire'!$E250*(VLOOKUP('Dépenses forfaitaire'!$D250,Listes!$A$54:$E$60,5,FALSE))),('Dépenses forfaitaire'!$E250*(VLOOKUP('Dépenses forfaitaire'!$D250,Listes!$A$54:$E$60,3,FALSE)))+(VLOOKUP('Dépenses forfaitaire'!$D250,Listes!$A$54:$E$60,4,FALSE))))))</f>
        <v/>
      </c>
      <c r="N250" s="104" t="str">
        <f>IF($H250="","",IF($C250=Listes!$B$31,IF('Dépenses forfaitaire'!$E250&lt;=Listes!$B$42,('Dépenses forfaitaire'!$E250*(VLOOKUP('Dépenses forfaitaire'!$D250,Listes!$A$43:$E$49,2,FALSE))),IF('Dépenses forfaitaire'!$E250&gt;Listes!$D$42,('Dépenses forfaitaire'!$E250*(VLOOKUP('Dépenses forfaitaire'!$D250,Listes!$A$43:$E$49,5,FALSE))),('Dépenses forfaitaire'!$E250*(VLOOKUP('Dépenses forfaitaire'!$D250,Listes!$A$43:$E$49,3,FALSE)))+(VLOOKUP('Dépenses forfaitaire'!$D250,Listes!$A$43:$E$49,4,FALSE))))))</f>
        <v/>
      </c>
      <c r="O250" s="104" t="str">
        <f>IF($H250="","",IF($C250=Listes!$B$34,Listes!$I$31,IF($C250=Listes!$B$35,(VLOOKUP('Dépenses forfaitaire'!$F250,Listes!$E$31:$F$36,2,FALSE)),IF($C250=Listes!$B$33,IF('Dépenses forfaitaire'!$E250&lt;=Listes!$A$64,'Dépenses forfaitaire'!$E250*Listes!$A$65,IF('Dépenses forfaitaire'!$E250&gt;Listes!$D$64,'Dépenses forfaitaire'!$E250*Listes!$D$65,(('Dépenses forfaitaire'!$E250*Listes!$B$65)+Listes!$C$65)))))))</f>
        <v/>
      </c>
      <c r="P250" s="105" t="str">
        <f t="shared" si="7"/>
        <v/>
      </c>
      <c r="Q250" s="219"/>
    </row>
    <row r="251" spans="1:17" ht="20.100000000000001" customHeight="1" x14ac:dyDescent="0.25">
      <c r="A251" s="44">
        <v>245</v>
      </c>
      <c r="B251" s="21"/>
      <c r="C251" s="21"/>
      <c r="D251" s="21"/>
      <c r="E251" s="21"/>
      <c r="F251" s="21"/>
      <c r="G251" s="21"/>
      <c r="H251" s="113" t="str">
        <f>IF(C251="","",IF(C251="","",(VLOOKUP(C251,Listes!$B$31:$C$35,2,FALSE))))</f>
        <v/>
      </c>
      <c r="I251" s="219" t="str">
        <f t="shared" si="6"/>
        <v/>
      </c>
      <c r="J251" s="105" t="str">
        <f>IF(H251="","",IF(H251="","",(VLOOKUP(H251,Listes!$C$31:$D$35,2,FALSE))))</f>
        <v/>
      </c>
      <c r="K251" s="276"/>
      <c r="L251" s="276"/>
      <c r="M251" s="104" t="str">
        <f>IF($H251="","",IF($C251=Listes!$B$32,IF('Dépenses forfaitaire'!$E251&lt;=Listes!$B$53,('Dépenses forfaitaire'!$E251*(VLOOKUP('Dépenses forfaitaire'!$D251,Listes!$A$54:$E$60,2,FALSE))),IF('Dépenses forfaitaire'!$E251&gt;Listes!$E$53,('Dépenses forfaitaire'!$E251*(VLOOKUP('Dépenses forfaitaire'!$D251,Listes!$A$54:$E$60,5,FALSE))),('Dépenses forfaitaire'!$E251*(VLOOKUP('Dépenses forfaitaire'!$D251,Listes!$A$54:$E$60,3,FALSE)))+(VLOOKUP('Dépenses forfaitaire'!$D251,Listes!$A$54:$E$60,4,FALSE))))))</f>
        <v/>
      </c>
      <c r="N251" s="104" t="str">
        <f>IF($H251="","",IF($C251=Listes!$B$31,IF('Dépenses forfaitaire'!$E251&lt;=Listes!$B$42,('Dépenses forfaitaire'!$E251*(VLOOKUP('Dépenses forfaitaire'!$D251,Listes!$A$43:$E$49,2,FALSE))),IF('Dépenses forfaitaire'!$E251&gt;Listes!$D$42,('Dépenses forfaitaire'!$E251*(VLOOKUP('Dépenses forfaitaire'!$D251,Listes!$A$43:$E$49,5,FALSE))),('Dépenses forfaitaire'!$E251*(VLOOKUP('Dépenses forfaitaire'!$D251,Listes!$A$43:$E$49,3,FALSE)))+(VLOOKUP('Dépenses forfaitaire'!$D251,Listes!$A$43:$E$49,4,FALSE))))))</f>
        <v/>
      </c>
      <c r="O251" s="104" t="str">
        <f>IF($H251="","",IF($C251=Listes!$B$34,Listes!$I$31,IF($C251=Listes!$B$35,(VLOOKUP('Dépenses forfaitaire'!$F251,Listes!$E$31:$F$36,2,FALSE)),IF($C251=Listes!$B$33,IF('Dépenses forfaitaire'!$E251&lt;=Listes!$A$64,'Dépenses forfaitaire'!$E251*Listes!$A$65,IF('Dépenses forfaitaire'!$E251&gt;Listes!$D$64,'Dépenses forfaitaire'!$E251*Listes!$D$65,(('Dépenses forfaitaire'!$E251*Listes!$B$65)+Listes!$C$65)))))))</f>
        <v/>
      </c>
      <c r="P251" s="105" t="str">
        <f t="shared" si="7"/>
        <v/>
      </c>
      <c r="Q251" s="219"/>
    </row>
    <row r="252" spans="1:17" ht="20.100000000000001" customHeight="1" x14ac:dyDescent="0.25">
      <c r="A252" s="44">
        <v>246</v>
      </c>
      <c r="B252" s="21"/>
      <c r="C252" s="21"/>
      <c r="D252" s="21"/>
      <c r="E252" s="21"/>
      <c r="F252" s="21"/>
      <c r="G252" s="21"/>
      <c r="H252" s="113" t="str">
        <f>IF(C252="","",IF(C252="","",(VLOOKUP(C252,Listes!$B$31:$C$35,2,FALSE))))</f>
        <v/>
      </c>
      <c r="I252" s="219" t="str">
        <f t="shared" si="6"/>
        <v/>
      </c>
      <c r="J252" s="105" t="str">
        <f>IF(H252="","",IF(H252="","",(VLOOKUP(H252,Listes!$C$31:$D$35,2,FALSE))))</f>
        <v/>
      </c>
      <c r="K252" s="276"/>
      <c r="L252" s="276"/>
      <c r="M252" s="104" t="str">
        <f>IF($H252="","",IF($C252=Listes!$B$32,IF('Dépenses forfaitaire'!$E252&lt;=Listes!$B$53,('Dépenses forfaitaire'!$E252*(VLOOKUP('Dépenses forfaitaire'!$D252,Listes!$A$54:$E$60,2,FALSE))),IF('Dépenses forfaitaire'!$E252&gt;Listes!$E$53,('Dépenses forfaitaire'!$E252*(VLOOKUP('Dépenses forfaitaire'!$D252,Listes!$A$54:$E$60,5,FALSE))),('Dépenses forfaitaire'!$E252*(VLOOKUP('Dépenses forfaitaire'!$D252,Listes!$A$54:$E$60,3,FALSE)))+(VLOOKUP('Dépenses forfaitaire'!$D252,Listes!$A$54:$E$60,4,FALSE))))))</f>
        <v/>
      </c>
      <c r="N252" s="104" t="str">
        <f>IF($H252="","",IF($C252=Listes!$B$31,IF('Dépenses forfaitaire'!$E252&lt;=Listes!$B$42,('Dépenses forfaitaire'!$E252*(VLOOKUP('Dépenses forfaitaire'!$D252,Listes!$A$43:$E$49,2,FALSE))),IF('Dépenses forfaitaire'!$E252&gt;Listes!$D$42,('Dépenses forfaitaire'!$E252*(VLOOKUP('Dépenses forfaitaire'!$D252,Listes!$A$43:$E$49,5,FALSE))),('Dépenses forfaitaire'!$E252*(VLOOKUP('Dépenses forfaitaire'!$D252,Listes!$A$43:$E$49,3,FALSE)))+(VLOOKUP('Dépenses forfaitaire'!$D252,Listes!$A$43:$E$49,4,FALSE))))))</f>
        <v/>
      </c>
      <c r="O252" s="104" t="str">
        <f>IF($H252="","",IF($C252=Listes!$B$34,Listes!$I$31,IF($C252=Listes!$B$35,(VLOOKUP('Dépenses forfaitaire'!$F252,Listes!$E$31:$F$36,2,FALSE)),IF($C252=Listes!$B$33,IF('Dépenses forfaitaire'!$E252&lt;=Listes!$A$64,'Dépenses forfaitaire'!$E252*Listes!$A$65,IF('Dépenses forfaitaire'!$E252&gt;Listes!$D$64,'Dépenses forfaitaire'!$E252*Listes!$D$65,(('Dépenses forfaitaire'!$E252*Listes!$B$65)+Listes!$C$65)))))))</f>
        <v/>
      </c>
      <c r="P252" s="105" t="str">
        <f t="shared" si="7"/>
        <v/>
      </c>
      <c r="Q252" s="219"/>
    </row>
    <row r="253" spans="1:17" ht="20.100000000000001" customHeight="1" x14ac:dyDescent="0.25">
      <c r="A253" s="44">
        <v>247</v>
      </c>
      <c r="B253" s="21"/>
      <c r="C253" s="21"/>
      <c r="D253" s="21"/>
      <c r="E253" s="21"/>
      <c r="F253" s="21"/>
      <c r="G253" s="21"/>
      <c r="H253" s="113" t="str">
        <f>IF(C253="","",IF(C253="","",(VLOOKUP(C253,Listes!$B$31:$C$35,2,FALSE))))</f>
        <v/>
      </c>
      <c r="I253" s="219" t="str">
        <f t="shared" si="6"/>
        <v/>
      </c>
      <c r="J253" s="105" t="str">
        <f>IF(H253="","",IF(H253="","",(VLOOKUP(H253,Listes!$C$31:$D$35,2,FALSE))))</f>
        <v/>
      </c>
      <c r="K253" s="276"/>
      <c r="L253" s="276"/>
      <c r="M253" s="104" t="str">
        <f>IF($H253="","",IF($C253=Listes!$B$32,IF('Dépenses forfaitaire'!$E253&lt;=Listes!$B$53,('Dépenses forfaitaire'!$E253*(VLOOKUP('Dépenses forfaitaire'!$D253,Listes!$A$54:$E$60,2,FALSE))),IF('Dépenses forfaitaire'!$E253&gt;Listes!$E$53,('Dépenses forfaitaire'!$E253*(VLOOKUP('Dépenses forfaitaire'!$D253,Listes!$A$54:$E$60,5,FALSE))),('Dépenses forfaitaire'!$E253*(VLOOKUP('Dépenses forfaitaire'!$D253,Listes!$A$54:$E$60,3,FALSE)))+(VLOOKUP('Dépenses forfaitaire'!$D253,Listes!$A$54:$E$60,4,FALSE))))))</f>
        <v/>
      </c>
      <c r="N253" s="104" t="str">
        <f>IF($H253="","",IF($C253=Listes!$B$31,IF('Dépenses forfaitaire'!$E253&lt;=Listes!$B$42,('Dépenses forfaitaire'!$E253*(VLOOKUP('Dépenses forfaitaire'!$D253,Listes!$A$43:$E$49,2,FALSE))),IF('Dépenses forfaitaire'!$E253&gt;Listes!$D$42,('Dépenses forfaitaire'!$E253*(VLOOKUP('Dépenses forfaitaire'!$D253,Listes!$A$43:$E$49,5,FALSE))),('Dépenses forfaitaire'!$E253*(VLOOKUP('Dépenses forfaitaire'!$D253,Listes!$A$43:$E$49,3,FALSE)))+(VLOOKUP('Dépenses forfaitaire'!$D253,Listes!$A$43:$E$49,4,FALSE))))))</f>
        <v/>
      </c>
      <c r="O253" s="104" t="str">
        <f>IF($H253="","",IF($C253=Listes!$B$34,Listes!$I$31,IF($C253=Listes!$B$35,(VLOOKUP('Dépenses forfaitaire'!$F253,Listes!$E$31:$F$36,2,FALSE)),IF($C253=Listes!$B$33,IF('Dépenses forfaitaire'!$E253&lt;=Listes!$A$64,'Dépenses forfaitaire'!$E253*Listes!$A$65,IF('Dépenses forfaitaire'!$E253&gt;Listes!$D$64,'Dépenses forfaitaire'!$E253*Listes!$D$65,(('Dépenses forfaitaire'!$E253*Listes!$B$65)+Listes!$C$65)))))))</f>
        <v/>
      </c>
      <c r="P253" s="105" t="str">
        <f t="shared" si="7"/>
        <v/>
      </c>
      <c r="Q253" s="219"/>
    </row>
    <row r="254" spans="1:17" ht="20.100000000000001" customHeight="1" x14ac:dyDescent="0.25">
      <c r="A254" s="44">
        <v>248</v>
      </c>
      <c r="B254" s="21"/>
      <c r="C254" s="21"/>
      <c r="D254" s="21"/>
      <c r="E254" s="21"/>
      <c r="F254" s="21"/>
      <c r="G254" s="21"/>
      <c r="H254" s="113" t="str">
        <f>IF(C254="","",IF(C254="","",(VLOOKUP(C254,Listes!$B$31:$C$35,2,FALSE))))</f>
        <v/>
      </c>
      <c r="I254" s="219" t="str">
        <f t="shared" si="6"/>
        <v/>
      </c>
      <c r="J254" s="105" t="str">
        <f>IF(H254="","",IF(H254="","",(VLOOKUP(H254,Listes!$C$31:$D$35,2,FALSE))))</f>
        <v/>
      </c>
      <c r="K254" s="276"/>
      <c r="L254" s="276"/>
      <c r="M254" s="104" t="str">
        <f>IF($H254="","",IF($C254=Listes!$B$32,IF('Dépenses forfaitaire'!$E254&lt;=Listes!$B$53,('Dépenses forfaitaire'!$E254*(VLOOKUP('Dépenses forfaitaire'!$D254,Listes!$A$54:$E$60,2,FALSE))),IF('Dépenses forfaitaire'!$E254&gt;Listes!$E$53,('Dépenses forfaitaire'!$E254*(VLOOKUP('Dépenses forfaitaire'!$D254,Listes!$A$54:$E$60,5,FALSE))),('Dépenses forfaitaire'!$E254*(VLOOKUP('Dépenses forfaitaire'!$D254,Listes!$A$54:$E$60,3,FALSE)))+(VLOOKUP('Dépenses forfaitaire'!$D254,Listes!$A$54:$E$60,4,FALSE))))))</f>
        <v/>
      </c>
      <c r="N254" s="104" t="str">
        <f>IF($H254="","",IF($C254=Listes!$B$31,IF('Dépenses forfaitaire'!$E254&lt;=Listes!$B$42,('Dépenses forfaitaire'!$E254*(VLOOKUP('Dépenses forfaitaire'!$D254,Listes!$A$43:$E$49,2,FALSE))),IF('Dépenses forfaitaire'!$E254&gt;Listes!$D$42,('Dépenses forfaitaire'!$E254*(VLOOKUP('Dépenses forfaitaire'!$D254,Listes!$A$43:$E$49,5,FALSE))),('Dépenses forfaitaire'!$E254*(VLOOKUP('Dépenses forfaitaire'!$D254,Listes!$A$43:$E$49,3,FALSE)))+(VLOOKUP('Dépenses forfaitaire'!$D254,Listes!$A$43:$E$49,4,FALSE))))))</f>
        <v/>
      </c>
      <c r="O254" s="104" t="str">
        <f>IF($H254="","",IF($C254=Listes!$B$34,Listes!$I$31,IF($C254=Listes!$B$35,(VLOOKUP('Dépenses forfaitaire'!$F254,Listes!$E$31:$F$36,2,FALSE)),IF($C254=Listes!$B$33,IF('Dépenses forfaitaire'!$E254&lt;=Listes!$A$64,'Dépenses forfaitaire'!$E254*Listes!$A$65,IF('Dépenses forfaitaire'!$E254&gt;Listes!$D$64,'Dépenses forfaitaire'!$E254*Listes!$D$65,(('Dépenses forfaitaire'!$E254*Listes!$B$65)+Listes!$C$65)))))))</f>
        <v/>
      </c>
      <c r="P254" s="105" t="str">
        <f t="shared" si="7"/>
        <v/>
      </c>
      <c r="Q254" s="219"/>
    </row>
    <row r="255" spans="1:17" ht="20.100000000000001" customHeight="1" x14ac:dyDescent="0.25">
      <c r="A255" s="44">
        <v>249</v>
      </c>
      <c r="B255" s="21"/>
      <c r="C255" s="21"/>
      <c r="D255" s="21"/>
      <c r="E255" s="21"/>
      <c r="F255" s="21"/>
      <c r="G255" s="21"/>
      <c r="H255" s="113" t="str">
        <f>IF(C255="","",IF(C255="","",(VLOOKUP(C255,Listes!$B$31:$C$35,2,FALSE))))</f>
        <v/>
      </c>
      <c r="I255" s="219" t="str">
        <f t="shared" si="6"/>
        <v/>
      </c>
      <c r="J255" s="105" t="str">
        <f>IF(H255="","",IF(H255="","",(VLOOKUP(H255,Listes!$C$31:$D$35,2,FALSE))))</f>
        <v/>
      </c>
      <c r="K255" s="276"/>
      <c r="L255" s="276"/>
      <c r="M255" s="104" t="str">
        <f>IF($H255="","",IF($C255=Listes!$B$32,IF('Dépenses forfaitaire'!$E255&lt;=Listes!$B$53,('Dépenses forfaitaire'!$E255*(VLOOKUP('Dépenses forfaitaire'!$D255,Listes!$A$54:$E$60,2,FALSE))),IF('Dépenses forfaitaire'!$E255&gt;Listes!$E$53,('Dépenses forfaitaire'!$E255*(VLOOKUP('Dépenses forfaitaire'!$D255,Listes!$A$54:$E$60,5,FALSE))),('Dépenses forfaitaire'!$E255*(VLOOKUP('Dépenses forfaitaire'!$D255,Listes!$A$54:$E$60,3,FALSE)))+(VLOOKUP('Dépenses forfaitaire'!$D255,Listes!$A$54:$E$60,4,FALSE))))))</f>
        <v/>
      </c>
      <c r="N255" s="104" t="str">
        <f>IF($H255="","",IF($C255=Listes!$B$31,IF('Dépenses forfaitaire'!$E255&lt;=Listes!$B$42,('Dépenses forfaitaire'!$E255*(VLOOKUP('Dépenses forfaitaire'!$D255,Listes!$A$43:$E$49,2,FALSE))),IF('Dépenses forfaitaire'!$E255&gt;Listes!$D$42,('Dépenses forfaitaire'!$E255*(VLOOKUP('Dépenses forfaitaire'!$D255,Listes!$A$43:$E$49,5,FALSE))),('Dépenses forfaitaire'!$E255*(VLOOKUP('Dépenses forfaitaire'!$D255,Listes!$A$43:$E$49,3,FALSE)))+(VLOOKUP('Dépenses forfaitaire'!$D255,Listes!$A$43:$E$49,4,FALSE))))))</f>
        <v/>
      </c>
      <c r="O255" s="104" t="str">
        <f>IF($H255="","",IF($C255=Listes!$B$34,Listes!$I$31,IF($C255=Listes!$B$35,(VLOOKUP('Dépenses forfaitaire'!$F255,Listes!$E$31:$F$36,2,FALSE)),IF($C255=Listes!$B$33,IF('Dépenses forfaitaire'!$E255&lt;=Listes!$A$64,'Dépenses forfaitaire'!$E255*Listes!$A$65,IF('Dépenses forfaitaire'!$E255&gt;Listes!$D$64,'Dépenses forfaitaire'!$E255*Listes!$D$65,(('Dépenses forfaitaire'!$E255*Listes!$B$65)+Listes!$C$65)))))))</f>
        <v/>
      </c>
      <c r="P255" s="105" t="str">
        <f t="shared" si="7"/>
        <v/>
      </c>
      <c r="Q255" s="219"/>
    </row>
    <row r="256" spans="1:17" ht="20.100000000000001" customHeight="1" x14ac:dyDescent="0.25">
      <c r="A256" s="44">
        <v>250</v>
      </c>
      <c r="B256" s="21"/>
      <c r="C256" s="21"/>
      <c r="D256" s="21"/>
      <c r="E256" s="21"/>
      <c r="F256" s="21"/>
      <c r="G256" s="21"/>
      <c r="H256" s="113" t="str">
        <f>IF(C256="","",IF(C256="","",(VLOOKUP(C256,Listes!$B$31:$C$35,2,FALSE))))</f>
        <v/>
      </c>
      <c r="I256" s="219" t="str">
        <f t="shared" si="6"/>
        <v/>
      </c>
      <c r="J256" s="105" t="str">
        <f>IF(H256="","",IF(H256="","",(VLOOKUP(H256,Listes!$C$31:$D$35,2,FALSE))))</f>
        <v/>
      </c>
      <c r="K256" s="276"/>
      <c r="L256" s="276"/>
      <c r="M256" s="104" t="str">
        <f>IF($H256="","",IF($C256=Listes!$B$32,IF('Dépenses forfaitaire'!$E256&lt;=Listes!$B$53,('Dépenses forfaitaire'!$E256*(VLOOKUP('Dépenses forfaitaire'!$D256,Listes!$A$54:$E$60,2,FALSE))),IF('Dépenses forfaitaire'!$E256&gt;Listes!$E$53,('Dépenses forfaitaire'!$E256*(VLOOKUP('Dépenses forfaitaire'!$D256,Listes!$A$54:$E$60,5,FALSE))),('Dépenses forfaitaire'!$E256*(VLOOKUP('Dépenses forfaitaire'!$D256,Listes!$A$54:$E$60,3,FALSE)))+(VLOOKUP('Dépenses forfaitaire'!$D256,Listes!$A$54:$E$60,4,FALSE))))))</f>
        <v/>
      </c>
      <c r="N256" s="104" t="str">
        <f>IF($H256="","",IF($C256=Listes!$B$31,IF('Dépenses forfaitaire'!$E256&lt;=Listes!$B$42,('Dépenses forfaitaire'!$E256*(VLOOKUP('Dépenses forfaitaire'!$D256,Listes!$A$43:$E$49,2,FALSE))),IF('Dépenses forfaitaire'!$E256&gt;Listes!$D$42,('Dépenses forfaitaire'!$E256*(VLOOKUP('Dépenses forfaitaire'!$D256,Listes!$A$43:$E$49,5,FALSE))),('Dépenses forfaitaire'!$E256*(VLOOKUP('Dépenses forfaitaire'!$D256,Listes!$A$43:$E$49,3,FALSE)))+(VLOOKUP('Dépenses forfaitaire'!$D256,Listes!$A$43:$E$49,4,FALSE))))))</f>
        <v/>
      </c>
      <c r="O256" s="104" t="str">
        <f>IF($H256="","",IF($C256=Listes!$B$34,Listes!$I$31,IF($C256=Listes!$B$35,(VLOOKUP('Dépenses forfaitaire'!$F256,Listes!$E$31:$F$36,2,FALSE)),IF($C256=Listes!$B$33,IF('Dépenses forfaitaire'!$E256&lt;=Listes!$A$64,'Dépenses forfaitaire'!$E256*Listes!$A$65,IF('Dépenses forfaitaire'!$E256&gt;Listes!$D$64,'Dépenses forfaitaire'!$E256*Listes!$D$65,(('Dépenses forfaitaire'!$E256*Listes!$B$65)+Listes!$C$65)))))))</f>
        <v/>
      </c>
      <c r="P256" s="105" t="str">
        <f t="shared" si="7"/>
        <v/>
      </c>
      <c r="Q256" s="219"/>
    </row>
    <row r="257" spans="1:17" ht="20.100000000000001" customHeight="1" x14ac:dyDescent="0.25">
      <c r="A257" s="44">
        <v>251</v>
      </c>
      <c r="B257" s="21"/>
      <c r="C257" s="21"/>
      <c r="D257" s="21"/>
      <c r="E257" s="21"/>
      <c r="F257" s="21"/>
      <c r="G257" s="21"/>
      <c r="H257" s="113" t="str">
        <f>IF(C257="","",IF(C257="","",(VLOOKUP(C257,Listes!$B$31:$C$35,2,FALSE))))</f>
        <v/>
      </c>
      <c r="I257" s="219" t="str">
        <f t="shared" si="6"/>
        <v/>
      </c>
      <c r="J257" s="105" t="str">
        <f>IF(H257="","",IF(H257="","",(VLOOKUP(H257,Listes!$C$31:$D$35,2,FALSE))))</f>
        <v/>
      </c>
      <c r="K257" s="276"/>
      <c r="L257" s="276"/>
      <c r="M257" s="104" t="str">
        <f>IF($H257="","",IF($C257=Listes!$B$32,IF('Dépenses forfaitaire'!$E257&lt;=Listes!$B$53,('Dépenses forfaitaire'!$E257*(VLOOKUP('Dépenses forfaitaire'!$D257,Listes!$A$54:$E$60,2,FALSE))),IF('Dépenses forfaitaire'!$E257&gt;Listes!$E$53,('Dépenses forfaitaire'!$E257*(VLOOKUP('Dépenses forfaitaire'!$D257,Listes!$A$54:$E$60,5,FALSE))),('Dépenses forfaitaire'!$E257*(VLOOKUP('Dépenses forfaitaire'!$D257,Listes!$A$54:$E$60,3,FALSE)))+(VLOOKUP('Dépenses forfaitaire'!$D257,Listes!$A$54:$E$60,4,FALSE))))))</f>
        <v/>
      </c>
      <c r="N257" s="104" t="str">
        <f>IF($H257="","",IF($C257=Listes!$B$31,IF('Dépenses forfaitaire'!$E257&lt;=Listes!$B$42,('Dépenses forfaitaire'!$E257*(VLOOKUP('Dépenses forfaitaire'!$D257,Listes!$A$43:$E$49,2,FALSE))),IF('Dépenses forfaitaire'!$E257&gt;Listes!$D$42,('Dépenses forfaitaire'!$E257*(VLOOKUP('Dépenses forfaitaire'!$D257,Listes!$A$43:$E$49,5,FALSE))),('Dépenses forfaitaire'!$E257*(VLOOKUP('Dépenses forfaitaire'!$D257,Listes!$A$43:$E$49,3,FALSE)))+(VLOOKUP('Dépenses forfaitaire'!$D257,Listes!$A$43:$E$49,4,FALSE))))))</f>
        <v/>
      </c>
      <c r="O257" s="104" t="str">
        <f>IF($H257="","",IF($C257=Listes!$B$34,Listes!$I$31,IF($C257=Listes!$B$35,(VLOOKUP('Dépenses forfaitaire'!$F257,Listes!$E$31:$F$36,2,FALSE)),IF($C257=Listes!$B$33,IF('Dépenses forfaitaire'!$E257&lt;=Listes!$A$64,'Dépenses forfaitaire'!$E257*Listes!$A$65,IF('Dépenses forfaitaire'!$E257&gt;Listes!$D$64,'Dépenses forfaitaire'!$E257*Listes!$D$65,(('Dépenses forfaitaire'!$E257*Listes!$B$65)+Listes!$C$65)))))))</f>
        <v/>
      </c>
      <c r="P257" s="105" t="str">
        <f t="shared" si="7"/>
        <v/>
      </c>
      <c r="Q257" s="219"/>
    </row>
    <row r="258" spans="1:17" ht="20.100000000000001" customHeight="1" x14ac:dyDescent="0.25">
      <c r="A258" s="44">
        <v>252</v>
      </c>
      <c r="B258" s="21"/>
      <c r="C258" s="21"/>
      <c r="D258" s="21"/>
      <c r="E258" s="21"/>
      <c r="F258" s="21"/>
      <c r="G258" s="21"/>
      <c r="H258" s="113" t="str">
        <f>IF(C258="","",IF(C258="","",(VLOOKUP(C258,Listes!$B$31:$C$35,2,FALSE))))</f>
        <v/>
      </c>
      <c r="I258" s="219" t="str">
        <f t="shared" si="6"/>
        <v/>
      </c>
      <c r="J258" s="105" t="str">
        <f>IF(H258="","",IF(H258="","",(VLOOKUP(H258,Listes!$C$31:$D$35,2,FALSE))))</f>
        <v/>
      </c>
      <c r="K258" s="276"/>
      <c r="L258" s="276"/>
      <c r="M258" s="104" t="str">
        <f>IF($H258="","",IF($C258=Listes!$B$32,IF('Dépenses forfaitaire'!$E258&lt;=Listes!$B$53,('Dépenses forfaitaire'!$E258*(VLOOKUP('Dépenses forfaitaire'!$D258,Listes!$A$54:$E$60,2,FALSE))),IF('Dépenses forfaitaire'!$E258&gt;Listes!$E$53,('Dépenses forfaitaire'!$E258*(VLOOKUP('Dépenses forfaitaire'!$D258,Listes!$A$54:$E$60,5,FALSE))),('Dépenses forfaitaire'!$E258*(VLOOKUP('Dépenses forfaitaire'!$D258,Listes!$A$54:$E$60,3,FALSE)))+(VLOOKUP('Dépenses forfaitaire'!$D258,Listes!$A$54:$E$60,4,FALSE))))))</f>
        <v/>
      </c>
      <c r="N258" s="104" t="str">
        <f>IF($H258="","",IF($C258=Listes!$B$31,IF('Dépenses forfaitaire'!$E258&lt;=Listes!$B$42,('Dépenses forfaitaire'!$E258*(VLOOKUP('Dépenses forfaitaire'!$D258,Listes!$A$43:$E$49,2,FALSE))),IF('Dépenses forfaitaire'!$E258&gt;Listes!$D$42,('Dépenses forfaitaire'!$E258*(VLOOKUP('Dépenses forfaitaire'!$D258,Listes!$A$43:$E$49,5,FALSE))),('Dépenses forfaitaire'!$E258*(VLOOKUP('Dépenses forfaitaire'!$D258,Listes!$A$43:$E$49,3,FALSE)))+(VLOOKUP('Dépenses forfaitaire'!$D258,Listes!$A$43:$E$49,4,FALSE))))))</f>
        <v/>
      </c>
      <c r="O258" s="104" t="str">
        <f>IF($H258="","",IF($C258=Listes!$B$34,Listes!$I$31,IF($C258=Listes!$B$35,(VLOOKUP('Dépenses forfaitaire'!$F258,Listes!$E$31:$F$36,2,FALSE)),IF($C258=Listes!$B$33,IF('Dépenses forfaitaire'!$E258&lt;=Listes!$A$64,'Dépenses forfaitaire'!$E258*Listes!$A$65,IF('Dépenses forfaitaire'!$E258&gt;Listes!$D$64,'Dépenses forfaitaire'!$E258*Listes!$D$65,(('Dépenses forfaitaire'!$E258*Listes!$B$65)+Listes!$C$65)))))))</f>
        <v/>
      </c>
      <c r="P258" s="105" t="str">
        <f t="shared" si="7"/>
        <v/>
      </c>
      <c r="Q258" s="219"/>
    </row>
    <row r="259" spans="1:17" ht="20.100000000000001" customHeight="1" x14ac:dyDescent="0.25">
      <c r="A259" s="44">
        <v>253</v>
      </c>
      <c r="B259" s="21"/>
      <c r="C259" s="21"/>
      <c r="D259" s="21"/>
      <c r="E259" s="21"/>
      <c r="F259" s="21"/>
      <c r="G259" s="21"/>
      <c r="H259" s="113" t="str">
        <f>IF(C259="","",IF(C259="","",(VLOOKUP(C259,Listes!$B$31:$C$35,2,FALSE))))</f>
        <v/>
      </c>
      <c r="I259" s="219" t="str">
        <f t="shared" si="6"/>
        <v/>
      </c>
      <c r="J259" s="105" t="str">
        <f>IF(H259="","",IF(H259="","",(VLOOKUP(H259,Listes!$C$31:$D$35,2,FALSE))))</f>
        <v/>
      </c>
      <c r="K259" s="276"/>
      <c r="L259" s="276"/>
      <c r="M259" s="104" t="str">
        <f>IF($H259="","",IF($C259=Listes!$B$32,IF('Dépenses forfaitaire'!$E259&lt;=Listes!$B$53,('Dépenses forfaitaire'!$E259*(VLOOKUP('Dépenses forfaitaire'!$D259,Listes!$A$54:$E$60,2,FALSE))),IF('Dépenses forfaitaire'!$E259&gt;Listes!$E$53,('Dépenses forfaitaire'!$E259*(VLOOKUP('Dépenses forfaitaire'!$D259,Listes!$A$54:$E$60,5,FALSE))),('Dépenses forfaitaire'!$E259*(VLOOKUP('Dépenses forfaitaire'!$D259,Listes!$A$54:$E$60,3,FALSE)))+(VLOOKUP('Dépenses forfaitaire'!$D259,Listes!$A$54:$E$60,4,FALSE))))))</f>
        <v/>
      </c>
      <c r="N259" s="104" t="str">
        <f>IF($H259="","",IF($C259=Listes!$B$31,IF('Dépenses forfaitaire'!$E259&lt;=Listes!$B$42,('Dépenses forfaitaire'!$E259*(VLOOKUP('Dépenses forfaitaire'!$D259,Listes!$A$43:$E$49,2,FALSE))),IF('Dépenses forfaitaire'!$E259&gt;Listes!$D$42,('Dépenses forfaitaire'!$E259*(VLOOKUP('Dépenses forfaitaire'!$D259,Listes!$A$43:$E$49,5,FALSE))),('Dépenses forfaitaire'!$E259*(VLOOKUP('Dépenses forfaitaire'!$D259,Listes!$A$43:$E$49,3,FALSE)))+(VLOOKUP('Dépenses forfaitaire'!$D259,Listes!$A$43:$E$49,4,FALSE))))))</f>
        <v/>
      </c>
      <c r="O259" s="104" t="str">
        <f>IF($H259="","",IF($C259=Listes!$B$34,Listes!$I$31,IF($C259=Listes!$B$35,(VLOOKUP('Dépenses forfaitaire'!$F259,Listes!$E$31:$F$36,2,FALSE)),IF($C259=Listes!$B$33,IF('Dépenses forfaitaire'!$E259&lt;=Listes!$A$64,'Dépenses forfaitaire'!$E259*Listes!$A$65,IF('Dépenses forfaitaire'!$E259&gt;Listes!$D$64,'Dépenses forfaitaire'!$E259*Listes!$D$65,(('Dépenses forfaitaire'!$E259*Listes!$B$65)+Listes!$C$65)))))))</f>
        <v/>
      </c>
      <c r="P259" s="105" t="str">
        <f t="shared" si="7"/>
        <v/>
      </c>
      <c r="Q259" s="219"/>
    </row>
    <row r="260" spans="1:17" ht="20.100000000000001" customHeight="1" x14ac:dyDescent="0.25">
      <c r="A260" s="44">
        <v>254</v>
      </c>
      <c r="B260" s="21"/>
      <c r="C260" s="21"/>
      <c r="D260" s="21"/>
      <c r="E260" s="21"/>
      <c r="F260" s="21"/>
      <c r="G260" s="21"/>
      <c r="H260" s="113" t="str">
        <f>IF(C260="","",IF(C260="","",(VLOOKUP(C260,Listes!$B$31:$C$35,2,FALSE))))</f>
        <v/>
      </c>
      <c r="I260" s="219" t="str">
        <f t="shared" si="6"/>
        <v/>
      </c>
      <c r="J260" s="105" t="str">
        <f>IF(H260="","",IF(H260="","",(VLOOKUP(H260,Listes!$C$31:$D$35,2,FALSE))))</f>
        <v/>
      </c>
      <c r="K260" s="276"/>
      <c r="L260" s="276"/>
      <c r="M260" s="104" t="str">
        <f>IF($H260="","",IF($C260=Listes!$B$32,IF('Dépenses forfaitaire'!$E260&lt;=Listes!$B$53,('Dépenses forfaitaire'!$E260*(VLOOKUP('Dépenses forfaitaire'!$D260,Listes!$A$54:$E$60,2,FALSE))),IF('Dépenses forfaitaire'!$E260&gt;Listes!$E$53,('Dépenses forfaitaire'!$E260*(VLOOKUP('Dépenses forfaitaire'!$D260,Listes!$A$54:$E$60,5,FALSE))),('Dépenses forfaitaire'!$E260*(VLOOKUP('Dépenses forfaitaire'!$D260,Listes!$A$54:$E$60,3,FALSE)))+(VLOOKUP('Dépenses forfaitaire'!$D260,Listes!$A$54:$E$60,4,FALSE))))))</f>
        <v/>
      </c>
      <c r="N260" s="104" t="str">
        <f>IF($H260="","",IF($C260=Listes!$B$31,IF('Dépenses forfaitaire'!$E260&lt;=Listes!$B$42,('Dépenses forfaitaire'!$E260*(VLOOKUP('Dépenses forfaitaire'!$D260,Listes!$A$43:$E$49,2,FALSE))),IF('Dépenses forfaitaire'!$E260&gt;Listes!$D$42,('Dépenses forfaitaire'!$E260*(VLOOKUP('Dépenses forfaitaire'!$D260,Listes!$A$43:$E$49,5,FALSE))),('Dépenses forfaitaire'!$E260*(VLOOKUP('Dépenses forfaitaire'!$D260,Listes!$A$43:$E$49,3,FALSE)))+(VLOOKUP('Dépenses forfaitaire'!$D260,Listes!$A$43:$E$49,4,FALSE))))))</f>
        <v/>
      </c>
      <c r="O260" s="104" t="str">
        <f>IF($H260="","",IF($C260=Listes!$B$34,Listes!$I$31,IF($C260=Listes!$B$35,(VLOOKUP('Dépenses forfaitaire'!$F260,Listes!$E$31:$F$36,2,FALSE)),IF($C260=Listes!$B$33,IF('Dépenses forfaitaire'!$E260&lt;=Listes!$A$64,'Dépenses forfaitaire'!$E260*Listes!$A$65,IF('Dépenses forfaitaire'!$E260&gt;Listes!$D$64,'Dépenses forfaitaire'!$E260*Listes!$D$65,(('Dépenses forfaitaire'!$E260*Listes!$B$65)+Listes!$C$65)))))))</f>
        <v/>
      </c>
      <c r="P260" s="105" t="str">
        <f t="shared" si="7"/>
        <v/>
      </c>
      <c r="Q260" s="219"/>
    </row>
    <row r="261" spans="1:17" ht="20.100000000000001" customHeight="1" x14ac:dyDescent="0.25">
      <c r="A261" s="44">
        <v>255</v>
      </c>
      <c r="B261" s="21"/>
      <c r="C261" s="21"/>
      <c r="D261" s="21"/>
      <c r="E261" s="21"/>
      <c r="F261" s="21"/>
      <c r="G261" s="21"/>
      <c r="H261" s="113" t="str">
        <f>IF(C261="","",IF(C261="","",(VLOOKUP(C261,Listes!$B$31:$C$35,2,FALSE))))</f>
        <v/>
      </c>
      <c r="I261" s="219" t="str">
        <f t="shared" si="6"/>
        <v/>
      </c>
      <c r="J261" s="105" t="str">
        <f>IF(H261="","",IF(H261="","",(VLOOKUP(H261,Listes!$C$31:$D$35,2,FALSE))))</f>
        <v/>
      </c>
      <c r="K261" s="276"/>
      <c r="L261" s="276"/>
      <c r="M261" s="104" t="str">
        <f>IF($H261="","",IF($C261=Listes!$B$32,IF('Dépenses forfaitaire'!$E261&lt;=Listes!$B$53,('Dépenses forfaitaire'!$E261*(VLOOKUP('Dépenses forfaitaire'!$D261,Listes!$A$54:$E$60,2,FALSE))),IF('Dépenses forfaitaire'!$E261&gt;Listes!$E$53,('Dépenses forfaitaire'!$E261*(VLOOKUP('Dépenses forfaitaire'!$D261,Listes!$A$54:$E$60,5,FALSE))),('Dépenses forfaitaire'!$E261*(VLOOKUP('Dépenses forfaitaire'!$D261,Listes!$A$54:$E$60,3,FALSE)))+(VLOOKUP('Dépenses forfaitaire'!$D261,Listes!$A$54:$E$60,4,FALSE))))))</f>
        <v/>
      </c>
      <c r="N261" s="104" t="str">
        <f>IF($H261="","",IF($C261=Listes!$B$31,IF('Dépenses forfaitaire'!$E261&lt;=Listes!$B$42,('Dépenses forfaitaire'!$E261*(VLOOKUP('Dépenses forfaitaire'!$D261,Listes!$A$43:$E$49,2,FALSE))),IF('Dépenses forfaitaire'!$E261&gt;Listes!$D$42,('Dépenses forfaitaire'!$E261*(VLOOKUP('Dépenses forfaitaire'!$D261,Listes!$A$43:$E$49,5,FALSE))),('Dépenses forfaitaire'!$E261*(VLOOKUP('Dépenses forfaitaire'!$D261,Listes!$A$43:$E$49,3,FALSE)))+(VLOOKUP('Dépenses forfaitaire'!$D261,Listes!$A$43:$E$49,4,FALSE))))))</f>
        <v/>
      </c>
      <c r="O261" s="104" t="str">
        <f>IF($H261="","",IF($C261=Listes!$B$34,Listes!$I$31,IF($C261=Listes!$B$35,(VLOOKUP('Dépenses forfaitaire'!$F261,Listes!$E$31:$F$36,2,FALSE)),IF($C261=Listes!$B$33,IF('Dépenses forfaitaire'!$E261&lt;=Listes!$A$64,'Dépenses forfaitaire'!$E261*Listes!$A$65,IF('Dépenses forfaitaire'!$E261&gt;Listes!$D$64,'Dépenses forfaitaire'!$E261*Listes!$D$65,(('Dépenses forfaitaire'!$E261*Listes!$B$65)+Listes!$C$65)))))))</f>
        <v/>
      </c>
      <c r="P261" s="105" t="str">
        <f t="shared" si="7"/>
        <v/>
      </c>
      <c r="Q261" s="219"/>
    </row>
    <row r="262" spans="1:17" ht="20.100000000000001" customHeight="1" x14ac:dyDescent="0.25">
      <c r="A262" s="44">
        <v>256</v>
      </c>
      <c r="B262" s="21"/>
      <c r="C262" s="21"/>
      <c r="D262" s="21"/>
      <c r="E262" s="21"/>
      <c r="F262" s="21"/>
      <c r="G262" s="21"/>
      <c r="H262" s="113" t="str">
        <f>IF(C262="","",IF(C262="","",(VLOOKUP(C262,Listes!$B$31:$C$35,2,FALSE))))</f>
        <v/>
      </c>
      <c r="I262" s="219" t="str">
        <f t="shared" si="6"/>
        <v/>
      </c>
      <c r="J262" s="105" t="str">
        <f>IF(H262="","",IF(H262="","",(VLOOKUP(H262,Listes!$C$31:$D$35,2,FALSE))))</f>
        <v/>
      </c>
      <c r="K262" s="276"/>
      <c r="L262" s="276"/>
      <c r="M262" s="104" t="str">
        <f>IF($H262="","",IF($C262=Listes!$B$32,IF('Dépenses forfaitaire'!$E262&lt;=Listes!$B$53,('Dépenses forfaitaire'!$E262*(VLOOKUP('Dépenses forfaitaire'!$D262,Listes!$A$54:$E$60,2,FALSE))),IF('Dépenses forfaitaire'!$E262&gt;Listes!$E$53,('Dépenses forfaitaire'!$E262*(VLOOKUP('Dépenses forfaitaire'!$D262,Listes!$A$54:$E$60,5,FALSE))),('Dépenses forfaitaire'!$E262*(VLOOKUP('Dépenses forfaitaire'!$D262,Listes!$A$54:$E$60,3,FALSE)))+(VLOOKUP('Dépenses forfaitaire'!$D262,Listes!$A$54:$E$60,4,FALSE))))))</f>
        <v/>
      </c>
      <c r="N262" s="104" t="str">
        <f>IF($H262="","",IF($C262=Listes!$B$31,IF('Dépenses forfaitaire'!$E262&lt;=Listes!$B$42,('Dépenses forfaitaire'!$E262*(VLOOKUP('Dépenses forfaitaire'!$D262,Listes!$A$43:$E$49,2,FALSE))),IF('Dépenses forfaitaire'!$E262&gt;Listes!$D$42,('Dépenses forfaitaire'!$E262*(VLOOKUP('Dépenses forfaitaire'!$D262,Listes!$A$43:$E$49,5,FALSE))),('Dépenses forfaitaire'!$E262*(VLOOKUP('Dépenses forfaitaire'!$D262,Listes!$A$43:$E$49,3,FALSE)))+(VLOOKUP('Dépenses forfaitaire'!$D262,Listes!$A$43:$E$49,4,FALSE))))))</f>
        <v/>
      </c>
      <c r="O262" s="104" t="str">
        <f>IF($H262="","",IF($C262=Listes!$B$34,Listes!$I$31,IF($C262=Listes!$B$35,(VLOOKUP('Dépenses forfaitaire'!$F262,Listes!$E$31:$F$36,2,FALSE)),IF($C262=Listes!$B$33,IF('Dépenses forfaitaire'!$E262&lt;=Listes!$A$64,'Dépenses forfaitaire'!$E262*Listes!$A$65,IF('Dépenses forfaitaire'!$E262&gt;Listes!$D$64,'Dépenses forfaitaire'!$E262*Listes!$D$65,(('Dépenses forfaitaire'!$E262*Listes!$B$65)+Listes!$C$65)))))))</f>
        <v/>
      </c>
      <c r="P262" s="105" t="str">
        <f t="shared" si="7"/>
        <v/>
      </c>
      <c r="Q262" s="219"/>
    </row>
    <row r="263" spans="1:17" ht="20.100000000000001" customHeight="1" x14ac:dyDescent="0.25">
      <c r="A263" s="44">
        <v>257</v>
      </c>
      <c r="B263" s="21"/>
      <c r="C263" s="21"/>
      <c r="D263" s="21"/>
      <c r="E263" s="21"/>
      <c r="F263" s="21"/>
      <c r="G263" s="21"/>
      <c r="H263" s="113" t="str">
        <f>IF(C263="","",IF(C263="","",(VLOOKUP(C263,Listes!$B$31:$C$35,2,FALSE))))</f>
        <v/>
      </c>
      <c r="I263" s="219" t="str">
        <f t="shared" ref="I263:I326" si="8">IF(H263="Frais de déplacement (barèmes kilométriques) ",1,"")</f>
        <v/>
      </c>
      <c r="J263" s="105" t="str">
        <f>IF(H263="","",IF(H263="","",(VLOOKUP(H263,Listes!$C$31:$D$35,2,FALSE))))</f>
        <v/>
      </c>
      <c r="K263" s="276"/>
      <c r="L263" s="276"/>
      <c r="M263" s="104" t="str">
        <f>IF($H263="","",IF($C263=Listes!$B$32,IF('Dépenses forfaitaire'!$E263&lt;=Listes!$B$53,('Dépenses forfaitaire'!$E263*(VLOOKUP('Dépenses forfaitaire'!$D263,Listes!$A$54:$E$60,2,FALSE))),IF('Dépenses forfaitaire'!$E263&gt;Listes!$E$53,('Dépenses forfaitaire'!$E263*(VLOOKUP('Dépenses forfaitaire'!$D263,Listes!$A$54:$E$60,5,FALSE))),('Dépenses forfaitaire'!$E263*(VLOOKUP('Dépenses forfaitaire'!$D263,Listes!$A$54:$E$60,3,FALSE)))+(VLOOKUP('Dépenses forfaitaire'!$D263,Listes!$A$54:$E$60,4,FALSE))))))</f>
        <v/>
      </c>
      <c r="N263" s="104" t="str">
        <f>IF($H263="","",IF($C263=Listes!$B$31,IF('Dépenses forfaitaire'!$E263&lt;=Listes!$B$42,('Dépenses forfaitaire'!$E263*(VLOOKUP('Dépenses forfaitaire'!$D263,Listes!$A$43:$E$49,2,FALSE))),IF('Dépenses forfaitaire'!$E263&gt;Listes!$D$42,('Dépenses forfaitaire'!$E263*(VLOOKUP('Dépenses forfaitaire'!$D263,Listes!$A$43:$E$49,5,FALSE))),('Dépenses forfaitaire'!$E263*(VLOOKUP('Dépenses forfaitaire'!$D263,Listes!$A$43:$E$49,3,FALSE)))+(VLOOKUP('Dépenses forfaitaire'!$D263,Listes!$A$43:$E$49,4,FALSE))))))</f>
        <v/>
      </c>
      <c r="O263" s="104" t="str">
        <f>IF($H263="","",IF($C263=Listes!$B$34,Listes!$I$31,IF($C263=Listes!$B$35,(VLOOKUP('Dépenses forfaitaire'!$F263,Listes!$E$31:$F$36,2,FALSE)),IF($C263=Listes!$B$33,IF('Dépenses forfaitaire'!$E263&lt;=Listes!$A$64,'Dépenses forfaitaire'!$E263*Listes!$A$65,IF('Dépenses forfaitaire'!$E263&gt;Listes!$D$64,'Dépenses forfaitaire'!$E263*Listes!$D$65,(('Dépenses forfaitaire'!$E263*Listes!$B$65)+Listes!$C$65)))))))</f>
        <v/>
      </c>
      <c r="P263" s="105" t="str">
        <f t="shared" ref="P263:P326" si="9">IF($I263="","",($O263+$N263+$M263)*$I263)</f>
        <v/>
      </c>
      <c r="Q263" s="219"/>
    </row>
    <row r="264" spans="1:17" ht="20.100000000000001" customHeight="1" x14ac:dyDescent="0.25">
      <c r="A264" s="44">
        <v>258</v>
      </c>
      <c r="B264" s="21"/>
      <c r="C264" s="21"/>
      <c r="D264" s="21"/>
      <c r="E264" s="21"/>
      <c r="F264" s="21"/>
      <c r="G264" s="21"/>
      <c r="H264" s="113" t="str">
        <f>IF(C264="","",IF(C264="","",(VLOOKUP(C264,Listes!$B$31:$C$35,2,FALSE))))</f>
        <v/>
      </c>
      <c r="I264" s="219" t="str">
        <f t="shared" si="8"/>
        <v/>
      </c>
      <c r="J264" s="105" t="str">
        <f>IF(H264="","",IF(H264="","",(VLOOKUP(H264,Listes!$C$31:$D$35,2,FALSE))))</f>
        <v/>
      </c>
      <c r="K264" s="276"/>
      <c r="L264" s="276"/>
      <c r="M264" s="104" t="str">
        <f>IF($H264="","",IF($C264=Listes!$B$32,IF('Dépenses forfaitaire'!$E264&lt;=Listes!$B$53,('Dépenses forfaitaire'!$E264*(VLOOKUP('Dépenses forfaitaire'!$D264,Listes!$A$54:$E$60,2,FALSE))),IF('Dépenses forfaitaire'!$E264&gt;Listes!$E$53,('Dépenses forfaitaire'!$E264*(VLOOKUP('Dépenses forfaitaire'!$D264,Listes!$A$54:$E$60,5,FALSE))),('Dépenses forfaitaire'!$E264*(VLOOKUP('Dépenses forfaitaire'!$D264,Listes!$A$54:$E$60,3,FALSE)))+(VLOOKUP('Dépenses forfaitaire'!$D264,Listes!$A$54:$E$60,4,FALSE))))))</f>
        <v/>
      </c>
      <c r="N264" s="104" t="str">
        <f>IF($H264="","",IF($C264=Listes!$B$31,IF('Dépenses forfaitaire'!$E264&lt;=Listes!$B$42,('Dépenses forfaitaire'!$E264*(VLOOKUP('Dépenses forfaitaire'!$D264,Listes!$A$43:$E$49,2,FALSE))),IF('Dépenses forfaitaire'!$E264&gt;Listes!$D$42,('Dépenses forfaitaire'!$E264*(VLOOKUP('Dépenses forfaitaire'!$D264,Listes!$A$43:$E$49,5,FALSE))),('Dépenses forfaitaire'!$E264*(VLOOKUP('Dépenses forfaitaire'!$D264,Listes!$A$43:$E$49,3,FALSE)))+(VLOOKUP('Dépenses forfaitaire'!$D264,Listes!$A$43:$E$49,4,FALSE))))))</f>
        <v/>
      </c>
      <c r="O264" s="104" t="str">
        <f>IF($H264="","",IF($C264=Listes!$B$34,Listes!$I$31,IF($C264=Listes!$B$35,(VLOOKUP('Dépenses forfaitaire'!$F264,Listes!$E$31:$F$36,2,FALSE)),IF($C264=Listes!$B$33,IF('Dépenses forfaitaire'!$E264&lt;=Listes!$A$64,'Dépenses forfaitaire'!$E264*Listes!$A$65,IF('Dépenses forfaitaire'!$E264&gt;Listes!$D$64,'Dépenses forfaitaire'!$E264*Listes!$D$65,(('Dépenses forfaitaire'!$E264*Listes!$B$65)+Listes!$C$65)))))))</f>
        <v/>
      </c>
      <c r="P264" s="105" t="str">
        <f t="shared" si="9"/>
        <v/>
      </c>
      <c r="Q264" s="219"/>
    </row>
    <row r="265" spans="1:17" ht="20.100000000000001" customHeight="1" x14ac:dyDescent="0.25">
      <c r="A265" s="44">
        <v>259</v>
      </c>
      <c r="B265" s="21"/>
      <c r="C265" s="21"/>
      <c r="D265" s="21"/>
      <c r="E265" s="21"/>
      <c r="F265" s="21"/>
      <c r="G265" s="21"/>
      <c r="H265" s="113" t="str">
        <f>IF(C265="","",IF(C265="","",(VLOOKUP(C265,Listes!$B$31:$C$35,2,FALSE))))</f>
        <v/>
      </c>
      <c r="I265" s="219" t="str">
        <f t="shared" si="8"/>
        <v/>
      </c>
      <c r="J265" s="105" t="str">
        <f>IF(H265="","",IF(H265="","",(VLOOKUP(H265,Listes!$C$31:$D$35,2,FALSE))))</f>
        <v/>
      </c>
      <c r="K265" s="276"/>
      <c r="L265" s="276"/>
      <c r="M265" s="104" t="str">
        <f>IF($H265="","",IF($C265=Listes!$B$32,IF('Dépenses forfaitaire'!$E265&lt;=Listes!$B$53,('Dépenses forfaitaire'!$E265*(VLOOKUP('Dépenses forfaitaire'!$D265,Listes!$A$54:$E$60,2,FALSE))),IF('Dépenses forfaitaire'!$E265&gt;Listes!$E$53,('Dépenses forfaitaire'!$E265*(VLOOKUP('Dépenses forfaitaire'!$D265,Listes!$A$54:$E$60,5,FALSE))),('Dépenses forfaitaire'!$E265*(VLOOKUP('Dépenses forfaitaire'!$D265,Listes!$A$54:$E$60,3,FALSE)))+(VLOOKUP('Dépenses forfaitaire'!$D265,Listes!$A$54:$E$60,4,FALSE))))))</f>
        <v/>
      </c>
      <c r="N265" s="104" t="str">
        <f>IF($H265="","",IF($C265=Listes!$B$31,IF('Dépenses forfaitaire'!$E265&lt;=Listes!$B$42,('Dépenses forfaitaire'!$E265*(VLOOKUP('Dépenses forfaitaire'!$D265,Listes!$A$43:$E$49,2,FALSE))),IF('Dépenses forfaitaire'!$E265&gt;Listes!$D$42,('Dépenses forfaitaire'!$E265*(VLOOKUP('Dépenses forfaitaire'!$D265,Listes!$A$43:$E$49,5,FALSE))),('Dépenses forfaitaire'!$E265*(VLOOKUP('Dépenses forfaitaire'!$D265,Listes!$A$43:$E$49,3,FALSE)))+(VLOOKUP('Dépenses forfaitaire'!$D265,Listes!$A$43:$E$49,4,FALSE))))))</f>
        <v/>
      </c>
      <c r="O265" s="104" t="str">
        <f>IF($H265="","",IF($C265=Listes!$B$34,Listes!$I$31,IF($C265=Listes!$B$35,(VLOOKUP('Dépenses forfaitaire'!$F265,Listes!$E$31:$F$36,2,FALSE)),IF($C265=Listes!$B$33,IF('Dépenses forfaitaire'!$E265&lt;=Listes!$A$64,'Dépenses forfaitaire'!$E265*Listes!$A$65,IF('Dépenses forfaitaire'!$E265&gt;Listes!$D$64,'Dépenses forfaitaire'!$E265*Listes!$D$65,(('Dépenses forfaitaire'!$E265*Listes!$B$65)+Listes!$C$65)))))))</f>
        <v/>
      </c>
      <c r="P265" s="105" t="str">
        <f t="shared" si="9"/>
        <v/>
      </c>
      <c r="Q265" s="219"/>
    </row>
    <row r="266" spans="1:17" ht="20.100000000000001" customHeight="1" x14ac:dyDescent="0.25">
      <c r="A266" s="44">
        <v>260</v>
      </c>
      <c r="B266" s="21"/>
      <c r="C266" s="21"/>
      <c r="D266" s="21"/>
      <c r="E266" s="21"/>
      <c r="F266" s="21"/>
      <c r="G266" s="21"/>
      <c r="H266" s="113" t="str">
        <f>IF(C266="","",IF(C266="","",(VLOOKUP(C266,Listes!$B$31:$C$35,2,FALSE))))</f>
        <v/>
      </c>
      <c r="I266" s="219" t="str">
        <f t="shared" si="8"/>
        <v/>
      </c>
      <c r="J266" s="105" t="str">
        <f>IF(H266="","",IF(H266="","",(VLOOKUP(H266,Listes!$C$31:$D$35,2,FALSE))))</f>
        <v/>
      </c>
      <c r="K266" s="276"/>
      <c r="L266" s="276"/>
      <c r="M266" s="104" t="str">
        <f>IF($H266="","",IF($C266=Listes!$B$32,IF('Dépenses forfaitaire'!$E266&lt;=Listes!$B$53,('Dépenses forfaitaire'!$E266*(VLOOKUP('Dépenses forfaitaire'!$D266,Listes!$A$54:$E$60,2,FALSE))),IF('Dépenses forfaitaire'!$E266&gt;Listes!$E$53,('Dépenses forfaitaire'!$E266*(VLOOKUP('Dépenses forfaitaire'!$D266,Listes!$A$54:$E$60,5,FALSE))),('Dépenses forfaitaire'!$E266*(VLOOKUP('Dépenses forfaitaire'!$D266,Listes!$A$54:$E$60,3,FALSE)))+(VLOOKUP('Dépenses forfaitaire'!$D266,Listes!$A$54:$E$60,4,FALSE))))))</f>
        <v/>
      </c>
      <c r="N266" s="104" t="str">
        <f>IF($H266="","",IF($C266=Listes!$B$31,IF('Dépenses forfaitaire'!$E266&lt;=Listes!$B$42,('Dépenses forfaitaire'!$E266*(VLOOKUP('Dépenses forfaitaire'!$D266,Listes!$A$43:$E$49,2,FALSE))),IF('Dépenses forfaitaire'!$E266&gt;Listes!$D$42,('Dépenses forfaitaire'!$E266*(VLOOKUP('Dépenses forfaitaire'!$D266,Listes!$A$43:$E$49,5,FALSE))),('Dépenses forfaitaire'!$E266*(VLOOKUP('Dépenses forfaitaire'!$D266,Listes!$A$43:$E$49,3,FALSE)))+(VLOOKUP('Dépenses forfaitaire'!$D266,Listes!$A$43:$E$49,4,FALSE))))))</f>
        <v/>
      </c>
      <c r="O266" s="104" t="str">
        <f>IF($H266="","",IF($C266=Listes!$B$34,Listes!$I$31,IF($C266=Listes!$B$35,(VLOOKUP('Dépenses forfaitaire'!$F266,Listes!$E$31:$F$36,2,FALSE)),IF($C266=Listes!$B$33,IF('Dépenses forfaitaire'!$E266&lt;=Listes!$A$64,'Dépenses forfaitaire'!$E266*Listes!$A$65,IF('Dépenses forfaitaire'!$E266&gt;Listes!$D$64,'Dépenses forfaitaire'!$E266*Listes!$D$65,(('Dépenses forfaitaire'!$E266*Listes!$B$65)+Listes!$C$65)))))))</f>
        <v/>
      </c>
      <c r="P266" s="105" t="str">
        <f t="shared" si="9"/>
        <v/>
      </c>
      <c r="Q266" s="219"/>
    </row>
    <row r="267" spans="1:17" ht="20.100000000000001" customHeight="1" x14ac:dyDescent="0.25">
      <c r="A267" s="44">
        <v>261</v>
      </c>
      <c r="B267" s="21"/>
      <c r="C267" s="21"/>
      <c r="D267" s="21"/>
      <c r="E267" s="21"/>
      <c r="F267" s="21"/>
      <c r="G267" s="21"/>
      <c r="H267" s="113" t="str">
        <f>IF(C267="","",IF(C267="","",(VLOOKUP(C267,Listes!$B$31:$C$35,2,FALSE))))</f>
        <v/>
      </c>
      <c r="I267" s="219" t="str">
        <f t="shared" si="8"/>
        <v/>
      </c>
      <c r="J267" s="105" t="str">
        <f>IF(H267="","",IF(H267="","",(VLOOKUP(H267,Listes!$C$31:$D$35,2,FALSE))))</f>
        <v/>
      </c>
      <c r="K267" s="276"/>
      <c r="L267" s="276"/>
      <c r="M267" s="104" t="str">
        <f>IF($H267="","",IF($C267=Listes!$B$32,IF('Dépenses forfaitaire'!$E267&lt;=Listes!$B$53,('Dépenses forfaitaire'!$E267*(VLOOKUP('Dépenses forfaitaire'!$D267,Listes!$A$54:$E$60,2,FALSE))),IF('Dépenses forfaitaire'!$E267&gt;Listes!$E$53,('Dépenses forfaitaire'!$E267*(VLOOKUP('Dépenses forfaitaire'!$D267,Listes!$A$54:$E$60,5,FALSE))),('Dépenses forfaitaire'!$E267*(VLOOKUP('Dépenses forfaitaire'!$D267,Listes!$A$54:$E$60,3,FALSE)))+(VLOOKUP('Dépenses forfaitaire'!$D267,Listes!$A$54:$E$60,4,FALSE))))))</f>
        <v/>
      </c>
      <c r="N267" s="104" t="str">
        <f>IF($H267="","",IF($C267=Listes!$B$31,IF('Dépenses forfaitaire'!$E267&lt;=Listes!$B$42,('Dépenses forfaitaire'!$E267*(VLOOKUP('Dépenses forfaitaire'!$D267,Listes!$A$43:$E$49,2,FALSE))),IF('Dépenses forfaitaire'!$E267&gt;Listes!$D$42,('Dépenses forfaitaire'!$E267*(VLOOKUP('Dépenses forfaitaire'!$D267,Listes!$A$43:$E$49,5,FALSE))),('Dépenses forfaitaire'!$E267*(VLOOKUP('Dépenses forfaitaire'!$D267,Listes!$A$43:$E$49,3,FALSE)))+(VLOOKUP('Dépenses forfaitaire'!$D267,Listes!$A$43:$E$49,4,FALSE))))))</f>
        <v/>
      </c>
      <c r="O267" s="104" t="str">
        <f>IF($H267="","",IF($C267=Listes!$B$34,Listes!$I$31,IF($C267=Listes!$B$35,(VLOOKUP('Dépenses forfaitaire'!$F267,Listes!$E$31:$F$36,2,FALSE)),IF($C267=Listes!$B$33,IF('Dépenses forfaitaire'!$E267&lt;=Listes!$A$64,'Dépenses forfaitaire'!$E267*Listes!$A$65,IF('Dépenses forfaitaire'!$E267&gt;Listes!$D$64,'Dépenses forfaitaire'!$E267*Listes!$D$65,(('Dépenses forfaitaire'!$E267*Listes!$B$65)+Listes!$C$65)))))))</f>
        <v/>
      </c>
      <c r="P267" s="105" t="str">
        <f t="shared" si="9"/>
        <v/>
      </c>
      <c r="Q267" s="219"/>
    </row>
    <row r="268" spans="1:17" ht="20.100000000000001" customHeight="1" x14ac:dyDescent="0.25">
      <c r="A268" s="44">
        <v>262</v>
      </c>
      <c r="B268" s="21"/>
      <c r="C268" s="21"/>
      <c r="D268" s="21"/>
      <c r="E268" s="21"/>
      <c r="F268" s="21"/>
      <c r="G268" s="21"/>
      <c r="H268" s="113" t="str">
        <f>IF(C268="","",IF(C268="","",(VLOOKUP(C268,Listes!$B$31:$C$35,2,FALSE))))</f>
        <v/>
      </c>
      <c r="I268" s="219" t="str">
        <f t="shared" si="8"/>
        <v/>
      </c>
      <c r="J268" s="105" t="str">
        <f>IF(H268="","",IF(H268="","",(VLOOKUP(H268,Listes!$C$31:$D$35,2,FALSE))))</f>
        <v/>
      </c>
      <c r="K268" s="276"/>
      <c r="L268" s="276"/>
      <c r="M268" s="104" t="str">
        <f>IF($H268="","",IF($C268=Listes!$B$32,IF('Dépenses forfaitaire'!$E268&lt;=Listes!$B$53,('Dépenses forfaitaire'!$E268*(VLOOKUP('Dépenses forfaitaire'!$D268,Listes!$A$54:$E$60,2,FALSE))),IF('Dépenses forfaitaire'!$E268&gt;Listes!$E$53,('Dépenses forfaitaire'!$E268*(VLOOKUP('Dépenses forfaitaire'!$D268,Listes!$A$54:$E$60,5,FALSE))),('Dépenses forfaitaire'!$E268*(VLOOKUP('Dépenses forfaitaire'!$D268,Listes!$A$54:$E$60,3,FALSE)))+(VLOOKUP('Dépenses forfaitaire'!$D268,Listes!$A$54:$E$60,4,FALSE))))))</f>
        <v/>
      </c>
      <c r="N268" s="104" t="str">
        <f>IF($H268="","",IF($C268=Listes!$B$31,IF('Dépenses forfaitaire'!$E268&lt;=Listes!$B$42,('Dépenses forfaitaire'!$E268*(VLOOKUP('Dépenses forfaitaire'!$D268,Listes!$A$43:$E$49,2,FALSE))),IF('Dépenses forfaitaire'!$E268&gt;Listes!$D$42,('Dépenses forfaitaire'!$E268*(VLOOKUP('Dépenses forfaitaire'!$D268,Listes!$A$43:$E$49,5,FALSE))),('Dépenses forfaitaire'!$E268*(VLOOKUP('Dépenses forfaitaire'!$D268,Listes!$A$43:$E$49,3,FALSE)))+(VLOOKUP('Dépenses forfaitaire'!$D268,Listes!$A$43:$E$49,4,FALSE))))))</f>
        <v/>
      </c>
      <c r="O268" s="104" t="str">
        <f>IF($H268="","",IF($C268=Listes!$B$34,Listes!$I$31,IF($C268=Listes!$B$35,(VLOOKUP('Dépenses forfaitaire'!$F268,Listes!$E$31:$F$36,2,FALSE)),IF($C268=Listes!$B$33,IF('Dépenses forfaitaire'!$E268&lt;=Listes!$A$64,'Dépenses forfaitaire'!$E268*Listes!$A$65,IF('Dépenses forfaitaire'!$E268&gt;Listes!$D$64,'Dépenses forfaitaire'!$E268*Listes!$D$65,(('Dépenses forfaitaire'!$E268*Listes!$B$65)+Listes!$C$65)))))))</f>
        <v/>
      </c>
      <c r="P268" s="105" t="str">
        <f t="shared" si="9"/>
        <v/>
      </c>
      <c r="Q268" s="219"/>
    </row>
    <row r="269" spans="1:17" ht="20.100000000000001" customHeight="1" x14ac:dyDescent="0.25">
      <c r="A269" s="44">
        <v>263</v>
      </c>
      <c r="B269" s="21"/>
      <c r="C269" s="21"/>
      <c r="D269" s="21"/>
      <c r="E269" s="21"/>
      <c r="F269" s="21"/>
      <c r="G269" s="21"/>
      <c r="H269" s="113" t="str">
        <f>IF(C269="","",IF(C269="","",(VLOOKUP(C269,Listes!$B$31:$C$35,2,FALSE))))</f>
        <v/>
      </c>
      <c r="I269" s="219" t="str">
        <f t="shared" si="8"/>
        <v/>
      </c>
      <c r="J269" s="105" t="str">
        <f>IF(H269="","",IF(H269="","",(VLOOKUP(H269,Listes!$C$31:$D$35,2,FALSE))))</f>
        <v/>
      </c>
      <c r="K269" s="276"/>
      <c r="L269" s="276"/>
      <c r="M269" s="104" t="str">
        <f>IF($H269="","",IF($C269=Listes!$B$32,IF('Dépenses forfaitaire'!$E269&lt;=Listes!$B$53,('Dépenses forfaitaire'!$E269*(VLOOKUP('Dépenses forfaitaire'!$D269,Listes!$A$54:$E$60,2,FALSE))),IF('Dépenses forfaitaire'!$E269&gt;Listes!$E$53,('Dépenses forfaitaire'!$E269*(VLOOKUP('Dépenses forfaitaire'!$D269,Listes!$A$54:$E$60,5,FALSE))),('Dépenses forfaitaire'!$E269*(VLOOKUP('Dépenses forfaitaire'!$D269,Listes!$A$54:$E$60,3,FALSE)))+(VLOOKUP('Dépenses forfaitaire'!$D269,Listes!$A$54:$E$60,4,FALSE))))))</f>
        <v/>
      </c>
      <c r="N269" s="104" t="str">
        <f>IF($H269="","",IF($C269=Listes!$B$31,IF('Dépenses forfaitaire'!$E269&lt;=Listes!$B$42,('Dépenses forfaitaire'!$E269*(VLOOKUP('Dépenses forfaitaire'!$D269,Listes!$A$43:$E$49,2,FALSE))),IF('Dépenses forfaitaire'!$E269&gt;Listes!$D$42,('Dépenses forfaitaire'!$E269*(VLOOKUP('Dépenses forfaitaire'!$D269,Listes!$A$43:$E$49,5,FALSE))),('Dépenses forfaitaire'!$E269*(VLOOKUP('Dépenses forfaitaire'!$D269,Listes!$A$43:$E$49,3,FALSE)))+(VLOOKUP('Dépenses forfaitaire'!$D269,Listes!$A$43:$E$49,4,FALSE))))))</f>
        <v/>
      </c>
      <c r="O269" s="104" t="str">
        <f>IF($H269="","",IF($C269=Listes!$B$34,Listes!$I$31,IF($C269=Listes!$B$35,(VLOOKUP('Dépenses forfaitaire'!$F269,Listes!$E$31:$F$36,2,FALSE)),IF($C269=Listes!$B$33,IF('Dépenses forfaitaire'!$E269&lt;=Listes!$A$64,'Dépenses forfaitaire'!$E269*Listes!$A$65,IF('Dépenses forfaitaire'!$E269&gt;Listes!$D$64,'Dépenses forfaitaire'!$E269*Listes!$D$65,(('Dépenses forfaitaire'!$E269*Listes!$B$65)+Listes!$C$65)))))))</f>
        <v/>
      </c>
      <c r="P269" s="105" t="str">
        <f t="shared" si="9"/>
        <v/>
      </c>
      <c r="Q269" s="219"/>
    </row>
    <row r="270" spans="1:17" ht="20.100000000000001" customHeight="1" x14ac:dyDescent="0.25">
      <c r="A270" s="44">
        <v>264</v>
      </c>
      <c r="B270" s="21"/>
      <c r="C270" s="21"/>
      <c r="D270" s="21"/>
      <c r="E270" s="21"/>
      <c r="F270" s="21"/>
      <c r="G270" s="21"/>
      <c r="H270" s="113" t="str">
        <f>IF(C270="","",IF(C270="","",(VLOOKUP(C270,Listes!$B$31:$C$35,2,FALSE))))</f>
        <v/>
      </c>
      <c r="I270" s="219" t="str">
        <f t="shared" si="8"/>
        <v/>
      </c>
      <c r="J270" s="105" t="str">
        <f>IF(H270="","",IF(H270="","",(VLOOKUP(H270,Listes!$C$31:$D$35,2,FALSE))))</f>
        <v/>
      </c>
      <c r="K270" s="276"/>
      <c r="L270" s="276"/>
      <c r="M270" s="104" t="str">
        <f>IF($H270="","",IF($C270=Listes!$B$32,IF('Dépenses forfaitaire'!$E270&lt;=Listes!$B$53,('Dépenses forfaitaire'!$E270*(VLOOKUP('Dépenses forfaitaire'!$D270,Listes!$A$54:$E$60,2,FALSE))),IF('Dépenses forfaitaire'!$E270&gt;Listes!$E$53,('Dépenses forfaitaire'!$E270*(VLOOKUP('Dépenses forfaitaire'!$D270,Listes!$A$54:$E$60,5,FALSE))),('Dépenses forfaitaire'!$E270*(VLOOKUP('Dépenses forfaitaire'!$D270,Listes!$A$54:$E$60,3,FALSE)))+(VLOOKUP('Dépenses forfaitaire'!$D270,Listes!$A$54:$E$60,4,FALSE))))))</f>
        <v/>
      </c>
      <c r="N270" s="104" t="str">
        <f>IF($H270="","",IF($C270=Listes!$B$31,IF('Dépenses forfaitaire'!$E270&lt;=Listes!$B$42,('Dépenses forfaitaire'!$E270*(VLOOKUP('Dépenses forfaitaire'!$D270,Listes!$A$43:$E$49,2,FALSE))),IF('Dépenses forfaitaire'!$E270&gt;Listes!$D$42,('Dépenses forfaitaire'!$E270*(VLOOKUP('Dépenses forfaitaire'!$D270,Listes!$A$43:$E$49,5,FALSE))),('Dépenses forfaitaire'!$E270*(VLOOKUP('Dépenses forfaitaire'!$D270,Listes!$A$43:$E$49,3,FALSE)))+(VLOOKUP('Dépenses forfaitaire'!$D270,Listes!$A$43:$E$49,4,FALSE))))))</f>
        <v/>
      </c>
      <c r="O270" s="104" t="str">
        <f>IF($H270="","",IF($C270=Listes!$B$34,Listes!$I$31,IF($C270=Listes!$B$35,(VLOOKUP('Dépenses forfaitaire'!$F270,Listes!$E$31:$F$36,2,FALSE)),IF($C270=Listes!$B$33,IF('Dépenses forfaitaire'!$E270&lt;=Listes!$A$64,'Dépenses forfaitaire'!$E270*Listes!$A$65,IF('Dépenses forfaitaire'!$E270&gt;Listes!$D$64,'Dépenses forfaitaire'!$E270*Listes!$D$65,(('Dépenses forfaitaire'!$E270*Listes!$B$65)+Listes!$C$65)))))))</f>
        <v/>
      </c>
      <c r="P270" s="105" t="str">
        <f t="shared" si="9"/>
        <v/>
      </c>
      <c r="Q270" s="219"/>
    </row>
    <row r="271" spans="1:17" ht="20.100000000000001" customHeight="1" x14ac:dyDescent="0.25">
      <c r="A271" s="44">
        <v>265</v>
      </c>
      <c r="B271" s="21"/>
      <c r="C271" s="21"/>
      <c r="D271" s="21"/>
      <c r="E271" s="21"/>
      <c r="F271" s="21"/>
      <c r="G271" s="21"/>
      <c r="H271" s="113" t="str">
        <f>IF(C271="","",IF(C271="","",(VLOOKUP(C271,Listes!$B$31:$C$35,2,FALSE))))</f>
        <v/>
      </c>
      <c r="I271" s="219" t="str">
        <f t="shared" si="8"/>
        <v/>
      </c>
      <c r="J271" s="105" t="str">
        <f>IF(H271="","",IF(H271="","",(VLOOKUP(H271,Listes!$C$31:$D$35,2,FALSE))))</f>
        <v/>
      </c>
      <c r="K271" s="276"/>
      <c r="L271" s="276"/>
      <c r="M271" s="104" t="str">
        <f>IF($H271="","",IF($C271=Listes!$B$32,IF('Dépenses forfaitaire'!$E271&lt;=Listes!$B$53,('Dépenses forfaitaire'!$E271*(VLOOKUP('Dépenses forfaitaire'!$D271,Listes!$A$54:$E$60,2,FALSE))),IF('Dépenses forfaitaire'!$E271&gt;Listes!$E$53,('Dépenses forfaitaire'!$E271*(VLOOKUP('Dépenses forfaitaire'!$D271,Listes!$A$54:$E$60,5,FALSE))),('Dépenses forfaitaire'!$E271*(VLOOKUP('Dépenses forfaitaire'!$D271,Listes!$A$54:$E$60,3,FALSE)))+(VLOOKUP('Dépenses forfaitaire'!$D271,Listes!$A$54:$E$60,4,FALSE))))))</f>
        <v/>
      </c>
      <c r="N271" s="104" t="str">
        <f>IF($H271="","",IF($C271=Listes!$B$31,IF('Dépenses forfaitaire'!$E271&lt;=Listes!$B$42,('Dépenses forfaitaire'!$E271*(VLOOKUP('Dépenses forfaitaire'!$D271,Listes!$A$43:$E$49,2,FALSE))),IF('Dépenses forfaitaire'!$E271&gt;Listes!$D$42,('Dépenses forfaitaire'!$E271*(VLOOKUP('Dépenses forfaitaire'!$D271,Listes!$A$43:$E$49,5,FALSE))),('Dépenses forfaitaire'!$E271*(VLOOKUP('Dépenses forfaitaire'!$D271,Listes!$A$43:$E$49,3,FALSE)))+(VLOOKUP('Dépenses forfaitaire'!$D271,Listes!$A$43:$E$49,4,FALSE))))))</f>
        <v/>
      </c>
      <c r="O271" s="104" t="str">
        <f>IF($H271="","",IF($C271=Listes!$B$34,Listes!$I$31,IF($C271=Listes!$B$35,(VLOOKUP('Dépenses forfaitaire'!$F271,Listes!$E$31:$F$36,2,FALSE)),IF($C271=Listes!$B$33,IF('Dépenses forfaitaire'!$E271&lt;=Listes!$A$64,'Dépenses forfaitaire'!$E271*Listes!$A$65,IF('Dépenses forfaitaire'!$E271&gt;Listes!$D$64,'Dépenses forfaitaire'!$E271*Listes!$D$65,(('Dépenses forfaitaire'!$E271*Listes!$B$65)+Listes!$C$65)))))))</f>
        <v/>
      </c>
      <c r="P271" s="105" t="str">
        <f t="shared" si="9"/>
        <v/>
      </c>
      <c r="Q271" s="219"/>
    </row>
    <row r="272" spans="1:17" ht="20.100000000000001" customHeight="1" x14ac:dyDescent="0.25">
      <c r="A272" s="44">
        <v>266</v>
      </c>
      <c r="B272" s="21"/>
      <c r="C272" s="21"/>
      <c r="D272" s="21"/>
      <c r="E272" s="21"/>
      <c r="F272" s="21"/>
      <c r="G272" s="21"/>
      <c r="H272" s="113" t="str">
        <f>IF(C272="","",IF(C272="","",(VLOOKUP(C272,Listes!$B$31:$C$35,2,FALSE))))</f>
        <v/>
      </c>
      <c r="I272" s="219" t="str">
        <f t="shared" si="8"/>
        <v/>
      </c>
      <c r="J272" s="105" t="str">
        <f>IF(H272="","",IF(H272="","",(VLOOKUP(H272,Listes!$C$31:$D$35,2,FALSE))))</f>
        <v/>
      </c>
      <c r="K272" s="276"/>
      <c r="L272" s="276"/>
      <c r="M272" s="104" t="str">
        <f>IF($H272="","",IF($C272=Listes!$B$32,IF('Dépenses forfaitaire'!$E272&lt;=Listes!$B$53,('Dépenses forfaitaire'!$E272*(VLOOKUP('Dépenses forfaitaire'!$D272,Listes!$A$54:$E$60,2,FALSE))),IF('Dépenses forfaitaire'!$E272&gt;Listes!$E$53,('Dépenses forfaitaire'!$E272*(VLOOKUP('Dépenses forfaitaire'!$D272,Listes!$A$54:$E$60,5,FALSE))),('Dépenses forfaitaire'!$E272*(VLOOKUP('Dépenses forfaitaire'!$D272,Listes!$A$54:$E$60,3,FALSE)))+(VLOOKUP('Dépenses forfaitaire'!$D272,Listes!$A$54:$E$60,4,FALSE))))))</f>
        <v/>
      </c>
      <c r="N272" s="104" t="str">
        <f>IF($H272="","",IF($C272=Listes!$B$31,IF('Dépenses forfaitaire'!$E272&lt;=Listes!$B$42,('Dépenses forfaitaire'!$E272*(VLOOKUP('Dépenses forfaitaire'!$D272,Listes!$A$43:$E$49,2,FALSE))),IF('Dépenses forfaitaire'!$E272&gt;Listes!$D$42,('Dépenses forfaitaire'!$E272*(VLOOKUP('Dépenses forfaitaire'!$D272,Listes!$A$43:$E$49,5,FALSE))),('Dépenses forfaitaire'!$E272*(VLOOKUP('Dépenses forfaitaire'!$D272,Listes!$A$43:$E$49,3,FALSE)))+(VLOOKUP('Dépenses forfaitaire'!$D272,Listes!$A$43:$E$49,4,FALSE))))))</f>
        <v/>
      </c>
      <c r="O272" s="104" t="str">
        <f>IF($H272="","",IF($C272=Listes!$B$34,Listes!$I$31,IF($C272=Listes!$B$35,(VLOOKUP('Dépenses forfaitaire'!$F272,Listes!$E$31:$F$36,2,FALSE)),IF($C272=Listes!$B$33,IF('Dépenses forfaitaire'!$E272&lt;=Listes!$A$64,'Dépenses forfaitaire'!$E272*Listes!$A$65,IF('Dépenses forfaitaire'!$E272&gt;Listes!$D$64,'Dépenses forfaitaire'!$E272*Listes!$D$65,(('Dépenses forfaitaire'!$E272*Listes!$B$65)+Listes!$C$65)))))))</f>
        <v/>
      </c>
      <c r="P272" s="105" t="str">
        <f t="shared" si="9"/>
        <v/>
      </c>
      <c r="Q272" s="219"/>
    </row>
    <row r="273" spans="1:17" ht="20.100000000000001" customHeight="1" x14ac:dyDescent="0.25">
      <c r="A273" s="44">
        <v>267</v>
      </c>
      <c r="B273" s="21"/>
      <c r="C273" s="21"/>
      <c r="D273" s="21"/>
      <c r="E273" s="21"/>
      <c r="F273" s="21"/>
      <c r="G273" s="21"/>
      <c r="H273" s="113" t="str">
        <f>IF(C273="","",IF(C273="","",(VLOOKUP(C273,Listes!$B$31:$C$35,2,FALSE))))</f>
        <v/>
      </c>
      <c r="I273" s="219" t="str">
        <f t="shared" si="8"/>
        <v/>
      </c>
      <c r="J273" s="105" t="str">
        <f>IF(H273="","",IF(H273="","",(VLOOKUP(H273,Listes!$C$31:$D$35,2,FALSE))))</f>
        <v/>
      </c>
      <c r="K273" s="276"/>
      <c r="L273" s="276"/>
      <c r="M273" s="104" t="str">
        <f>IF($H273="","",IF($C273=Listes!$B$32,IF('Dépenses forfaitaire'!$E273&lt;=Listes!$B$53,('Dépenses forfaitaire'!$E273*(VLOOKUP('Dépenses forfaitaire'!$D273,Listes!$A$54:$E$60,2,FALSE))),IF('Dépenses forfaitaire'!$E273&gt;Listes!$E$53,('Dépenses forfaitaire'!$E273*(VLOOKUP('Dépenses forfaitaire'!$D273,Listes!$A$54:$E$60,5,FALSE))),('Dépenses forfaitaire'!$E273*(VLOOKUP('Dépenses forfaitaire'!$D273,Listes!$A$54:$E$60,3,FALSE)))+(VLOOKUP('Dépenses forfaitaire'!$D273,Listes!$A$54:$E$60,4,FALSE))))))</f>
        <v/>
      </c>
      <c r="N273" s="104" t="str">
        <f>IF($H273="","",IF($C273=Listes!$B$31,IF('Dépenses forfaitaire'!$E273&lt;=Listes!$B$42,('Dépenses forfaitaire'!$E273*(VLOOKUP('Dépenses forfaitaire'!$D273,Listes!$A$43:$E$49,2,FALSE))),IF('Dépenses forfaitaire'!$E273&gt;Listes!$D$42,('Dépenses forfaitaire'!$E273*(VLOOKUP('Dépenses forfaitaire'!$D273,Listes!$A$43:$E$49,5,FALSE))),('Dépenses forfaitaire'!$E273*(VLOOKUP('Dépenses forfaitaire'!$D273,Listes!$A$43:$E$49,3,FALSE)))+(VLOOKUP('Dépenses forfaitaire'!$D273,Listes!$A$43:$E$49,4,FALSE))))))</f>
        <v/>
      </c>
      <c r="O273" s="104" t="str">
        <f>IF($H273="","",IF($C273=Listes!$B$34,Listes!$I$31,IF($C273=Listes!$B$35,(VLOOKUP('Dépenses forfaitaire'!$F273,Listes!$E$31:$F$36,2,FALSE)),IF($C273=Listes!$B$33,IF('Dépenses forfaitaire'!$E273&lt;=Listes!$A$64,'Dépenses forfaitaire'!$E273*Listes!$A$65,IF('Dépenses forfaitaire'!$E273&gt;Listes!$D$64,'Dépenses forfaitaire'!$E273*Listes!$D$65,(('Dépenses forfaitaire'!$E273*Listes!$B$65)+Listes!$C$65)))))))</f>
        <v/>
      </c>
      <c r="P273" s="105" t="str">
        <f t="shared" si="9"/>
        <v/>
      </c>
      <c r="Q273" s="219"/>
    </row>
    <row r="274" spans="1:17" ht="20.100000000000001" customHeight="1" x14ac:dyDescent="0.25">
      <c r="A274" s="44">
        <v>268</v>
      </c>
      <c r="B274" s="21"/>
      <c r="C274" s="21"/>
      <c r="D274" s="21"/>
      <c r="E274" s="21"/>
      <c r="F274" s="21"/>
      <c r="G274" s="21"/>
      <c r="H274" s="113" t="str">
        <f>IF(C274="","",IF(C274="","",(VLOOKUP(C274,Listes!$B$31:$C$35,2,FALSE))))</f>
        <v/>
      </c>
      <c r="I274" s="219" t="str">
        <f t="shared" si="8"/>
        <v/>
      </c>
      <c r="J274" s="105" t="str">
        <f>IF(H274="","",IF(H274="","",(VLOOKUP(H274,Listes!$C$31:$D$35,2,FALSE))))</f>
        <v/>
      </c>
      <c r="K274" s="276"/>
      <c r="L274" s="276"/>
      <c r="M274" s="104" t="str">
        <f>IF($H274="","",IF($C274=Listes!$B$32,IF('Dépenses forfaitaire'!$E274&lt;=Listes!$B$53,('Dépenses forfaitaire'!$E274*(VLOOKUP('Dépenses forfaitaire'!$D274,Listes!$A$54:$E$60,2,FALSE))),IF('Dépenses forfaitaire'!$E274&gt;Listes!$E$53,('Dépenses forfaitaire'!$E274*(VLOOKUP('Dépenses forfaitaire'!$D274,Listes!$A$54:$E$60,5,FALSE))),('Dépenses forfaitaire'!$E274*(VLOOKUP('Dépenses forfaitaire'!$D274,Listes!$A$54:$E$60,3,FALSE)))+(VLOOKUP('Dépenses forfaitaire'!$D274,Listes!$A$54:$E$60,4,FALSE))))))</f>
        <v/>
      </c>
      <c r="N274" s="104" t="str">
        <f>IF($H274="","",IF($C274=Listes!$B$31,IF('Dépenses forfaitaire'!$E274&lt;=Listes!$B$42,('Dépenses forfaitaire'!$E274*(VLOOKUP('Dépenses forfaitaire'!$D274,Listes!$A$43:$E$49,2,FALSE))),IF('Dépenses forfaitaire'!$E274&gt;Listes!$D$42,('Dépenses forfaitaire'!$E274*(VLOOKUP('Dépenses forfaitaire'!$D274,Listes!$A$43:$E$49,5,FALSE))),('Dépenses forfaitaire'!$E274*(VLOOKUP('Dépenses forfaitaire'!$D274,Listes!$A$43:$E$49,3,FALSE)))+(VLOOKUP('Dépenses forfaitaire'!$D274,Listes!$A$43:$E$49,4,FALSE))))))</f>
        <v/>
      </c>
      <c r="O274" s="104" t="str">
        <f>IF($H274="","",IF($C274=Listes!$B$34,Listes!$I$31,IF($C274=Listes!$B$35,(VLOOKUP('Dépenses forfaitaire'!$F274,Listes!$E$31:$F$36,2,FALSE)),IF($C274=Listes!$B$33,IF('Dépenses forfaitaire'!$E274&lt;=Listes!$A$64,'Dépenses forfaitaire'!$E274*Listes!$A$65,IF('Dépenses forfaitaire'!$E274&gt;Listes!$D$64,'Dépenses forfaitaire'!$E274*Listes!$D$65,(('Dépenses forfaitaire'!$E274*Listes!$B$65)+Listes!$C$65)))))))</f>
        <v/>
      </c>
      <c r="P274" s="105" t="str">
        <f t="shared" si="9"/>
        <v/>
      </c>
      <c r="Q274" s="219"/>
    </row>
    <row r="275" spans="1:17" ht="20.100000000000001" customHeight="1" x14ac:dyDescent="0.25">
      <c r="A275" s="44">
        <v>269</v>
      </c>
      <c r="B275" s="21"/>
      <c r="C275" s="21"/>
      <c r="D275" s="21"/>
      <c r="E275" s="21"/>
      <c r="F275" s="21"/>
      <c r="G275" s="21"/>
      <c r="H275" s="113" t="str">
        <f>IF(C275="","",IF(C275="","",(VLOOKUP(C275,Listes!$B$31:$C$35,2,FALSE))))</f>
        <v/>
      </c>
      <c r="I275" s="219" t="str">
        <f t="shared" si="8"/>
        <v/>
      </c>
      <c r="J275" s="105" t="str">
        <f>IF(H275="","",IF(H275="","",(VLOOKUP(H275,Listes!$C$31:$D$35,2,FALSE))))</f>
        <v/>
      </c>
      <c r="K275" s="276"/>
      <c r="L275" s="276"/>
      <c r="M275" s="104" t="str">
        <f>IF($H275="","",IF($C275=Listes!$B$32,IF('Dépenses forfaitaire'!$E275&lt;=Listes!$B$53,('Dépenses forfaitaire'!$E275*(VLOOKUP('Dépenses forfaitaire'!$D275,Listes!$A$54:$E$60,2,FALSE))),IF('Dépenses forfaitaire'!$E275&gt;Listes!$E$53,('Dépenses forfaitaire'!$E275*(VLOOKUP('Dépenses forfaitaire'!$D275,Listes!$A$54:$E$60,5,FALSE))),('Dépenses forfaitaire'!$E275*(VLOOKUP('Dépenses forfaitaire'!$D275,Listes!$A$54:$E$60,3,FALSE)))+(VLOOKUP('Dépenses forfaitaire'!$D275,Listes!$A$54:$E$60,4,FALSE))))))</f>
        <v/>
      </c>
      <c r="N275" s="104" t="str">
        <f>IF($H275="","",IF($C275=Listes!$B$31,IF('Dépenses forfaitaire'!$E275&lt;=Listes!$B$42,('Dépenses forfaitaire'!$E275*(VLOOKUP('Dépenses forfaitaire'!$D275,Listes!$A$43:$E$49,2,FALSE))),IF('Dépenses forfaitaire'!$E275&gt;Listes!$D$42,('Dépenses forfaitaire'!$E275*(VLOOKUP('Dépenses forfaitaire'!$D275,Listes!$A$43:$E$49,5,FALSE))),('Dépenses forfaitaire'!$E275*(VLOOKUP('Dépenses forfaitaire'!$D275,Listes!$A$43:$E$49,3,FALSE)))+(VLOOKUP('Dépenses forfaitaire'!$D275,Listes!$A$43:$E$49,4,FALSE))))))</f>
        <v/>
      </c>
      <c r="O275" s="104" t="str">
        <f>IF($H275="","",IF($C275=Listes!$B$34,Listes!$I$31,IF($C275=Listes!$B$35,(VLOOKUP('Dépenses forfaitaire'!$F275,Listes!$E$31:$F$36,2,FALSE)),IF($C275=Listes!$B$33,IF('Dépenses forfaitaire'!$E275&lt;=Listes!$A$64,'Dépenses forfaitaire'!$E275*Listes!$A$65,IF('Dépenses forfaitaire'!$E275&gt;Listes!$D$64,'Dépenses forfaitaire'!$E275*Listes!$D$65,(('Dépenses forfaitaire'!$E275*Listes!$B$65)+Listes!$C$65)))))))</f>
        <v/>
      </c>
      <c r="P275" s="105" t="str">
        <f t="shared" si="9"/>
        <v/>
      </c>
      <c r="Q275" s="219"/>
    </row>
    <row r="276" spans="1:17" ht="20.100000000000001" customHeight="1" x14ac:dyDescent="0.25">
      <c r="A276" s="44">
        <v>270</v>
      </c>
      <c r="B276" s="21"/>
      <c r="C276" s="21"/>
      <c r="D276" s="21"/>
      <c r="E276" s="21"/>
      <c r="F276" s="21"/>
      <c r="G276" s="21"/>
      <c r="H276" s="113" t="str">
        <f>IF(C276="","",IF(C276="","",(VLOOKUP(C276,Listes!$B$31:$C$35,2,FALSE))))</f>
        <v/>
      </c>
      <c r="I276" s="219" t="str">
        <f t="shared" si="8"/>
        <v/>
      </c>
      <c r="J276" s="105" t="str">
        <f>IF(H276="","",IF(H276="","",(VLOOKUP(H276,Listes!$C$31:$D$35,2,FALSE))))</f>
        <v/>
      </c>
      <c r="K276" s="276"/>
      <c r="L276" s="276"/>
      <c r="M276" s="104" t="str">
        <f>IF($H276="","",IF($C276=Listes!$B$32,IF('Dépenses forfaitaire'!$E276&lt;=Listes!$B$53,('Dépenses forfaitaire'!$E276*(VLOOKUP('Dépenses forfaitaire'!$D276,Listes!$A$54:$E$60,2,FALSE))),IF('Dépenses forfaitaire'!$E276&gt;Listes!$E$53,('Dépenses forfaitaire'!$E276*(VLOOKUP('Dépenses forfaitaire'!$D276,Listes!$A$54:$E$60,5,FALSE))),('Dépenses forfaitaire'!$E276*(VLOOKUP('Dépenses forfaitaire'!$D276,Listes!$A$54:$E$60,3,FALSE)))+(VLOOKUP('Dépenses forfaitaire'!$D276,Listes!$A$54:$E$60,4,FALSE))))))</f>
        <v/>
      </c>
      <c r="N276" s="104" t="str">
        <f>IF($H276="","",IF($C276=Listes!$B$31,IF('Dépenses forfaitaire'!$E276&lt;=Listes!$B$42,('Dépenses forfaitaire'!$E276*(VLOOKUP('Dépenses forfaitaire'!$D276,Listes!$A$43:$E$49,2,FALSE))),IF('Dépenses forfaitaire'!$E276&gt;Listes!$D$42,('Dépenses forfaitaire'!$E276*(VLOOKUP('Dépenses forfaitaire'!$D276,Listes!$A$43:$E$49,5,FALSE))),('Dépenses forfaitaire'!$E276*(VLOOKUP('Dépenses forfaitaire'!$D276,Listes!$A$43:$E$49,3,FALSE)))+(VLOOKUP('Dépenses forfaitaire'!$D276,Listes!$A$43:$E$49,4,FALSE))))))</f>
        <v/>
      </c>
      <c r="O276" s="104" t="str">
        <f>IF($H276="","",IF($C276=Listes!$B$34,Listes!$I$31,IF($C276=Listes!$B$35,(VLOOKUP('Dépenses forfaitaire'!$F276,Listes!$E$31:$F$36,2,FALSE)),IF($C276=Listes!$B$33,IF('Dépenses forfaitaire'!$E276&lt;=Listes!$A$64,'Dépenses forfaitaire'!$E276*Listes!$A$65,IF('Dépenses forfaitaire'!$E276&gt;Listes!$D$64,'Dépenses forfaitaire'!$E276*Listes!$D$65,(('Dépenses forfaitaire'!$E276*Listes!$B$65)+Listes!$C$65)))))))</f>
        <v/>
      </c>
      <c r="P276" s="105" t="str">
        <f t="shared" si="9"/>
        <v/>
      </c>
      <c r="Q276" s="219"/>
    </row>
    <row r="277" spans="1:17" ht="20.100000000000001" customHeight="1" x14ac:dyDescent="0.25">
      <c r="A277" s="44">
        <v>271</v>
      </c>
      <c r="B277" s="21"/>
      <c r="C277" s="21"/>
      <c r="D277" s="21"/>
      <c r="E277" s="21"/>
      <c r="F277" s="21"/>
      <c r="G277" s="21"/>
      <c r="H277" s="113" t="str">
        <f>IF(C277="","",IF(C277="","",(VLOOKUP(C277,Listes!$B$31:$C$35,2,FALSE))))</f>
        <v/>
      </c>
      <c r="I277" s="219" t="str">
        <f t="shared" si="8"/>
        <v/>
      </c>
      <c r="J277" s="105" t="str">
        <f>IF(H277="","",IF(H277="","",(VLOOKUP(H277,Listes!$C$31:$D$35,2,FALSE))))</f>
        <v/>
      </c>
      <c r="K277" s="276"/>
      <c r="L277" s="276"/>
      <c r="M277" s="104" t="str">
        <f>IF($H277="","",IF($C277=Listes!$B$32,IF('Dépenses forfaitaire'!$E277&lt;=Listes!$B$53,('Dépenses forfaitaire'!$E277*(VLOOKUP('Dépenses forfaitaire'!$D277,Listes!$A$54:$E$60,2,FALSE))),IF('Dépenses forfaitaire'!$E277&gt;Listes!$E$53,('Dépenses forfaitaire'!$E277*(VLOOKUP('Dépenses forfaitaire'!$D277,Listes!$A$54:$E$60,5,FALSE))),('Dépenses forfaitaire'!$E277*(VLOOKUP('Dépenses forfaitaire'!$D277,Listes!$A$54:$E$60,3,FALSE)))+(VLOOKUP('Dépenses forfaitaire'!$D277,Listes!$A$54:$E$60,4,FALSE))))))</f>
        <v/>
      </c>
      <c r="N277" s="104" t="str">
        <f>IF($H277="","",IF($C277=Listes!$B$31,IF('Dépenses forfaitaire'!$E277&lt;=Listes!$B$42,('Dépenses forfaitaire'!$E277*(VLOOKUP('Dépenses forfaitaire'!$D277,Listes!$A$43:$E$49,2,FALSE))),IF('Dépenses forfaitaire'!$E277&gt;Listes!$D$42,('Dépenses forfaitaire'!$E277*(VLOOKUP('Dépenses forfaitaire'!$D277,Listes!$A$43:$E$49,5,FALSE))),('Dépenses forfaitaire'!$E277*(VLOOKUP('Dépenses forfaitaire'!$D277,Listes!$A$43:$E$49,3,FALSE)))+(VLOOKUP('Dépenses forfaitaire'!$D277,Listes!$A$43:$E$49,4,FALSE))))))</f>
        <v/>
      </c>
      <c r="O277" s="104" t="str">
        <f>IF($H277="","",IF($C277=Listes!$B$34,Listes!$I$31,IF($C277=Listes!$B$35,(VLOOKUP('Dépenses forfaitaire'!$F277,Listes!$E$31:$F$36,2,FALSE)),IF($C277=Listes!$B$33,IF('Dépenses forfaitaire'!$E277&lt;=Listes!$A$64,'Dépenses forfaitaire'!$E277*Listes!$A$65,IF('Dépenses forfaitaire'!$E277&gt;Listes!$D$64,'Dépenses forfaitaire'!$E277*Listes!$D$65,(('Dépenses forfaitaire'!$E277*Listes!$B$65)+Listes!$C$65)))))))</f>
        <v/>
      </c>
      <c r="P277" s="105" t="str">
        <f t="shared" si="9"/>
        <v/>
      </c>
      <c r="Q277" s="219"/>
    </row>
    <row r="278" spans="1:17" ht="20.100000000000001" customHeight="1" x14ac:dyDescent="0.25">
      <c r="A278" s="44">
        <v>272</v>
      </c>
      <c r="B278" s="21"/>
      <c r="C278" s="21"/>
      <c r="D278" s="21"/>
      <c r="E278" s="21"/>
      <c r="F278" s="21"/>
      <c r="G278" s="21"/>
      <c r="H278" s="113" t="str">
        <f>IF(C278="","",IF(C278="","",(VLOOKUP(C278,Listes!$B$31:$C$35,2,FALSE))))</f>
        <v/>
      </c>
      <c r="I278" s="219" t="str">
        <f t="shared" si="8"/>
        <v/>
      </c>
      <c r="J278" s="105" t="str">
        <f>IF(H278="","",IF(H278="","",(VLOOKUP(H278,Listes!$C$31:$D$35,2,FALSE))))</f>
        <v/>
      </c>
      <c r="K278" s="276"/>
      <c r="L278" s="276"/>
      <c r="M278" s="104" t="str">
        <f>IF($H278="","",IF($C278=Listes!$B$32,IF('Dépenses forfaitaire'!$E278&lt;=Listes!$B$53,('Dépenses forfaitaire'!$E278*(VLOOKUP('Dépenses forfaitaire'!$D278,Listes!$A$54:$E$60,2,FALSE))),IF('Dépenses forfaitaire'!$E278&gt;Listes!$E$53,('Dépenses forfaitaire'!$E278*(VLOOKUP('Dépenses forfaitaire'!$D278,Listes!$A$54:$E$60,5,FALSE))),('Dépenses forfaitaire'!$E278*(VLOOKUP('Dépenses forfaitaire'!$D278,Listes!$A$54:$E$60,3,FALSE)))+(VLOOKUP('Dépenses forfaitaire'!$D278,Listes!$A$54:$E$60,4,FALSE))))))</f>
        <v/>
      </c>
      <c r="N278" s="104" t="str">
        <f>IF($H278="","",IF($C278=Listes!$B$31,IF('Dépenses forfaitaire'!$E278&lt;=Listes!$B$42,('Dépenses forfaitaire'!$E278*(VLOOKUP('Dépenses forfaitaire'!$D278,Listes!$A$43:$E$49,2,FALSE))),IF('Dépenses forfaitaire'!$E278&gt;Listes!$D$42,('Dépenses forfaitaire'!$E278*(VLOOKUP('Dépenses forfaitaire'!$D278,Listes!$A$43:$E$49,5,FALSE))),('Dépenses forfaitaire'!$E278*(VLOOKUP('Dépenses forfaitaire'!$D278,Listes!$A$43:$E$49,3,FALSE)))+(VLOOKUP('Dépenses forfaitaire'!$D278,Listes!$A$43:$E$49,4,FALSE))))))</f>
        <v/>
      </c>
      <c r="O278" s="104" t="str">
        <f>IF($H278="","",IF($C278=Listes!$B$34,Listes!$I$31,IF($C278=Listes!$B$35,(VLOOKUP('Dépenses forfaitaire'!$F278,Listes!$E$31:$F$36,2,FALSE)),IF($C278=Listes!$B$33,IF('Dépenses forfaitaire'!$E278&lt;=Listes!$A$64,'Dépenses forfaitaire'!$E278*Listes!$A$65,IF('Dépenses forfaitaire'!$E278&gt;Listes!$D$64,'Dépenses forfaitaire'!$E278*Listes!$D$65,(('Dépenses forfaitaire'!$E278*Listes!$B$65)+Listes!$C$65)))))))</f>
        <v/>
      </c>
      <c r="P278" s="105" t="str">
        <f t="shared" si="9"/>
        <v/>
      </c>
      <c r="Q278" s="219"/>
    </row>
    <row r="279" spans="1:17" ht="20.100000000000001" customHeight="1" x14ac:dyDescent="0.25">
      <c r="A279" s="44">
        <v>273</v>
      </c>
      <c r="B279" s="21"/>
      <c r="C279" s="21"/>
      <c r="D279" s="21"/>
      <c r="E279" s="21"/>
      <c r="F279" s="21"/>
      <c r="G279" s="21"/>
      <c r="H279" s="113" t="str">
        <f>IF(C279="","",IF(C279="","",(VLOOKUP(C279,Listes!$B$31:$C$35,2,FALSE))))</f>
        <v/>
      </c>
      <c r="I279" s="219" t="str">
        <f t="shared" si="8"/>
        <v/>
      </c>
      <c r="J279" s="105" t="str">
        <f>IF(H279="","",IF(H279="","",(VLOOKUP(H279,Listes!$C$31:$D$35,2,FALSE))))</f>
        <v/>
      </c>
      <c r="K279" s="276"/>
      <c r="L279" s="276"/>
      <c r="M279" s="104" t="str">
        <f>IF($H279="","",IF($C279=Listes!$B$32,IF('Dépenses forfaitaire'!$E279&lt;=Listes!$B$53,('Dépenses forfaitaire'!$E279*(VLOOKUP('Dépenses forfaitaire'!$D279,Listes!$A$54:$E$60,2,FALSE))),IF('Dépenses forfaitaire'!$E279&gt;Listes!$E$53,('Dépenses forfaitaire'!$E279*(VLOOKUP('Dépenses forfaitaire'!$D279,Listes!$A$54:$E$60,5,FALSE))),('Dépenses forfaitaire'!$E279*(VLOOKUP('Dépenses forfaitaire'!$D279,Listes!$A$54:$E$60,3,FALSE)))+(VLOOKUP('Dépenses forfaitaire'!$D279,Listes!$A$54:$E$60,4,FALSE))))))</f>
        <v/>
      </c>
      <c r="N279" s="104" t="str">
        <f>IF($H279="","",IF($C279=Listes!$B$31,IF('Dépenses forfaitaire'!$E279&lt;=Listes!$B$42,('Dépenses forfaitaire'!$E279*(VLOOKUP('Dépenses forfaitaire'!$D279,Listes!$A$43:$E$49,2,FALSE))),IF('Dépenses forfaitaire'!$E279&gt;Listes!$D$42,('Dépenses forfaitaire'!$E279*(VLOOKUP('Dépenses forfaitaire'!$D279,Listes!$A$43:$E$49,5,FALSE))),('Dépenses forfaitaire'!$E279*(VLOOKUP('Dépenses forfaitaire'!$D279,Listes!$A$43:$E$49,3,FALSE)))+(VLOOKUP('Dépenses forfaitaire'!$D279,Listes!$A$43:$E$49,4,FALSE))))))</f>
        <v/>
      </c>
      <c r="O279" s="104" t="str">
        <f>IF($H279="","",IF($C279=Listes!$B$34,Listes!$I$31,IF($C279=Listes!$B$35,(VLOOKUP('Dépenses forfaitaire'!$F279,Listes!$E$31:$F$36,2,FALSE)),IF($C279=Listes!$B$33,IF('Dépenses forfaitaire'!$E279&lt;=Listes!$A$64,'Dépenses forfaitaire'!$E279*Listes!$A$65,IF('Dépenses forfaitaire'!$E279&gt;Listes!$D$64,'Dépenses forfaitaire'!$E279*Listes!$D$65,(('Dépenses forfaitaire'!$E279*Listes!$B$65)+Listes!$C$65)))))))</f>
        <v/>
      </c>
      <c r="P279" s="105" t="str">
        <f t="shared" si="9"/>
        <v/>
      </c>
      <c r="Q279" s="219"/>
    </row>
    <row r="280" spans="1:17" ht="20.100000000000001" customHeight="1" x14ac:dyDescent="0.25">
      <c r="A280" s="44">
        <v>274</v>
      </c>
      <c r="B280" s="21"/>
      <c r="C280" s="21"/>
      <c r="D280" s="21"/>
      <c r="E280" s="21"/>
      <c r="F280" s="21"/>
      <c r="G280" s="21"/>
      <c r="H280" s="113" t="str">
        <f>IF(C280="","",IF(C280="","",(VLOOKUP(C280,Listes!$B$31:$C$35,2,FALSE))))</f>
        <v/>
      </c>
      <c r="I280" s="219" t="str">
        <f t="shared" si="8"/>
        <v/>
      </c>
      <c r="J280" s="105" t="str">
        <f>IF(H280="","",IF(H280="","",(VLOOKUP(H280,Listes!$C$31:$D$35,2,FALSE))))</f>
        <v/>
      </c>
      <c r="K280" s="276"/>
      <c r="L280" s="276"/>
      <c r="M280" s="104" t="str">
        <f>IF($H280="","",IF($C280=Listes!$B$32,IF('Dépenses forfaitaire'!$E280&lt;=Listes!$B$53,('Dépenses forfaitaire'!$E280*(VLOOKUP('Dépenses forfaitaire'!$D280,Listes!$A$54:$E$60,2,FALSE))),IF('Dépenses forfaitaire'!$E280&gt;Listes!$E$53,('Dépenses forfaitaire'!$E280*(VLOOKUP('Dépenses forfaitaire'!$D280,Listes!$A$54:$E$60,5,FALSE))),('Dépenses forfaitaire'!$E280*(VLOOKUP('Dépenses forfaitaire'!$D280,Listes!$A$54:$E$60,3,FALSE)))+(VLOOKUP('Dépenses forfaitaire'!$D280,Listes!$A$54:$E$60,4,FALSE))))))</f>
        <v/>
      </c>
      <c r="N280" s="104" t="str">
        <f>IF($H280="","",IF($C280=Listes!$B$31,IF('Dépenses forfaitaire'!$E280&lt;=Listes!$B$42,('Dépenses forfaitaire'!$E280*(VLOOKUP('Dépenses forfaitaire'!$D280,Listes!$A$43:$E$49,2,FALSE))),IF('Dépenses forfaitaire'!$E280&gt;Listes!$D$42,('Dépenses forfaitaire'!$E280*(VLOOKUP('Dépenses forfaitaire'!$D280,Listes!$A$43:$E$49,5,FALSE))),('Dépenses forfaitaire'!$E280*(VLOOKUP('Dépenses forfaitaire'!$D280,Listes!$A$43:$E$49,3,FALSE)))+(VLOOKUP('Dépenses forfaitaire'!$D280,Listes!$A$43:$E$49,4,FALSE))))))</f>
        <v/>
      </c>
      <c r="O280" s="104" t="str">
        <f>IF($H280="","",IF($C280=Listes!$B$34,Listes!$I$31,IF($C280=Listes!$B$35,(VLOOKUP('Dépenses forfaitaire'!$F280,Listes!$E$31:$F$36,2,FALSE)),IF($C280=Listes!$B$33,IF('Dépenses forfaitaire'!$E280&lt;=Listes!$A$64,'Dépenses forfaitaire'!$E280*Listes!$A$65,IF('Dépenses forfaitaire'!$E280&gt;Listes!$D$64,'Dépenses forfaitaire'!$E280*Listes!$D$65,(('Dépenses forfaitaire'!$E280*Listes!$B$65)+Listes!$C$65)))))))</f>
        <v/>
      </c>
      <c r="P280" s="105" t="str">
        <f t="shared" si="9"/>
        <v/>
      </c>
      <c r="Q280" s="219"/>
    </row>
    <row r="281" spans="1:17" ht="20.100000000000001" customHeight="1" x14ac:dyDescent="0.25">
      <c r="A281" s="44">
        <v>275</v>
      </c>
      <c r="B281" s="21"/>
      <c r="C281" s="21"/>
      <c r="D281" s="21"/>
      <c r="E281" s="21"/>
      <c r="F281" s="21"/>
      <c r="G281" s="21"/>
      <c r="H281" s="113" t="str">
        <f>IF(C281="","",IF(C281="","",(VLOOKUP(C281,Listes!$B$31:$C$35,2,FALSE))))</f>
        <v/>
      </c>
      <c r="I281" s="219" t="str">
        <f t="shared" si="8"/>
        <v/>
      </c>
      <c r="J281" s="105" t="str">
        <f>IF(H281="","",IF(H281="","",(VLOOKUP(H281,Listes!$C$31:$D$35,2,FALSE))))</f>
        <v/>
      </c>
      <c r="K281" s="276"/>
      <c r="L281" s="276"/>
      <c r="M281" s="104" t="str">
        <f>IF($H281="","",IF($C281=Listes!$B$32,IF('Dépenses forfaitaire'!$E281&lt;=Listes!$B$53,('Dépenses forfaitaire'!$E281*(VLOOKUP('Dépenses forfaitaire'!$D281,Listes!$A$54:$E$60,2,FALSE))),IF('Dépenses forfaitaire'!$E281&gt;Listes!$E$53,('Dépenses forfaitaire'!$E281*(VLOOKUP('Dépenses forfaitaire'!$D281,Listes!$A$54:$E$60,5,FALSE))),('Dépenses forfaitaire'!$E281*(VLOOKUP('Dépenses forfaitaire'!$D281,Listes!$A$54:$E$60,3,FALSE)))+(VLOOKUP('Dépenses forfaitaire'!$D281,Listes!$A$54:$E$60,4,FALSE))))))</f>
        <v/>
      </c>
      <c r="N281" s="104" t="str">
        <f>IF($H281="","",IF($C281=Listes!$B$31,IF('Dépenses forfaitaire'!$E281&lt;=Listes!$B$42,('Dépenses forfaitaire'!$E281*(VLOOKUP('Dépenses forfaitaire'!$D281,Listes!$A$43:$E$49,2,FALSE))),IF('Dépenses forfaitaire'!$E281&gt;Listes!$D$42,('Dépenses forfaitaire'!$E281*(VLOOKUP('Dépenses forfaitaire'!$D281,Listes!$A$43:$E$49,5,FALSE))),('Dépenses forfaitaire'!$E281*(VLOOKUP('Dépenses forfaitaire'!$D281,Listes!$A$43:$E$49,3,FALSE)))+(VLOOKUP('Dépenses forfaitaire'!$D281,Listes!$A$43:$E$49,4,FALSE))))))</f>
        <v/>
      </c>
      <c r="O281" s="104" t="str">
        <f>IF($H281="","",IF($C281=Listes!$B$34,Listes!$I$31,IF($C281=Listes!$B$35,(VLOOKUP('Dépenses forfaitaire'!$F281,Listes!$E$31:$F$36,2,FALSE)),IF($C281=Listes!$B$33,IF('Dépenses forfaitaire'!$E281&lt;=Listes!$A$64,'Dépenses forfaitaire'!$E281*Listes!$A$65,IF('Dépenses forfaitaire'!$E281&gt;Listes!$D$64,'Dépenses forfaitaire'!$E281*Listes!$D$65,(('Dépenses forfaitaire'!$E281*Listes!$B$65)+Listes!$C$65)))))))</f>
        <v/>
      </c>
      <c r="P281" s="105" t="str">
        <f t="shared" si="9"/>
        <v/>
      </c>
      <c r="Q281" s="219"/>
    </row>
    <row r="282" spans="1:17" ht="20.100000000000001" customHeight="1" x14ac:dyDescent="0.25">
      <c r="A282" s="44">
        <v>276</v>
      </c>
      <c r="B282" s="21"/>
      <c r="C282" s="21"/>
      <c r="D282" s="21"/>
      <c r="E282" s="21"/>
      <c r="F282" s="21"/>
      <c r="G282" s="21"/>
      <c r="H282" s="113" t="str">
        <f>IF(C282="","",IF(C282="","",(VLOOKUP(C282,Listes!$B$31:$C$35,2,FALSE))))</f>
        <v/>
      </c>
      <c r="I282" s="219" t="str">
        <f t="shared" si="8"/>
        <v/>
      </c>
      <c r="J282" s="105" t="str">
        <f>IF(H282="","",IF(H282="","",(VLOOKUP(H282,Listes!$C$31:$D$35,2,FALSE))))</f>
        <v/>
      </c>
      <c r="K282" s="276"/>
      <c r="L282" s="276"/>
      <c r="M282" s="104" t="str">
        <f>IF($H282="","",IF($C282=Listes!$B$32,IF('Dépenses forfaitaire'!$E282&lt;=Listes!$B$53,('Dépenses forfaitaire'!$E282*(VLOOKUP('Dépenses forfaitaire'!$D282,Listes!$A$54:$E$60,2,FALSE))),IF('Dépenses forfaitaire'!$E282&gt;Listes!$E$53,('Dépenses forfaitaire'!$E282*(VLOOKUP('Dépenses forfaitaire'!$D282,Listes!$A$54:$E$60,5,FALSE))),('Dépenses forfaitaire'!$E282*(VLOOKUP('Dépenses forfaitaire'!$D282,Listes!$A$54:$E$60,3,FALSE)))+(VLOOKUP('Dépenses forfaitaire'!$D282,Listes!$A$54:$E$60,4,FALSE))))))</f>
        <v/>
      </c>
      <c r="N282" s="104" t="str">
        <f>IF($H282="","",IF($C282=Listes!$B$31,IF('Dépenses forfaitaire'!$E282&lt;=Listes!$B$42,('Dépenses forfaitaire'!$E282*(VLOOKUP('Dépenses forfaitaire'!$D282,Listes!$A$43:$E$49,2,FALSE))),IF('Dépenses forfaitaire'!$E282&gt;Listes!$D$42,('Dépenses forfaitaire'!$E282*(VLOOKUP('Dépenses forfaitaire'!$D282,Listes!$A$43:$E$49,5,FALSE))),('Dépenses forfaitaire'!$E282*(VLOOKUP('Dépenses forfaitaire'!$D282,Listes!$A$43:$E$49,3,FALSE)))+(VLOOKUP('Dépenses forfaitaire'!$D282,Listes!$A$43:$E$49,4,FALSE))))))</f>
        <v/>
      </c>
      <c r="O282" s="104" t="str">
        <f>IF($H282="","",IF($C282=Listes!$B$34,Listes!$I$31,IF($C282=Listes!$B$35,(VLOOKUP('Dépenses forfaitaire'!$F282,Listes!$E$31:$F$36,2,FALSE)),IF($C282=Listes!$B$33,IF('Dépenses forfaitaire'!$E282&lt;=Listes!$A$64,'Dépenses forfaitaire'!$E282*Listes!$A$65,IF('Dépenses forfaitaire'!$E282&gt;Listes!$D$64,'Dépenses forfaitaire'!$E282*Listes!$D$65,(('Dépenses forfaitaire'!$E282*Listes!$B$65)+Listes!$C$65)))))))</f>
        <v/>
      </c>
      <c r="P282" s="105" t="str">
        <f t="shared" si="9"/>
        <v/>
      </c>
      <c r="Q282" s="219"/>
    </row>
    <row r="283" spans="1:17" ht="20.100000000000001" customHeight="1" x14ac:dyDescent="0.25">
      <c r="A283" s="44">
        <v>277</v>
      </c>
      <c r="B283" s="21"/>
      <c r="C283" s="21"/>
      <c r="D283" s="21"/>
      <c r="E283" s="21"/>
      <c r="F283" s="21"/>
      <c r="G283" s="21"/>
      <c r="H283" s="113" t="str">
        <f>IF(C283="","",IF(C283="","",(VLOOKUP(C283,Listes!$B$31:$C$35,2,FALSE))))</f>
        <v/>
      </c>
      <c r="I283" s="219" t="str">
        <f t="shared" si="8"/>
        <v/>
      </c>
      <c r="J283" s="105" t="str">
        <f>IF(H283="","",IF(H283="","",(VLOOKUP(H283,Listes!$C$31:$D$35,2,FALSE))))</f>
        <v/>
      </c>
      <c r="K283" s="276"/>
      <c r="L283" s="276"/>
      <c r="M283" s="104" t="str">
        <f>IF($H283="","",IF($C283=Listes!$B$32,IF('Dépenses forfaitaire'!$E283&lt;=Listes!$B$53,('Dépenses forfaitaire'!$E283*(VLOOKUP('Dépenses forfaitaire'!$D283,Listes!$A$54:$E$60,2,FALSE))),IF('Dépenses forfaitaire'!$E283&gt;Listes!$E$53,('Dépenses forfaitaire'!$E283*(VLOOKUP('Dépenses forfaitaire'!$D283,Listes!$A$54:$E$60,5,FALSE))),('Dépenses forfaitaire'!$E283*(VLOOKUP('Dépenses forfaitaire'!$D283,Listes!$A$54:$E$60,3,FALSE)))+(VLOOKUP('Dépenses forfaitaire'!$D283,Listes!$A$54:$E$60,4,FALSE))))))</f>
        <v/>
      </c>
      <c r="N283" s="104" t="str">
        <f>IF($H283="","",IF($C283=Listes!$B$31,IF('Dépenses forfaitaire'!$E283&lt;=Listes!$B$42,('Dépenses forfaitaire'!$E283*(VLOOKUP('Dépenses forfaitaire'!$D283,Listes!$A$43:$E$49,2,FALSE))),IF('Dépenses forfaitaire'!$E283&gt;Listes!$D$42,('Dépenses forfaitaire'!$E283*(VLOOKUP('Dépenses forfaitaire'!$D283,Listes!$A$43:$E$49,5,FALSE))),('Dépenses forfaitaire'!$E283*(VLOOKUP('Dépenses forfaitaire'!$D283,Listes!$A$43:$E$49,3,FALSE)))+(VLOOKUP('Dépenses forfaitaire'!$D283,Listes!$A$43:$E$49,4,FALSE))))))</f>
        <v/>
      </c>
      <c r="O283" s="104" t="str">
        <f>IF($H283="","",IF($C283=Listes!$B$34,Listes!$I$31,IF($C283=Listes!$B$35,(VLOOKUP('Dépenses forfaitaire'!$F283,Listes!$E$31:$F$36,2,FALSE)),IF($C283=Listes!$B$33,IF('Dépenses forfaitaire'!$E283&lt;=Listes!$A$64,'Dépenses forfaitaire'!$E283*Listes!$A$65,IF('Dépenses forfaitaire'!$E283&gt;Listes!$D$64,'Dépenses forfaitaire'!$E283*Listes!$D$65,(('Dépenses forfaitaire'!$E283*Listes!$B$65)+Listes!$C$65)))))))</f>
        <v/>
      </c>
      <c r="P283" s="105" t="str">
        <f t="shared" si="9"/>
        <v/>
      </c>
      <c r="Q283" s="219"/>
    </row>
    <row r="284" spans="1:17" ht="20.100000000000001" customHeight="1" x14ac:dyDescent="0.25">
      <c r="A284" s="44">
        <v>278</v>
      </c>
      <c r="B284" s="21"/>
      <c r="C284" s="21"/>
      <c r="D284" s="21"/>
      <c r="E284" s="21"/>
      <c r="F284" s="21"/>
      <c r="G284" s="21"/>
      <c r="H284" s="113" t="str">
        <f>IF(C284="","",IF(C284="","",(VLOOKUP(C284,Listes!$B$31:$C$35,2,FALSE))))</f>
        <v/>
      </c>
      <c r="I284" s="219" t="str">
        <f t="shared" si="8"/>
        <v/>
      </c>
      <c r="J284" s="105" t="str">
        <f>IF(H284="","",IF(H284="","",(VLOOKUP(H284,Listes!$C$31:$D$35,2,FALSE))))</f>
        <v/>
      </c>
      <c r="K284" s="276"/>
      <c r="L284" s="276"/>
      <c r="M284" s="104" t="str">
        <f>IF($H284="","",IF($C284=Listes!$B$32,IF('Dépenses forfaitaire'!$E284&lt;=Listes!$B$53,('Dépenses forfaitaire'!$E284*(VLOOKUP('Dépenses forfaitaire'!$D284,Listes!$A$54:$E$60,2,FALSE))),IF('Dépenses forfaitaire'!$E284&gt;Listes!$E$53,('Dépenses forfaitaire'!$E284*(VLOOKUP('Dépenses forfaitaire'!$D284,Listes!$A$54:$E$60,5,FALSE))),('Dépenses forfaitaire'!$E284*(VLOOKUP('Dépenses forfaitaire'!$D284,Listes!$A$54:$E$60,3,FALSE)))+(VLOOKUP('Dépenses forfaitaire'!$D284,Listes!$A$54:$E$60,4,FALSE))))))</f>
        <v/>
      </c>
      <c r="N284" s="104" t="str">
        <f>IF($H284="","",IF($C284=Listes!$B$31,IF('Dépenses forfaitaire'!$E284&lt;=Listes!$B$42,('Dépenses forfaitaire'!$E284*(VLOOKUP('Dépenses forfaitaire'!$D284,Listes!$A$43:$E$49,2,FALSE))),IF('Dépenses forfaitaire'!$E284&gt;Listes!$D$42,('Dépenses forfaitaire'!$E284*(VLOOKUP('Dépenses forfaitaire'!$D284,Listes!$A$43:$E$49,5,FALSE))),('Dépenses forfaitaire'!$E284*(VLOOKUP('Dépenses forfaitaire'!$D284,Listes!$A$43:$E$49,3,FALSE)))+(VLOOKUP('Dépenses forfaitaire'!$D284,Listes!$A$43:$E$49,4,FALSE))))))</f>
        <v/>
      </c>
      <c r="O284" s="104" t="str">
        <f>IF($H284="","",IF($C284=Listes!$B$34,Listes!$I$31,IF($C284=Listes!$B$35,(VLOOKUP('Dépenses forfaitaire'!$F284,Listes!$E$31:$F$36,2,FALSE)),IF($C284=Listes!$B$33,IF('Dépenses forfaitaire'!$E284&lt;=Listes!$A$64,'Dépenses forfaitaire'!$E284*Listes!$A$65,IF('Dépenses forfaitaire'!$E284&gt;Listes!$D$64,'Dépenses forfaitaire'!$E284*Listes!$D$65,(('Dépenses forfaitaire'!$E284*Listes!$B$65)+Listes!$C$65)))))))</f>
        <v/>
      </c>
      <c r="P284" s="105" t="str">
        <f t="shared" si="9"/>
        <v/>
      </c>
      <c r="Q284" s="219"/>
    </row>
    <row r="285" spans="1:17" ht="20.100000000000001" customHeight="1" x14ac:dyDescent="0.25">
      <c r="A285" s="44">
        <v>279</v>
      </c>
      <c r="B285" s="21"/>
      <c r="C285" s="21"/>
      <c r="D285" s="21"/>
      <c r="E285" s="21"/>
      <c r="F285" s="21"/>
      <c r="G285" s="21"/>
      <c r="H285" s="113" t="str">
        <f>IF(C285="","",IF(C285="","",(VLOOKUP(C285,Listes!$B$31:$C$35,2,FALSE))))</f>
        <v/>
      </c>
      <c r="I285" s="219" t="str">
        <f t="shared" si="8"/>
        <v/>
      </c>
      <c r="J285" s="105" t="str">
        <f>IF(H285="","",IF(H285="","",(VLOOKUP(H285,Listes!$C$31:$D$35,2,FALSE))))</f>
        <v/>
      </c>
      <c r="K285" s="276"/>
      <c r="L285" s="276"/>
      <c r="M285" s="104" t="str">
        <f>IF($H285="","",IF($C285=Listes!$B$32,IF('Dépenses forfaitaire'!$E285&lt;=Listes!$B$53,('Dépenses forfaitaire'!$E285*(VLOOKUP('Dépenses forfaitaire'!$D285,Listes!$A$54:$E$60,2,FALSE))),IF('Dépenses forfaitaire'!$E285&gt;Listes!$E$53,('Dépenses forfaitaire'!$E285*(VLOOKUP('Dépenses forfaitaire'!$D285,Listes!$A$54:$E$60,5,FALSE))),('Dépenses forfaitaire'!$E285*(VLOOKUP('Dépenses forfaitaire'!$D285,Listes!$A$54:$E$60,3,FALSE)))+(VLOOKUP('Dépenses forfaitaire'!$D285,Listes!$A$54:$E$60,4,FALSE))))))</f>
        <v/>
      </c>
      <c r="N285" s="104" t="str">
        <f>IF($H285="","",IF($C285=Listes!$B$31,IF('Dépenses forfaitaire'!$E285&lt;=Listes!$B$42,('Dépenses forfaitaire'!$E285*(VLOOKUP('Dépenses forfaitaire'!$D285,Listes!$A$43:$E$49,2,FALSE))),IF('Dépenses forfaitaire'!$E285&gt;Listes!$D$42,('Dépenses forfaitaire'!$E285*(VLOOKUP('Dépenses forfaitaire'!$D285,Listes!$A$43:$E$49,5,FALSE))),('Dépenses forfaitaire'!$E285*(VLOOKUP('Dépenses forfaitaire'!$D285,Listes!$A$43:$E$49,3,FALSE)))+(VLOOKUP('Dépenses forfaitaire'!$D285,Listes!$A$43:$E$49,4,FALSE))))))</f>
        <v/>
      </c>
      <c r="O285" s="104" t="str">
        <f>IF($H285="","",IF($C285=Listes!$B$34,Listes!$I$31,IF($C285=Listes!$B$35,(VLOOKUP('Dépenses forfaitaire'!$F285,Listes!$E$31:$F$36,2,FALSE)),IF($C285=Listes!$B$33,IF('Dépenses forfaitaire'!$E285&lt;=Listes!$A$64,'Dépenses forfaitaire'!$E285*Listes!$A$65,IF('Dépenses forfaitaire'!$E285&gt;Listes!$D$64,'Dépenses forfaitaire'!$E285*Listes!$D$65,(('Dépenses forfaitaire'!$E285*Listes!$B$65)+Listes!$C$65)))))))</f>
        <v/>
      </c>
      <c r="P285" s="105" t="str">
        <f t="shared" si="9"/>
        <v/>
      </c>
      <c r="Q285" s="219"/>
    </row>
    <row r="286" spans="1:17" ht="20.100000000000001" customHeight="1" x14ac:dyDescent="0.25">
      <c r="A286" s="44">
        <v>280</v>
      </c>
      <c r="B286" s="21"/>
      <c r="C286" s="21"/>
      <c r="D286" s="21"/>
      <c r="E286" s="21"/>
      <c r="F286" s="21"/>
      <c r="G286" s="21"/>
      <c r="H286" s="113" t="str">
        <f>IF(C286="","",IF(C286="","",(VLOOKUP(C286,Listes!$B$31:$C$35,2,FALSE))))</f>
        <v/>
      </c>
      <c r="I286" s="219" t="str">
        <f t="shared" si="8"/>
        <v/>
      </c>
      <c r="J286" s="105" t="str">
        <f>IF(H286="","",IF(H286="","",(VLOOKUP(H286,Listes!$C$31:$D$35,2,FALSE))))</f>
        <v/>
      </c>
      <c r="K286" s="276"/>
      <c r="L286" s="276"/>
      <c r="M286" s="104" t="str">
        <f>IF($H286="","",IF($C286=Listes!$B$32,IF('Dépenses forfaitaire'!$E286&lt;=Listes!$B$53,('Dépenses forfaitaire'!$E286*(VLOOKUP('Dépenses forfaitaire'!$D286,Listes!$A$54:$E$60,2,FALSE))),IF('Dépenses forfaitaire'!$E286&gt;Listes!$E$53,('Dépenses forfaitaire'!$E286*(VLOOKUP('Dépenses forfaitaire'!$D286,Listes!$A$54:$E$60,5,FALSE))),('Dépenses forfaitaire'!$E286*(VLOOKUP('Dépenses forfaitaire'!$D286,Listes!$A$54:$E$60,3,FALSE)))+(VLOOKUP('Dépenses forfaitaire'!$D286,Listes!$A$54:$E$60,4,FALSE))))))</f>
        <v/>
      </c>
      <c r="N286" s="104" t="str">
        <f>IF($H286="","",IF($C286=Listes!$B$31,IF('Dépenses forfaitaire'!$E286&lt;=Listes!$B$42,('Dépenses forfaitaire'!$E286*(VLOOKUP('Dépenses forfaitaire'!$D286,Listes!$A$43:$E$49,2,FALSE))),IF('Dépenses forfaitaire'!$E286&gt;Listes!$D$42,('Dépenses forfaitaire'!$E286*(VLOOKUP('Dépenses forfaitaire'!$D286,Listes!$A$43:$E$49,5,FALSE))),('Dépenses forfaitaire'!$E286*(VLOOKUP('Dépenses forfaitaire'!$D286,Listes!$A$43:$E$49,3,FALSE)))+(VLOOKUP('Dépenses forfaitaire'!$D286,Listes!$A$43:$E$49,4,FALSE))))))</f>
        <v/>
      </c>
      <c r="O286" s="104" t="str">
        <f>IF($H286="","",IF($C286=Listes!$B$34,Listes!$I$31,IF($C286=Listes!$B$35,(VLOOKUP('Dépenses forfaitaire'!$F286,Listes!$E$31:$F$36,2,FALSE)),IF($C286=Listes!$B$33,IF('Dépenses forfaitaire'!$E286&lt;=Listes!$A$64,'Dépenses forfaitaire'!$E286*Listes!$A$65,IF('Dépenses forfaitaire'!$E286&gt;Listes!$D$64,'Dépenses forfaitaire'!$E286*Listes!$D$65,(('Dépenses forfaitaire'!$E286*Listes!$B$65)+Listes!$C$65)))))))</f>
        <v/>
      </c>
      <c r="P286" s="105" t="str">
        <f t="shared" si="9"/>
        <v/>
      </c>
      <c r="Q286" s="219"/>
    </row>
    <row r="287" spans="1:17" ht="20.100000000000001" customHeight="1" x14ac:dyDescent="0.25">
      <c r="A287" s="44">
        <v>281</v>
      </c>
      <c r="B287" s="21"/>
      <c r="C287" s="21"/>
      <c r="D287" s="21"/>
      <c r="E287" s="21"/>
      <c r="F287" s="21"/>
      <c r="G287" s="21"/>
      <c r="H287" s="113" t="str">
        <f>IF(C287="","",IF(C287="","",(VLOOKUP(C287,Listes!$B$31:$C$35,2,FALSE))))</f>
        <v/>
      </c>
      <c r="I287" s="219" t="str">
        <f t="shared" si="8"/>
        <v/>
      </c>
      <c r="J287" s="105" t="str">
        <f>IF(H287="","",IF(H287="","",(VLOOKUP(H287,Listes!$C$31:$D$35,2,FALSE))))</f>
        <v/>
      </c>
      <c r="K287" s="276"/>
      <c r="L287" s="276"/>
      <c r="M287" s="104" t="str">
        <f>IF($H287="","",IF($C287=Listes!$B$32,IF('Dépenses forfaitaire'!$E287&lt;=Listes!$B$53,('Dépenses forfaitaire'!$E287*(VLOOKUP('Dépenses forfaitaire'!$D287,Listes!$A$54:$E$60,2,FALSE))),IF('Dépenses forfaitaire'!$E287&gt;Listes!$E$53,('Dépenses forfaitaire'!$E287*(VLOOKUP('Dépenses forfaitaire'!$D287,Listes!$A$54:$E$60,5,FALSE))),('Dépenses forfaitaire'!$E287*(VLOOKUP('Dépenses forfaitaire'!$D287,Listes!$A$54:$E$60,3,FALSE)))+(VLOOKUP('Dépenses forfaitaire'!$D287,Listes!$A$54:$E$60,4,FALSE))))))</f>
        <v/>
      </c>
      <c r="N287" s="104" t="str">
        <f>IF($H287="","",IF($C287=Listes!$B$31,IF('Dépenses forfaitaire'!$E287&lt;=Listes!$B$42,('Dépenses forfaitaire'!$E287*(VLOOKUP('Dépenses forfaitaire'!$D287,Listes!$A$43:$E$49,2,FALSE))),IF('Dépenses forfaitaire'!$E287&gt;Listes!$D$42,('Dépenses forfaitaire'!$E287*(VLOOKUP('Dépenses forfaitaire'!$D287,Listes!$A$43:$E$49,5,FALSE))),('Dépenses forfaitaire'!$E287*(VLOOKUP('Dépenses forfaitaire'!$D287,Listes!$A$43:$E$49,3,FALSE)))+(VLOOKUP('Dépenses forfaitaire'!$D287,Listes!$A$43:$E$49,4,FALSE))))))</f>
        <v/>
      </c>
      <c r="O287" s="104" t="str">
        <f>IF($H287="","",IF($C287=Listes!$B$34,Listes!$I$31,IF($C287=Listes!$B$35,(VLOOKUP('Dépenses forfaitaire'!$F287,Listes!$E$31:$F$36,2,FALSE)),IF($C287=Listes!$B$33,IF('Dépenses forfaitaire'!$E287&lt;=Listes!$A$64,'Dépenses forfaitaire'!$E287*Listes!$A$65,IF('Dépenses forfaitaire'!$E287&gt;Listes!$D$64,'Dépenses forfaitaire'!$E287*Listes!$D$65,(('Dépenses forfaitaire'!$E287*Listes!$B$65)+Listes!$C$65)))))))</f>
        <v/>
      </c>
      <c r="P287" s="105" t="str">
        <f t="shared" si="9"/>
        <v/>
      </c>
      <c r="Q287" s="219"/>
    </row>
    <row r="288" spans="1:17" ht="20.100000000000001" customHeight="1" x14ac:dyDescent="0.25">
      <c r="A288" s="44">
        <v>282</v>
      </c>
      <c r="B288" s="21"/>
      <c r="C288" s="21"/>
      <c r="D288" s="21"/>
      <c r="E288" s="21"/>
      <c r="F288" s="21"/>
      <c r="G288" s="21"/>
      <c r="H288" s="113" t="str">
        <f>IF(C288="","",IF(C288="","",(VLOOKUP(C288,Listes!$B$31:$C$35,2,FALSE))))</f>
        <v/>
      </c>
      <c r="I288" s="219" t="str">
        <f t="shared" si="8"/>
        <v/>
      </c>
      <c r="J288" s="105" t="str">
        <f>IF(H288="","",IF(H288="","",(VLOOKUP(H288,Listes!$C$31:$D$35,2,FALSE))))</f>
        <v/>
      </c>
      <c r="K288" s="276"/>
      <c r="L288" s="276"/>
      <c r="M288" s="104" t="str">
        <f>IF($H288="","",IF($C288=Listes!$B$32,IF('Dépenses forfaitaire'!$E288&lt;=Listes!$B$53,('Dépenses forfaitaire'!$E288*(VLOOKUP('Dépenses forfaitaire'!$D288,Listes!$A$54:$E$60,2,FALSE))),IF('Dépenses forfaitaire'!$E288&gt;Listes!$E$53,('Dépenses forfaitaire'!$E288*(VLOOKUP('Dépenses forfaitaire'!$D288,Listes!$A$54:$E$60,5,FALSE))),('Dépenses forfaitaire'!$E288*(VLOOKUP('Dépenses forfaitaire'!$D288,Listes!$A$54:$E$60,3,FALSE)))+(VLOOKUP('Dépenses forfaitaire'!$D288,Listes!$A$54:$E$60,4,FALSE))))))</f>
        <v/>
      </c>
      <c r="N288" s="104" t="str">
        <f>IF($H288="","",IF($C288=Listes!$B$31,IF('Dépenses forfaitaire'!$E288&lt;=Listes!$B$42,('Dépenses forfaitaire'!$E288*(VLOOKUP('Dépenses forfaitaire'!$D288,Listes!$A$43:$E$49,2,FALSE))),IF('Dépenses forfaitaire'!$E288&gt;Listes!$D$42,('Dépenses forfaitaire'!$E288*(VLOOKUP('Dépenses forfaitaire'!$D288,Listes!$A$43:$E$49,5,FALSE))),('Dépenses forfaitaire'!$E288*(VLOOKUP('Dépenses forfaitaire'!$D288,Listes!$A$43:$E$49,3,FALSE)))+(VLOOKUP('Dépenses forfaitaire'!$D288,Listes!$A$43:$E$49,4,FALSE))))))</f>
        <v/>
      </c>
      <c r="O288" s="104" t="str">
        <f>IF($H288="","",IF($C288=Listes!$B$34,Listes!$I$31,IF($C288=Listes!$B$35,(VLOOKUP('Dépenses forfaitaire'!$F288,Listes!$E$31:$F$36,2,FALSE)),IF($C288=Listes!$B$33,IF('Dépenses forfaitaire'!$E288&lt;=Listes!$A$64,'Dépenses forfaitaire'!$E288*Listes!$A$65,IF('Dépenses forfaitaire'!$E288&gt;Listes!$D$64,'Dépenses forfaitaire'!$E288*Listes!$D$65,(('Dépenses forfaitaire'!$E288*Listes!$B$65)+Listes!$C$65)))))))</f>
        <v/>
      </c>
      <c r="P288" s="105" t="str">
        <f t="shared" si="9"/>
        <v/>
      </c>
      <c r="Q288" s="219"/>
    </row>
    <row r="289" spans="1:17" ht="20.100000000000001" customHeight="1" x14ac:dyDescent="0.25">
      <c r="A289" s="44">
        <v>283</v>
      </c>
      <c r="B289" s="21"/>
      <c r="C289" s="21"/>
      <c r="D289" s="21"/>
      <c r="E289" s="21"/>
      <c r="F289" s="21"/>
      <c r="G289" s="21"/>
      <c r="H289" s="113" t="str">
        <f>IF(C289="","",IF(C289="","",(VLOOKUP(C289,Listes!$B$31:$C$35,2,FALSE))))</f>
        <v/>
      </c>
      <c r="I289" s="219" t="str">
        <f t="shared" si="8"/>
        <v/>
      </c>
      <c r="J289" s="105" t="str">
        <f>IF(H289="","",IF(H289="","",(VLOOKUP(H289,Listes!$C$31:$D$35,2,FALSE))))</f>
        <v/>
      </c>
      <c r="K289" s="276"/>
      <c r="L289" s="276"/>
      <c r="M289" s="104" t="str">
        <f>IF($H289="","",IF($C289=Listes!$B$32,IF('Dépenses forfaitaire'!$E289&lt;=Listes!$B$53,('Dépenses forfaitaire'!$E289*(VLOOKUP('Dépenses forfaitaire'!$D289,Listes!$A$54:$E$60,2,FALSE))),IF('Dépenses forfaitaire'!$E289&gt;Listes!$E$53,('Dépenses forfaitaire'!$E289*(VLOOKUP('Dépenses forfaitaire'!$D289,Listes!$A$54:$E$60,5,FALSE))),('Dépenses forfaitaire'!$E289*(VLOOKUP('Dépenses forfaitaire'!$D289,Listes!$A$54:$E$60,3,FALSE)))+(VLOOKUP('Dépenses forfaitaire'!$D289,Listes!$A$54:$E$60,4,FALSE))))))</f>
        <v/>
      </c>
      <c r="N289" s="104" t="str">
        <f>IF($H289="","",IF($C289=Listes!$B$31,IF('Dépenses forfaitaire'!$E289&lt;=Listes!$B$42,('Dépenses forfaitaire'!$E289*(VLOOKUP('Dépenses forfaitaire'!$D289,Listes!$A$43:$E$49,2,FALSE))),IF('Dépenses forfaitaire'!$E289&gt;Listes!$D$42,('Dépenses forfaitaire'!$E289*(VLOOKUP('Dépenses forfaitaire'!$D289,Listes!$A$43:$E$49,5,FALSE))),('Dépenses forfaitaire'!$E289*(VLOOKUP('Dépenses forfaitaire'!$D289,Listes!$A$43:$E$49,3,FALSE)))+(VLOOKUP('Dépenses forfaitaire'!$D289,Listes!$A$43:$E$49,4,FALSE))))))</f>
        <v/>
      </c>
      <c r="O289" s="104" t="str">
        <f>IF($H289="","",IF($C289=Listes!$B$34,Listes!$I$31,IF($C289=Listes!$B$35,(VLOOKUP('Dépenses forfaitaire'!$F289,Listes!$E$31:$F$36,2,FALSE)),IF($C289=Listes!$B$33,IF('Dépenses forfaitaire'!$E289&lt;=Listes!$A$64,'Dépenses forfaitaire'!$E289*Listes!$A$65,IF('Dépenses forfaitaire'!$E289&gt;Listes!$D$64,'Dépenses forfaitaire'!$E289*Listes!$D$65,(('Dépenses forfaitaire'!$E289*Listes!$B$65)+Listes!$C$65)))))))</f>
        <v/>
      </c>
      <c r="P289" s="105" t="str">
        <f t="shared" si="9"/>
        <v/>
      </c>
      <c r="Q289" s="219"/>
    </row>
    <row r="290" spans="1:17" ht="20.100000000000001" customHeight="1" x14ac:dyDescent="0.25">
      <c r="A290" s="44">
        <v>284</v>
      </c>
      <c r="B290" s="21"/>
      <c r="C290" s="21"/>
      <c r="D290" s="21"/>
      <c r="E290" s="21"/>
      <c r="F290" s="21"/>
      <c r="G290" s="21"/>
      <c r="H290" s="113" t="str">
        <f>IF(C290="","",IF(C290="","",(VLOOKUP(C290,Listes!$B$31:$C$35,2,FALSE))))</f>
        <v/>
      </c>
      <c r="I290" s="219" t="str">
        <f t="shared" si="8"/>
        <v/>
      </c>
      <c r="J290" s="105" t="str">
        <f>IF(H290="","",IF(H290="","",(VLOOKUP(H290,Listes!$C$31:$D$35,2,FALSE))))</f>
        <v/>
      </c>
      <c r="K290" s="276"/>
      <c r="L290" s="276"/>
      <c r="M290" s="104" t="str">
        <f>IF($H290="","",IF($C290=Listes!$B$32,IF('Dépenses forfaitaire'!$E290&lt;=Listes!$B$53,('Dépenses forfaitaire'!$E290*(VLOOKUP('Dépenses forfaitaire'!$D290,Listes!$A$54:$E$60,2,FALSE))),IF('Dépenses forfaitaire'!$E290&gt;Listes!$E$53,('Dépenses forfaitaire'!$E290*(VLOOKUP('Dépenses forfaitaire'!$D290,Listes!$A$54:$E$60,5,FALSE))),('Dépenses forfaitaire'!$E290*(VLOOKUP('Dépenses forfaitaire'!$D290,Listes!$A$54:$E$60,3,FALSE)))+(VLOOKUP('Dépenses forfaitaire'!$D290,Listes!$A$54:$E$60,4,FALSE))))))</f>
        <v/>
      </c>
      <c r="N290" s="104" t="str">
        <f>IF($H290="","",IF($C290=Listes!$B$31,IF('Dépenses forfaitaire'!$E290&lt;=Listes!$B$42,('Dépenses forfaitaire'!$E290*(VLOOKUP('Dépenses forfaitaire'!$D290,Listes!$A$43:$E$49,2,FALSE))),IF('Dépenses forfaitaire'!$E290&gt;Listes!$D$42,('Dépenses forfaitaire'!$E290*(VLOOKUP('Dépenses forfaitaire'!$D290,Listes!$A$43:$E$49,5,FALSE))),('Dépenses forfaitaire'!$E290*(VLOOKUP('Dépenses forfaitaire'!$D290,Listes!$A$43:$E$49,3,FALSE)))+(VLOOKUP('Dépenses forfaitaire'!$D290,Listes!$A$43:$E$49,4,FALSE))))))</f>
        <v/>
      </c>
      <c r="O290" s="104" t="str">
        <f>IF($H290="","",IF($C290=Listes!$B$34,Listes!$I$31,IF($C290=Listes!$B$35,(VLOOKUP('Dépenses forfaitaire'!$F290,Listes!$E$31:$F$36,2,FALSE)),IF($C290=Listes!$B$33,IF('Dépenses forfaitaire'!$E290&lt;=Listes!$A$64,'Dépenses forfaitaire'!$E290*Listes!$A$65,IF('Dépenses forfaitaire'!$E290&gt;Listes!$D$64,'Dépenses forfaitaire'!$E290*Listes!$D$65,(('Dépenses forfaitaire'!$E290*Listes!$B$65)+Listes!$C$65)))))))</f>
        <v/>
      </c>
      <c r="P290" s="105" t="str">
        <f t="shared" si="9"/>
        <v/>
      </c>
      <c r="Q290" s="219"/>
    </row>
    <row r="291" spans="1:17" ht="20.100000000000001" customHeight="1" x14ac:dyDescent="0.25">
      <c r="A291" s="44">
        <v>285</v>
      </c>
      <c r="B291" s="21"/>
      <c r="C291" s="21"/>
      <c r="D291" s="21"/>
      <c r="E291" s="21"/>
      <c r="F291" s="21"/>
      <c r="G291" s="21"/>
      <c r="H291" s="113" t="str">
        <f>IF(C291="","",IF(C291="","",(VLOOKUP(C291,Listes!$B$31:$C$35,2,FALSE))))</f>
        <v/>
      </c>
      <c r="I291" s="219" t="str">
        <f t="shared" si="8"/>
        <v/>
      </c>
      <c r="J291" s="105" t="str">
        <f>IF(H291="","",IF(H291="","",(VLOOKUP(H291,Listes!$C$31:$D$35,2,FALSE))))</f>
        <v/>
      </c>
      <c r="K291" s="276"/>
      <c r="L291" s="276"/>
      <c r="M291" s="104" t="str">
        <f>IF($H291="","",IF($C291=Listes!$B$32,IF('Dépenses forfaitaire'!$E291&lt;=Listes!$B$53,('Dépenses forfaitaire'!$E291*(VLOOKUP('Dépenses forfaitaire'!$D291,Listes!$A$54:$E$60,2,FALSE))),IF('Dépenses forfaitaire'!$E291&gt;Listes!$E$53,('Dépenses forfaitaire'!$E291*(VLOOKUP('Dépenses forfaitaire'!$D291,Listes!$A$54:$E$60,5,FALSE))),('Dépenses forfaitaire'!$E291*(VLOOKUP('Dépenses forfaitaire'!$D291,Listes!$A$54:$E$60,3,FALSE)))+(VLOOKUP('Dépenses forfaitaire'!$D291,Listes!$A$54:$E$60,4,FALSE))))))</f>
        <v/>
      </c>
      <c r="N291" s="104" t="str">
        <f>IF($H291="","",IF($C291=Listes!$B$31,IF('Dépenses forfaitaire'!$E291&lt;=Listes!$B$42,('Dépenses forfaitaire'!$E291*(VLOOKUP('Dépenses forfaitaire'!$D291,Listes!$A$43:$E$49,2,FALSE))),IF('Dépenses forfaitaire'!$E291&gt;Listes!$D$42,('Dépenses forfaitaire'!$E291*(VLOOKUP('Dépenses forfaitaire'!$D291,Listes!$A$43:$E$49,5,FALSE))),('Dépenses forfaitaire'!$E291*(VLOOKUP('Dépenses forfaitaire'!$D291,Listes!$A$43:$E$49,3,FALSE)))+(VLOOKUP('Dépenses forfaitaire'!$D291,Listes!$A$43:$E$49,4,FALSE))))))</f>
        <v/>
      </c>
      <c r="O291" s="104" t="str">
        <f>IF($H291="","",IF($C291=Listes!$B$34,Listes!$I$31,IF($C291=Listes!$B$35,(VLOOKUP('Dépenses forfaitaire'!$F291,Listes!$E$31:$F$36,2,FALSE)),IF($C291=Listes!$B$33,IF('Dépenses forfaitaire'!$E291&lt;=Listes!$A$64,'Dépenses forfaitaire'!$E291*Listes!$A$65,IF('Dépenses forfaitaire'!$E291&gt;Listes!$D$64,'Dépenses forfaitaire'!$E291*Listes!$D$65,(('Dépenses forfaitaire'!$E291*Listes!$B$65)+Listes!$C$65)))))))</f>
        <v/>
      </c>
      <c r="P291" s="105" t="str">
        <f t="shared" si="9"/>
        <v/>
      </c>
      <c r="Q291" s="219"/>
    </row>
    <row r="292" spans="1:17" ht="20.100000000000001" customHeight="1" x14ac:dyDescent="0.25">
      <c r="A292" s="44">
        <v>286</v>
      </c>
      <c r="B292" s="21"/>
      <c r="C292" s="21"/>
      <c r="D292" s="21"/>
      <c r="E292" s="21"/>
      <c r="F292" s="21"/>
      <c r="G292" s="21"/>
      <c r="H292" s="113" t="str">
        <f>IF(C292="","",IF(C292="","",(VLOOKUP(C292,Listes!$B$31:$C$35,2,FALSE))))</f>
        <v/>
      </c>
      <c r="I292" s="219" t="str">
        <f t="shared" si="8"/>
        <v/>
      </c>
      <c r="J292" s="105" t="str">
        <f>IF(H292="","",IF(H292="","",(VLOOKUP(H292,Listes!$C$31:$D$35,2,FALSE))))</f>
        <v/>
      </c>
      <c r="K292" s="276"/>
      <c r="L292" s="276"/>
      <c r="M292" s="104" t="str">
        <f>IF($H292="","",IF($C292=Listes!$B$32,IF('Dépenses forfaitaire'!$E292&lt;=Listes!$B$53,('Dépenses forfaitaire'!$E292*(VLOOKUP('Dépenses forfaitaire'!$D292,Listes!$A$54:$E$60,2,FALSE))),IF('Dépenses forfaitaire'!$E292&gt;Listes!$E$53,('Dépenses forfaitaire'!$E292*(VLOOKUP('Dépenses forfaitaire'!$D292,Listes!$A$54:$E$60,5,FALSE))),('Dépenses forfaitaire'!$E292*(VLOOKUP('Dépenses forfaitaire'!$D292,Listes!$A$54:$E$60,3,FALSE)))+(VLOOKUP('Dépenses forfaitaire'!$D292,Listes!$A$54:$E$60,4,FALSE))))))</f>
        <v/>
      </c>
      <c r="N292" s="104" t="str">
        <f>IF($H292="","",IF($C292=Listes!$B$31,IF('Dépenses forfaitaire'!$E292&lt;=Listes!$B$42,('Dépenses forfaitaire'!$E292*(VLOOKUP('Dépenses forfaitaire'!$D292,Listes!$A$43:$E$49,2,FALSE))),IF('Dépenses forfaitaire'!$E292&gt;Listes!$D$42,('Dépenses forfaitaire'!$E292*(VLOOKUP('Dépenses forfaitaire'!$D292,Listes!$A$43:$E$49,5,FALSE))),('Dépenses forfaitaire'!$E292*(VLOOKUP('Dépenses forfaitaire'!$D292,Listes!$A$43:$E$49,3,FALSE)))+(VLOOKUP('Dépenses forfaitaire'!$D292,Listes!$A$43:$E$49,4,FALSE))))))</f>
        <v/>
      </c>
      <c r="O292" s="104" t="str">
        <f>IF($H292="","",IF($C292=Listes!$B$34,Listes!$I$31,IF($C292=Listes!$B$35,(VLOOKUP('Dépenses forfaitaire'!$F292,Listes!$E$31:$F$36,2,FALSE)),IF($C292=Listes!$B$33,IF('Dépenses forfaitaire'!$E292&lt;=Listes!$A$64,'Dépenses forfaitaire'!$E292*Listes!$A$65,IF('Dépenses forfaitaire'!$E292&gt;Listes!$D$64,'Dépenses forfaitaire'!$E292*Listes!$D$65,(('Dépenses forfaitaire'!$E292*Listes!$B$65)+Listes!$C$65)))))))</f>
        <v/>
      </c>
      <c r="P292" s="105" t="str">
        <f t="shared" si="9"/>
        <v/>
      </c>
      <c r="Q292" s="219"/>
    </row>
    <row r="293" spans="1:17" ht="20.100000000000001" customHeight="1" x14ac:dyDescent="0.25">
      <c r="A293" s="44">
        <v>287</v>
      </c>
      <c r="B293" s="21"/>
      <c r="C293" s="21"/>
      <c r="D293" s="21"/>
      <c r="E293" s="21"/>
      <c r="F293" s="21"/>
      <c r="G293" s="21"/>
      <c r="H293" s="113" t="str">
        <f>IF(C293="","",IF(C293="","",(VLOOKUP(C293,Listes!$B$31:$C$35,2,FALSE))))</f>
        <v/>
      </c>
      <c r="I293" s="219" t="str">
        <f t="shared" si="8"/>
        <v/>
      </c>
      <c r="J293" s="105" t="str">
        <f>IF(H293="","",IF(H293="","",(VLOOKUP(H293,Listes!$C$31:$D$35,2,FALSE))))</f>
        <v/>
      </c>
      <c r="K293" s="276"/>
      <c r="L293" s="276"/>
      <c r="M293" s="104" t="str">
        <f>IF($H293="","",IF($C293=Listes!$B$32,IF('Dépenses forfaitaire'!$E293&lt;=Listes!$B$53,('Dépenses forfaitaire'!$E293*(VLOOKUP('Dépenses forfaitaire'!$D293,Listes!$A$54:$E$60,2,FALSE))),IF('Dépenses forfaitaire'!$E293&gt;Listes!$E$53,('Dépenses forfaitaire'!$E293*(VLOOKUP('Dépenses forfaitaire'!$D293,Listes!$A$54:$E$60,5,FALSE))),('Dépenses forfaitaire'!$E293*(VLOOKUP('Dépenses forfaitaire'!$D293,Listes!$A$54:$E$60,3,FALSE)))+(VLOOKUP('Dépenses forfaitaire'!$D293,Listes!$A$54:$E$60,4,FALSE))))))</f>
        <v/>
      </c>
      <c r="N293" s="104" t="str">
        <f>IF($H293="","",IF($C293=Listes!$B$31,IF('Dépenses forfaitaire'!$E293&lt;=Listes!$B$42,('Dépenses forfaitaire'!$E293*(VLOOKUP('Dépenses forfaitaire'!$D293,Listes!$A$43:$E$49,2,FALSE))),IF('Dépenses forfaitaire'!$E293&gt;Listes!$D$42,('Dépenses forfaitaire'!$E293*(VLOOKUP('Dépenses forfaitaire'!$D293,Listes!$A$43:$E$49,5,FALSE))),('Dépenses forfaitaire'!$E293*(VLOOKUP('Dépenses forfaitaire'!$D293,Listes!$A$43:$E$49,3,FALSE)))+(VLOOKUP('Dépenses forfaitaire'!$D293,Listes!$A$43:$E$49,4,FALSE))))))</f>
        <v/>
      </c>
      <c r="O293" s="104" t="str">
        <f>IF($H293="","",IF($C293=Listes!$B$34,Listes!$I$31,IF($C293=Listes!$B$35,(VLOOKUP('Dépenses forfaitaire'!$F293,Listes!$E$31:$F$36,2,FALSE)),IF($C293=Listes!$B$33,IF('Dépenses forfaitaire'!$E293&lt;=Listes!$A$64,'Dépenses forfaitaire'!$E293*Listes!$A$65,IF('Dépenses forfaitaire'!$E293&gt;Listes!$D$64,'Dépenses forfaitaire'!$E293*Listes!$D$65,(('Dépenses forfaitaire'!$E293*Listes!$B$65)+Listes!$C$65)))))))</f>
        <v/>
      </c>
      <c r="P293" s="105" t="str">
        <f t="shared" si="9"/>
        <v/>
      </c>
      <c r="Q293" s="219"/>
    </row>
    <row r="294" spans="1:17" ht="20.100000000000001" customHeight="1" x14ac:dyDescent="0.25">
      <c r="A294" s="44">
        <v>288</v>
      </c>
      <c r="B294" s="21"/>
      <c r="C294" s="21"/>
      <c r="D294" s="21"/>
      <c r="E294" s="21"/>
      <c r="F294" s="21"/>
      <c r="G294" s="21"/>
      <c r="H294" s="113" t="str">
        <f>IF(C294="","",IF(C294="","",(VLOOKUP(C294,Listes!$B$31:$C$35,2,FALSE))))</f>
        <v/>
      </c>
      <c r="I294" s="219" t="str">
        <f t="shared" si="8"/>
        <v/>
      </c>
      <c r="J294" s="105" t="str">
        <f>IF(H294="","",IF(H294="","",(VLOOKUP(H294,Listes!$C$31:$D$35,2,FALSE))))</f>
        <v/>
      </c>
      <c r="K294" s="276"/>
      <c r="L294" s="276"/>
      <c r="M294" s="104" t="str">
        <f>IF($H294="","",IF($C294=Listes!$B$32,IF('Dépenses forfaitaire'!$E294&lt;=Listes!$B$53,('Dépenses forfaitaire'!$E294*(VLOOKUP('Dépenses forfaitaire'!$D294,Listes!$A$54:$E$60,2,FALSE))),IF('Dépenses forfaitaire'!$E294&gt;Listes!$E$53,('Dépenses forfaitaire'!$E294*(VLOOKUP('Dépenses forfaitaire'!$D294,Listes!$A$54:$E$60,5,FALSE))),('Dépenses forfaitaire'!$E294*(VLOOKUP('Dépenses forfaitaire'!$D294,Listes!$A$54:$E$60,3,FALSE)))+(VLOOKUP('Dépenses forfaitaire'!$D294,Listes!$A$54:$E$60,4,FALSE))))))</f>
        <v/>
      </c>
      <c r="N294" s="104" t="str">
        <f>IF($H294="","",IF($C294=Listes!$B$31,IF('Dépenses forfaitaire'!$E294&lt;=Listes!$B$42,('Dépenses forfaitaire'!$E294*(VLOOKUP('Dépenses forfaitaire'!$D294,Listes!$A$43:$E$49,2,FALSE))),IF('Dépenses forfaitaire'!$E294&gt;Listes!$D$42,('Dépenses forfaitaire'!$E294*(VLOOKUP('Dépenses forfaitaire'!$D294,Listes!$A$43:$E$49,5,FALSE))),('Dépenses forfaitaire'!$E294*(VLOOKUP('Dépenses forfaitaire'!$D294,Listes!$A$43:$E$49,3,FALSE)))+(VLOOKUP('Dépenses forfaitaire'!$D294,Listes!$A$43:$E$49,4,FALSE))))))</f>
        <v/>
      </c>
      <c r="O294" s="104" t="str">
        <f>IF($H294="","",IF($C294=Listes!$B$34,Listes!$I$31,IF($C294=Listes!$B$35,(VLOOKUP('Dépenses forfaitaire'!$F294,Listes!$E$31:$F$36,2,FALSE)),IF($C294=Listes!$B$33,IF('Dépenses forfaitaire'!$E294&lt;=Listes!$A$64,'Dépenses forfaitaire'!$E294*Listes!$A$65,IF('Dépenses forfaitaire'!$E294&gt;Listes!$D$64,'Dépenses forfaitaire'!$E294*Listes!$D$65,(('Dépenses forfaitaire'!$E294*Listes!$B$65)+Listes!$C$65)))))))</f>
        <v/>
      </c>
      <c r="P294" s="105" t="str">
        <f t="shared" si="9"/>
        <v/>
      </c>
      <c r="Q294" s="219"/>
    </row>
    <row r="295" spans="1:17" ht="20.100000000000001" customHeight="1" x14ac:dyDescent="0.25">
      <c r="A295" s="44">
        <v>289</v>
      </c>
      <c r="B295" s="21"/>
      <c r="C295" s="21"/>
      <c r="D295" s="21"/>
      <c r="E295" s="21"/>
      <c r="F295" s="21"/>
      <c r="G295" s="21"/>
      <c r="H295" s="113" t="str">
        <f>IF(C295="","",IF(C295="","",(VLOOKUP(C295,Listes!$B$31:$C$35,2,FALSE))))</f>
        <v/>
      </c>
      <c r="I295" s="219" t="str">
        <f t="shared" si="8"/>
        <v/>
      </c>
      <c r="J295" s="105" t="str">
        <f>IF(H295="","",IF(H295="","",(VLOOKUP(H295,Listes!$C$31:$D$35,2,FALSE))))</f>
        <v/>
      </c>
      <c r="K295" s="276"/>
      <c r="L295" s="276"/>
      <c r="M295" s="104" t="str">
        <f>IF($H295="","",IF($C295=Listes!$B$32,IF('Dépenses forfaitaire'!$E295&lt;=Listes!$B$53,('Dépenses forfaitaire'!$E295*(VLOOKUP('Dépenses forfaitaire'!$D295,Listes!$A$54:$E$60,2,FALSE))),IF('Dépenses forfaitaire'!$E295&gt;Listes!$E$53,('Dépenses forfaitaire'!$E295*(VLOOKUP('Dépenses forfaitaire'!$D295,Listes!$A$54:$E$60,5,FALSE))),('Dépenses forfaitaire'!$E295*(VLOOKUP('Dépenses forfaitaire'!$D295,Listes!$A$54:$E$60,3,FALSE)))+(VLOOKUP('Dépenses forfaitaire'!$D295,Listes!$A$54:$E$60,4,FALSE))))))</f>
        <v/>
      </c>
      <c r="N295" s="104" t="str">
        <f>IF($H295="","",IF($C295=Listes!$B$31,IF('Dépenses forfaitaire'!$E295&lt;=Listes!$B$42,('Dépenses forfaitaire'!$E295*(VLOOKUP('Dépenses forfaitaire'!$D295,Listes!$A$43:$E$49,2,FALSE))),IF('Dépenses forfaitaire'!$E295&gt;Listes!$D$42,('Dépenses forfaitaire'!$E295*(VLOOKUP('Dépenses forfaitaire'!$D295,Listes!$A$43:$E$49,5,FALSE))),('Dépenses forfaitaire'!$E295*(VLOOKUP('Dépenses forfaitaire'!$D295,Listes!$A$43:$E$49,3,FALSE)))+(VLOOKUP('Dépenses forfaitaire'!$D295,Listes!$A$43:$E$49,4,FALSE))))))</f>
        <v/>
      </c>
      <c r="O295" s="104" t="str">
        <f>IF($H295="","",IF($C295=Listes!$B$34,Listes!$I$31,IF($C295=Listes!$B$35,(VLOOKUP('Dépenses forfaitaire'!$F295,Listes!$E$31:$F$36,2,FALSE)),IF($C295=Listes!$B$33,IF('Dépenses forfaitaire'!$E295&lt;=Listes!$A$64,'Dépenses forfaitaire'!$E295*Listes!$A$65,IF('Dépenses forfaitaire'!$E295&gt;Listes!$D$64,'Dépenses forfaitaire'!$E295*Listes!$D$65,(('Dépenses forfaitaire'!$E295*Listes!$B$65)+Listes!$C$65)))))))</f>
        <v/>
      </c>
      <c r="P295" s="105" t="str">
        <f t="shared" si="9"/>
        <v/>
      </c>
      <c r="Q295" s="219"/>
    </row>
    <row r="296" spans="1:17" ht="20.100000000000001" customHeight="1" x14ac:dyDescent="0.25">
      <c r="A296" s="44">
        <v>290</v>
      </c>
      <c r="B296" s="21"/>
      <c r="C296" s="21"/>
      <c r="D296" s="21"/>
      <c r="E296" s="21"/>
      <c r="F296" s="21"/>
      <c r="G296" s="21"/>
      <c r="H296" s="113" t="str">
        <f>IF(C296="","",IF(C296="","",(VLOOKUP(C296,Listes!$B$31:$C$35,2,FALSE))))</f>
        <v/>
      </c>
      <c r="I296" s="219" t="str">
        <f t="shared" si="8"/>
        <v/>
      </c>
      <c r="J296" s="105" t="str">
        <f>IF(H296="","",IF(H296="","",(VLOOKUP(H296,Listes!$C$31:$D$35,2,FALSE))))</f>
        <v/>
      </c>
      <c r="K296" s="276"/>
      <c r="L296" s="276"/>
      <c r="M296" s="104" t="str">
        <f>IF($H296="","",IF($C296=Listes!$B$32,IF('Dépenses forfaitaire'!$E296&lt;=Listes!$B$53,('Dépenses forfaitaire'!$E296*(VLOOKUP('Dépenses forfaitaire'!$D296,Listes!$A$54:$E$60,2,FALSE))),IF('Dépenses forfaitaire'!$E296&gt;Listes!$E$53,('Dépenses forfaitaire'!$E296*(VLOOKUP('Dépenses forfaitaire'!$D296,Listes!$A$54:$E$60,5,FALSE))),('Dépenses forfaitaire'!$E296*(VLOOKUP('Dépenses forfaitaire'!$D296,Listes!$A$54:$E$60,3,FALSE)))+(VLOOKUP('Dépenses forfaitaire'!$D296,Listes!$A$54:$E$60,4,FALSE))))))</f>
        <v/>
      </c>
      <c r="N296" s="104" t="str">
        <f>IF($H296="","",IF($C296=Listes!$B$31,IF('Dépenses forfaitaire'!$E296&lt;=Listes!$B$42,('Dépenses forfaitaire'!$E296*(VLOOKUP('Dépenses forfaitaire'!$D296,Listes!$A$43:$E$49,2,FALSE))),IF('Dépenses forfaitaire'!$E296&gt;Listes!$D$42,('Dépenses forfaitaire'!$E296*(VLOOKUP('Dépenses forfaitaire'!$D296,Listes!$A$43:$E$49,5,FALSE))),('Dépenses forfaitaire'!$E296*(VLOOKUP('Dépenses forfaitaire'!$D296,Listes!$A$43:$E$49,3,FALSE)))+(VLOOKUP('Dépenses forfaitaire'!$D296,Listes!$A$43:$E$49,4,FALSE))))))</f>
        <v/>
      </c>
      <c r="O296" s="104" t="str">
        <f>IF($H296="","",IF($C296=Listes!$B$34,Listes!$I$31,IF($C296=Listes!$B$35,(VLOOKUP('Dépenses forfaitaire'!$F296,Listes!$E$31:$F$36,2,FALSE)),IF($C296=Listes!$B$33,IF('Dépenses forfaitaire'!$E296&lt;=Listes!$A$64,'Dépenses forfaitaire'!$E296*Listes!$A$65,IF('Dépenses forfaitaire'!$E296&gt;Listes!$D$64,'Dépenses forfaitaire'!$E296*Listes!$D$65,(('Dépenses forfaitaire'!$E296*Listes!$B$65)+Listes!$C$65)))))))</f>
        <v/>
      </c>
      <c r="P296" s="105" t="str">
        <f t="shared" si="9"/>
        <v/>
      </c>
      <c r="Q296" s="219"/>
    </row>
    <row r="297" spans="1:17" ht="20.100000000000001" customHeight="1" x14ac:dyDescent="0.25">
      <c r="A297" s="44">
        <v>291</v>
      </c>
      <c r="B297" s="21"/>
      <c r="C297" s="21"/>
      <c r="D297" s="21"/>
      <c r="E297" s="21"/>
      <c r="F297" s="21"/>
      <c r="G297" s="21"/>
      <c r="H297" s="113" t="str">
        <f>IF(C297="","",IF(C297="","",(VLOOKUP(C297,Listes!$B$31:$C$35,2,FALSE))))</f>
        <v/>
      </c>
      <c r="I297" s="219" t="str">
        <f t="shared" si="8"/>
        <v/>
      </c>
      <c r="J297" s="105" t="str">
        <f>IF(H297="","",IF(H297="","",(VLOOKUP(H297,Listes!$C$31:$D$35,2,FALSE))))</f>
        <v/>
      </c>
      <c r="K297" s="276"/>
      <c r="L297" s="276"/>
      <c r="M297" s="104" t="str">
        <f>IF($H297="","",IF($C297=Listes!$B$32,IF('Dépenses forfaitaire'!$E297&lt;=Listes!$B$53,('Dépenses forfaitaire'!$E297*(VLOOKUP('Dépenses forfaitaire'!$D297,Listes!$A$54:$E$60,2,FALSE))),IF('Dépenses forfaitaire'!$E297&gt;Listes!$E$53,('Dépenses forfaitaire'!$E297*(VLOOKUP('Dépenses forfaitaire'!$D297,Listes!$A$54:$E$60,5,FALSE))),('Dépenses forfaitaire'!$E297*(VLOOKUP('Dépenses forfaitaire'!$D297,Listes!$A$54:$E$60,3,FALSE)))+(VLOOKUP('Dépenses forfaitaire'!$D297,Listes!$A$54:$E$60,4,FALSE))))))</f>
        <v/>
      </c>
      <c r="N297" s="104" t="str">
        <f>IF($H297="","",IF($C297=Listes!$B$31,IF('Dépenses forfaitaire'!$E297&lt;=Listes!$B$42,('Dépenses forfaitaire'!$E297*(VLOOKUP('Dépenses forfaitaire'!$D297,Listes!$A$43:$E$49,2,FALSE))),IF('Dépenses forfaitaire'!$E297&gt;Listes!$D$42,('Dépenses forfaitaire'!$E297*(VLOOKUP('Dépenses forfaitaire'!$D297,Listes!$A$43:$E$49,5,FALSE))),('Dépenses forfaitaire'!$E297*(VLOOKUP('Dépenses forfaitaire'!$D297,Listes!$A$43:$E$49,3,FALSE)))+(VLOOKUP('Dépenses forfaitaire'!$D297,Listes!$A$43:$E$49,4,FALSE))))))</f>
        <v/>
      </c>
      <c r="O297" s="104" t="str">
        <f>IF($H297="","",IF($C297=Listes!$B$34,Listes!$I$31,IF($C297=Listes!$B$35,(VLOOKUP('Dépenses forfaitaire'!$F297,Listes!$E$31:$F$36,2,FALSE)),IF($C297=Listes!$B$33,IF('Dépenses forfaitaire'!$E297&lt;=Listes!$A$64,'Dépenses forfaitaire'!$E297*Listes!$A$65,IF('Dépenses forfaitaire'!$E297&gt;Listes!$D$64,'Dépenses forfaitaire'!$E297*Listes!$D$65,(('Dépenses forfaitaire'!$E297*Listes!$B$65)+Listes!$C$65)))))))</f>
        <v/>
      </c>
      <c r="P297" s="105" t="str">
        <f t="shared" si="9"/>
        <v/>
      </c>
      <c r="Q297" s="219"/>
    </row>
    <row r="298" spans="1:17" ht="20.100000000000001" customHeight="1" x14ac:dyDescent="0.25">
      <c r="A298" s="44">
        <v>292</v>
      </c>
      <c r="B298" s="21"/>
      <c r="C298" s="21"/>
      <c r="D298" s="21"/>
      <c r="E298" s="21"/>
      <c r="F298" s="21"/>
      <c r="G298" s="21"/>
      <c r="H298" s="113" t="str">
        <f>IF(C298="","",IF(C298="","",(VLOOKUP(C298,Listes!$B$31:$C$35,2,FALSE))))</f>
        <v/>
      </c>
      <c r="I298" s="219" t="str">
        <f t="shared" si="8"/>
        <v/>
      </c>
      <c r="J298" s="105" t="str">
        <f>IF(H298="","",IF(H298="","",(VLOOKUP(H298,Listes!$C$31:$D$35,2,FALSE))))</f>
        <v/>
      </c>
      <c r="K298" s="276"/>
      <c r="L298" s="276"/>
      <c r="M298" s="104" t="str">
        <f>IF($H298="","",IF($C298=Listes!$B$32,IF('Dépenses forfaitaire'!$E298&lt;=Listes!$B$53,('Dépenses forfaitaire'!$E298*(VLOOKUP('Dépenses forfaitaire'!$D298,Listes!$A$54:$E$60,2,FALSE))),IF('Dépenses forfaitaire'!$E298&gt;Listes!$E$53,('Dépenses forfaitaire'!$E298*(VLOOKUP('Dépenses forfaitaire'!$D298,Listes!$A$54:$E$60,5,FALSE))),('Dépenses forfaitaire'!$E298*(VLOOKUP('Dépenses forfaitaire'!$D298,Listes!$A$54:$E$60,3,FALSE)))+(VLOOKUP('Dépenses forfaitaire'!$D298,Listes!$A$54:$E$60,4,FALSE))))))</f>
        <v/>
      </c>
      <c r="N298" s="104" t="str">
        <f>IF($H298="","",IF($C298=Listes!$B$31,IF('Dépenses forfaitaire'!$E298&lt;=Listes!$B$42,('Dépenses forfaitaire'!$E298*(VLOOKUP('Dépenses forfaitaire'!$D298,Listes!$A$43:$E$49,2,FALSE))),IF('Dépenses forfaitaire'!$E298&gt;Listes!$D$42,('Dépenses forfaitaire'!$E298*(VLOOKUP('Dépenses forfaitaire'!$D298,Listes!$A$43:$E$49,5,FALSE))),('Dépenses forfaitaire'!$E298*(VLOOKUP('Dépenses forfaitaire'!$D298,Listes!$A$43:$E$49,3,FALSE)))+(VLOOKUP('Dépenses forfaitaire'!$D298,Listes!$A$43:$E$49,4,FALSE))))))</f>
        <v/>
      </c>
      <c r="O298" s="104" t="str">
        <f>IF($H298="","",IF($C298=Listes!$B$34,Listes!$I$31,IF($C298=Listes!$B$35,(VLOOKUP('Dépenses forfaitaire'!$F298,Listes!$E$31:$F$36,2,FALSE)),IF($C298=Listes!$B$33,IF('Dépenses forfaitaire'!$E298&lt;=Listes!$A$64,'Dépenses forfaitaire'!$E298*Listes!$A$65,IF('Dépenses forfaitaire'!$E298&gt;Listes!$D$64,'Dépenses forfaitaire'!$E298*Listes!$D$65,(('Dépenses forfaitaire'!$E298*Listes!$B$65)+Listes!$C$65)))))))</f>
        <v/>
      </c>
      <c r="P298" s="105" t="str">
        <f t="shared" si="9"/>
        <v/>
      </c>
      <c r="Q298" s="219"/>
    </row>
    <row r="299" spans="1:17" ht="20.100000000000001" customHeight="1" x14ac:dyDescent="0.25">
      <c r="A299" s="44">
        <v>293</v>
      </c>
      <c r="B299" s="21"/>
      <c r="C299" s="21"/>
      <c r="D299" s="21"/>
      <c r="E299" s="21"/>
      <c r="F299" s="21"/>
      <c r="G299" s="21"/>
      <c r="H299" s="113" t="str">
        <f>IF(C299="","",IF(C299="","",(VLOOKUP(C299,Listes!$B$31:$C$35,2,FALSE))))</f>
        <v/>
      </c>
      <c r="I299" s="219" t="str">
        <f t="shared" si="8"/>
        <v/>
      </c>
      <c r="J299" s="105" t="str">
        <f>IF(H299="","",IF(H299="","",(VLOOKUP(H299,Listes!$C$31:$D$35,2,FALSE))))</f>
        <v/>
      </c>
      <c r="K299" s="276"/>
      <c r="L299" s="276"/>
      <c r="M299" s="104" t="str">
        <f>IF($H299="","",IF($C299=Listes!$B$32,IF('Dépenses forfaitaire'!$E299&lt;=Listes!$B$53,('Dépenses forfaitaire'!$E299*(VLOOKUP('Dépenses forfaitaire'!$D299,Listes!$A$54:$E$60,2,FALSE))),IF('Dépenses forfaitaire'!$E299&gt;Listes!$E$53,('Dépenses forfaitaire'!$E299*(VLOOKUP('Dépenses forfaitaire'!$D299,Listes!$A$54:$E$60,5,FALSE))),('Dépenses forfaitaire'!$E299*(VLOOKUP('Dépenses forfaitaire'!$D299,Listes!$A$54:$E$60,3,FALSE)))+(VLOOKUP('Dépenses forfaitaire'!$D299,Listes!$A$54:$E$60,4,FALSE))))))</f>
        <v/>
      </c>
      <c r="N299" s="104" t="str">
        <f>IF($H299="","",IF($C299=Listes!$B$31,IF('Dépenses forfaitaire'!$E299&lt;=Listes!$B$42,('Dépenses forfaitaire'!$E299*(VLOOKUP('Dépenses forfaitaire'!$D299,Listes!$A$43:$E$49,2,FALSE))),IF('Dépenses forfaitaire'!$E299&gt;Listes!$D$42,('Dépenses forfaitaire'!$E299*(VLOOKUP('Dépenses forfaitaire'!$D299,Listes!$A$43:$E$49,5,FALSE))),('Dépenses forfaitaire'!$E299*(VLOOKUP('Dépenses forfaitaire'!$D299,Listes!$A$43:$E$49,3,FALSE)))+(VLOOKUP('Dépenses forfaitaire'!$D299,Listes!$A$43:$E$49,4,FALSE))))))</f>
        <v/>
      </c>
      <c r="O299" s="104" t="str">
        <f>IF($H299="","",IF($C299=Listes!$B$34,Listes!$I$31,IF($C299=Listes!$B$35,(VLOOKUP('Dépenses forfaitaire'!$F299,Listes!$E$31:$F$36,2,FALSE)),IF($C299=Listes!$B$33,IF('Dépenses forfaitaire'!$E299&lt;=Listes!$A$64,'Dépenses forfaitaire'!$E299*Listes!$A$65,IF('Dépenses forfaitaire'!$E299&gt;Listes!$D$64,'Dépenses forfaitaire'!$E299*Listes!$D$65,(('Dépenses forfaitaire'!$E299*Listes!$B$65)+Listes!$C$65)))))))</f>
        <v/>
      </c>
      <c r="P299" s="105" t="str">
        <f t="shared" si="9"/>
        <v/>
      </c>
      <c r="Q299" s="219"/>
    </row>
    <row r="300" spans="1:17" ht="20.100000000000001" customHeight="1" x14ac:dyDescent="0.25">
      <c r="A300" s="44">
        <v>294</v>
      </c>
      <c r="B300" s="21"/>
      <c r="C300" s="21"/>
      <c r="D300" s="21"/>
      <c r="E300" s="21"/>
      <c r="F300" s="21"/>
      <c r="G300" s="21"/>
      <c r="H300" s="113" t="str">
        <f>IF(C300="","",IF(C300="","",(VLOOKUP(C300,Listes!$B$31:$C$35,2,FALSE))))</f>
        <v/>
      </c>
      <c r="I300" s="219" t="str">
        <f t="shared" si="8"/>
        <v/>
      </c>
      <c r="J300" s="105" t="str">
        <f>IF(H300="","",IF(H300="","",(VLOOKUP(H300,Listes!$C$31:$D$35,2,FALSE))))</f>
        <v/>
      </c>
      <c r="K300" s="276"/>
      <c r="L300" s="276"/>
      <c r="M300" s="104" t="str">
        <f>IF($H300="","",IF($C300=Listes!$B$32,IF('Dépenses forfaitaire'!$E300&lt;=Listes!$B$53,('Dépenses forfaitaire'!$E300*(VLOOKUP('Dépenses forfaitaire'!$D300,Listes!$A$54:$E$60,2,FALSE))),IF('Dépenses forfaitaire'!$E300&gt;Listes!$E$53,('Dépenses forfaitaire'!$E300*(VLOOKUP('Dépenses forfaitaire'!$D300,Listes!$A$54:$E$60,5,FALSE))),('Dépenses forfaitaire'!$E300*(VLOOKUP('Dépenses forfaitaire'!$D300,Listes!$A$54:$E$60,3,FALSE)))+(VLOOKUP('Dépenses forfaitaire'!$D300,Listes!$A$54:$E$60,4,FALSE))))))</f>
        <v/>
      </c>
      <c r="N300" s="104" t="str">
        <f>IF($H300="","",IF($C300=Listes!$B$31,IF('Dépenses forfaitaire'!$E300&lt;=Listes!$B$42,('Dépenses forfaitaire'!$E300*(VLOOKUP('Dépenses forfaitaire'!$D300,Listes!$A$43:$E$49,2,FALSE))),IF('Dépenses forfaitaire'!$E300&gt;Listes!$D$42,('Dépenses forfaitaire'!$E300*(VLOOKUP('Dépenses forfaitaire'!$D300,Listes!$A$43:$E$49,5,FALSE))),('Dépenses forfaitaire'!$E300*(VLOOKUP('Dépenses forfaitaire'!$D300,Listes!$A$43:$E$49,3,FALSE)))+(VLOOKUP('Dépenses forfaitaire'!$D300,Listes!$A$43:$E$49,4,FALSE))))))</f>
        <v/>
      </c>
      <c r="O300" s="104" t="str">
        <f>IF($H300="","",IF($C300=Listes!$B$34,Listes!$I$31,IF($C300=Listes!$B$35,(VLOOKUP('Dépenses forfaitaire'!$F300,Listes!$E$31:$F$36,2,FALSE)),IF($C300=Listes!$B$33,IF('Dépenses forfaitaire'!$E300&lt;=Listes!$A$64,'Dépenses forfaitaire'!$E300*Listes!$A$65,IF('Dépenses forfaitaire'!$E300&gt;Listes!$D$64,'Dépenses forfaitaire'!$E300*Listes!$D$65,(('Dépenses forfaitaire'!$E300*Listes!$B$65)+Listes!$C$65)))))))</f>
        <v/>
      </c>
      <c r="P300" s="105" t="str">
        <f t="shared" si="9"/>
        <v/>
      </c>
      <c r="Q300" s="219"/>
    </row>
    <row r="301" spans="1:17" ht="20.100000000000001" customHeight="1" x14ac:dyDescent="0.25">
      <c r="A301" s="44">
        <v>295</v>
      </c>
      <c r="B301" s="21"/>
      <c r="C301" s="21"/>
      <c r="D301" s="21"/>
      <c r="E301" s="21"/>
      <c r="F301" s="21"/>
      <c r="G301" s="21"/>
      <c r="H301" s="113" t="str">
        <f>IF(C301="","",IF(C301="","",(VLOOKUP(C301,Listes!$B$31:$C$35,2,FALSE))))</f>
        <v/>
      </c>
      <c r="I301" s="219" t="str">
        <f t="shared" si="8"/>
        <v/>
      </c>
      <c r="J301" s="105" t="str">
        <f>IF(H301="","",IF(H301="","",(VLOOKUP(H301,Listes!$C$31:$D$35,2,FALSE))))</f>
        <v/>
      </c>
      <c r="K301" s="276"/>
      <c r="L301" s="276"/>
      <c r="M301" s="104" t="str">
        <f>IF($H301="","",IF($C301=Listes!$B$32,IF('Dépenses forfaitaire'!$E301&lt;=Listes!$B$53,('Dépenses forfaitaire'!$E301*(VLOOKUP('Dépenses forfaitaire'!$D301,Listes!$A$54:$E$60,2,FALSE))),IF('Dépenses forfaitaire'!$E301&gt;Listes!$E$53,('Dépenses forfaitaire'!$E301*(VLOOKUP('Dépenses forfaitaire'!$D301,Listes!$A$54:$E$60,5,FALSE))),('Dépenses forfaitaire'!$E301*(VLOOKUP('Dépenses forfaitaire'!$D301,Listes!$A$54:$E$60,3,FALSE)))+(VLOOKUP('Dépenses forfaitaire'!$D301,Listes!$A$54:$E$60,4,FALSE))))))</f>
        <v/>
      </c>
      <c r="N301" s="104" t="str">
        <f>IF($H301="","",IF($C301=Listes!$B$31,IF('Dépenses forfaitaire'!$E301&lt;=Listes!$B$42,('Dépenses forfaitaire'!$E301*(VLOOKUP('Dépenses forfaitaire'!$D301,Listes!$A$43:$E$49,2,FALSE))),IF('Dépenses forfaitaire'!$E301&gt;Listes!$D$42,('Dépenses forfaitaire'!$E301*(VLOOKUP('Dépenses forfaitaire'!$D301,Listes!$A$43:$E$49,5,FALSE))),('Dépenses forfaitaire'!$E301*(VLOOKUP('Dépenses forfaitaire'!$D301,Listes!$A$43:$E$49,3,FALSE)))+(VLOOKUP('Dépenses forfaitaire'!$D301,Listes!$A$43:$E$49,4,FALSE))))))</f>
        <v/>
      </c>
      <c r="O301" s="104" t="str">
        <f>IF($H301="","",IF($C301=Listes!$B$34,Listes!$I$31,IF($C301=Listes!$B$35,(VLOOKUP('Dépenses forfaitaire'!$F301,Listes!$E$31:$F$36,2,FALSE)),IF($C301=Listes!$B$33,IF('Dépenses forfaitaire'!$E301&lt;=Listes!$A$64,'Dépenses forfaitaire'!$E301*Listes!$A$65,IF('Dépenses forfaitaire'!$E301&gt;Listes!$D$64,'Dépenses forfaitaire'!$E301*Listes!$D$65,(('Dépenses forfaitaire'!$E301*Listes!$B$65)+Listes!$C$65)))))))</f>
        <v/>
      </c>
      <c r="P301" s="105" t="str">
        <f t="shared" si="9"/>
        <v/>
      </c>
      <c r="Q301" s="219"/>
    </row>
    <row r="302" spans="1:17" ht="20.100000000000001" customHeight="1" x14ac:dyDescent="0.25">
      <c r="A302" s="44">
        <v>296</v>
      </c>
      <c r="B302" s="21"/>
      <c r="C302" s="21"/>
      <c r="D302" s="21"/>
      <c r="E302" s="21"/>
      <c r="F302" s="21"/>
      <c r="G302" s="21"/>
      <c r="H302" s="113" t="str">
        <f>IF(C302="","",IF(C302="","",(VLOOKUP(C302,Listes!$B$31:$C$35,2,FALSE))))</f>
        <v/>
      </c>
      <c r="I302" s="219" t="str">
        <f t="shared" si="8"/>
        <v/>
      </c>
      <c r="J302" s="105" t="str">
        <f>IF(H302="","",IF(H302="","",(VLOOKUP(H302,Listes!$C$31:$D$35,2,FALSE))))</f>
        <v/>
      </c>
      <c r="K302" s="276"/>
      <c r="L302" s="276"/>
      <c r="M302" s="104" t="str">
        <f>IF($H302="","",IF($C302=Listes!$B$32,IF('Dépenses forfaitaire'!$E302&lt;=Listes!$B$53,('Dépenses forfaitaire'!$E302*(VLOOKUP('Dépenses forfaitaire'!$D302,Listes!$A$54:$E$60,2,FALSE))),IF('Dépenses forfaitaire'!$E302&gt;Listes!$E$53,('Dépenses forfaitaire'!$E302*(VLOOKUP('Dépenses forfaitaire'!$D302,Listes!$A$54:$E$60,5,FALSE))),('Dépenses forfaitaire'!$E302*(VLOOKUP('Dépenses forfaitaire'!$D302,Listes!$A$54:$E$60,3,FALSE)))+(VLOOKUP('Dépenses forfaitaire'!$D302,Listes!$A$54:$E$60,4,FALSE))))))</f>
        <v/>
      </c>
      <c r="N302" s="104" t="str">
        <f>IF($H302="","",IF($C302=Listes!$B$31,IF('Dépenses forfaitaire'!$E302&lt;=Listes!$B$42,('Dépenses forfaitaire'!$E302*(VLOOKUP('Dépenses forfaitaire'!$D302,Listes!$A$43:$E$49,2,FALSE))),IF('Dépenses forfaitaire'!$E302&gt;Listes!$D$42,('Dépenses forfaitaire'!$E302*(VLOOKUP('Dépenses forfaitaire'!$D302,Listes!$A$43:$E$49,5,FALSE))),('Dépenses forfaitaire'!$E302*(VLOOKUP('Dépenses forfaitaire'!$D302,Listes!$A$43:$E$49,3,FALSE)))+(VLOOKUP('Dépenses forfaitaire'!$D302,Listes!$A$43:$E$49,4,FALSE))))))</f>
        <v/>
      </c>
      <c r="O302" s="104" t="str">
        <f>IF($H302="","",IF($C302=Listes!$B$34,Listes!$I$31,IF($C302=Listes!$B$35,(VLOOKUP('Dépenses forfaitaire'!$F302,Listes!$E$31:$F$36,2,FALSE)),IF($C302=Listes!$B$33,IF('Dépenses forfaitaire'!$E302&lt;=Listes!$A$64,'Dépenses forfaitaire'!$E302*Listes!$A$65,IF('Dépenses forfaitaire'!$E302&gt;Listes!$D$64,'Dépenses forfaitaire'!$E302*Listes!$D$65,(('Dépenses forfaitaire'!$E302*Listes!$B$65)+Listes!$C$65)))))))</f>
        <v/>
      </c>
      <c r="P302" s="105" t="str">
        <f t="shared" si="9"/>
        <v/>
      </c>
      <c r="Q302" s="219"/>
    </row>
    <row r="303" spans="1:17" ht="20.100000000000001" customHeight="1" x14ac:dyDescent="0.25">
      <c r="A303" s="44">
        <v>297</v>
      </c>
      <c r="B303" s="21"/>
      <c r="C303" s="21"/>
      <c r="D303" s="21"/>
      <c r="E303" s="21"/>
      <c r="F303" s="21"/>
      <c r="G303" s="21"/>
      <c r="H303" s="113" t="str">
        <f>IF(C303="","",IF(C303="","",(VLOOKUP(C303,Listes!$B$31:$C$35,2,FALSE))))</f>
        <v/>
      </c>
      <c r="I303" s="219" t="str">
        <f t="shared" si="8"/>
        <v/>
      </c>
      <c r="J303" s="105" t="str">
        <f>IF(H303="","",IF(H303="","",(VLOOKUP(H303,Listes!$C$31:$D$35,2,FALSE))))</f>
        <v/>
      </c>
      <c r="K303" s="276"/>
      <c r="L303" s="276"/>
      <c r="M303" s="104" t="str">
        <f>IF($H303="","",IF($C303=Listes!$B$32,IF('Dépenses forfaitaire'!$E303&lt;=Listes!$B$53,('Dépenses forfaitaire'!$E303*(VLOOKUP('Dépenses forfaitaire'!$D303,Listes!$A$54:$E$60,2,FALSE))),IF('Dépenses forfaitaire'!$E303&gt;Listes!$E$53,('Dépenses forfaitaire'!$E303*(VLOOKUP('Dépenses forfaitaire'!$D303,Listes!$A$54:$E$60,5,FALSE))),('Dépenses forfaitaire'!$E303*(VLOOKUP('Dépenses forfaitaire'!$D303,Listes!$A$54:$E$60,3,FALSE)))+(VLOOKUP('Dépenses forfaitaire'!$D303,Listes!$A$54:$E$60,4,FALSE))))))</f>
        <v/>
      </c>
      <c r="N303" s="104" t="str">
        <f>IF($H303="","",IF($C303=Listes!$B$31,IF('Dépenses forfaitaire'!$E303&lt;=Listes!$B$42,('Dépenses forfaitaire'!$E303*(VLOOKUP('Dépenses forfaitaire'!$D303,Listes!$A$43:$E$49,2,FALSE))),IF('Dépenses forfaitaire'!$E303&gt;Listes!$D$42,('Dépenses forfaitaire'!$E303*(VLOOKUP('Dépenses forfaitaire'!$D303,Listes!$A$43:$E$49,5,FALSE))),('Dépenses forfaitaire'!$E303*(VLOOKUP('Dépenses forfaitaire'!$D303,Listes!$A$43:$E$49,3,FALSE)))+(VLOOKUP('Dépenses forfaitaire'!$D303,Listes!$A$43:$E$49,4,FALSE))))))</f>
        <v/>
      </c>
      <c r="O303" s="104" t="str">
        <f>IF($H303="","",IF($C303=Listes!$B$34,Listes!$I$31,IF($C303=Listes!$B$35,(VLOOKUP('Dépenses forfaitaire'!$F303,Listes!$E$31:$F$36,2,FALSE)),IF($C303=Listes!$B$33,IF('Dépenses forfaitaire'!$E303&lt;=Listes!$A$64,'Dépenses forfaitaire'!$E303*Listes!$A$65,IF('Dépenses forfaitaire'!$E303&gt;Listes!$D$64,'Dépenses forfaitaire'!$E303*Listes!$D$65,(('Dépenses forfaitaire'!$E303*Listes!$B$65)+Listes!$C$65)))))))</f>
        <v/>
      </c>
      <c r="P303" s="105" t="str">
        <f t="shared" si="9"/>
        <v/>
      </c>
      <c r="Q303" s="219"/>
    </row>
    <row r="304" spans="1:17" ht="20.100000000000001" customHeight="1" x14ac:dyDescent="0.25">
      <c r="A304" s="44">
        <v>298</v>
      </c>
      <c r="B304" s="21"/>
      <c r="C304" s="21"/>
      <c r="D304" s="21"/>
      <c r="E304" s="21"/>
      <c r="F304" s="21"/>
      <c r="G304" s="21"/>
      <c r="H304" s="113" t="str">
        <f>IF(C304="","",IF(C304="","",(VLOOKUP(C304,Listes!$B$31:$C$35,2,FALSE))))</f>
        <v/>
      </c>
      <c r="I304" s="219" t="str">
        <f t="shared" si="8"/>
        <v/>
      </c>
      <c r="J304" s="105" t="str">
        <f>IF(H304="","",IF(H304="","",(VLOOKUP(H304,Listes!$C$31:$D$35,2,FALSE))))</f>
        <v/>
      </c>
      <c r="K304" s="276"/>
      <c r="L304" s="276"/>
      <c r="M304" s="104" t="str">
        <f>IF($H304="","",IF($C304=Listes!$B$32,IF('Dépenses forfaitaire'!$E304&lt;=Listes!$B$53,('Dépenses forfaitaire'!$E304*(VLOOKUP('Dépenses forfaitaire'!$D304,Listes!$A$54:$E$60,2,FALSE))),IF('Dépenses forfaitaire'!$E304&gt;Listes!$E$53,('Dépenses forfaitaire'!$E304*(VLOOKUP('Dépenses forfaitaire'!$D304,Listes!$A$54:$E$60,5,FALSE))),('Dépenses forfaitaire'!$E304*(VLOOKUP('Dépenses forfaitaire'!$D304,Listes!$A$54:$E$60,3,FALSE)))+(VLOOKUP('Dépenses forfaitaire'!$D304,Listes!$A$54:$E$60,4,FALSE))))))</f>
        <v/>
      </c>
      <c r="N304" s="104" t="str">
        <f>IF($H304="","",IF($C304=Listes!$B$31,IF('Dépenses forfaitaire'!$E304&lt;=Listes!$B$42,('Dépenses forfaitaire'!$E304*(VLOOKUP('Dépenses forfaitaire'!$D304,Listes!$A$43:$E$49,2,FALSE))),IF('Dépenses forfaitaire'!$E304&gt;Listes!$D$42,('Dépenses forfaitaire'!$E304*(VLOOKUP('Dépenses forfaitaire'!$D304,Listes!$A$43:$E$49,5,FALSE))),('Dépenses forfaitaire'!$E304*(VLOOKUP('Dépenses forfaitaire'!$D304,Listes!$A$43:$E$49,3,FALSE)))+(VLOOKUP('Dépenses forfaitaire'!$D304,Listes!$A$43:$E$49,4,FALSE))))))</f>
        <v/>
      </c>
      <c r="O304" s="104" t="str">
        <f>IF($H304="","",IF($C304=Listes!$B$34,Listes!$I$31,IF($C304=Listes!$B$35,(VLOOKUP('Dépenses forfaitaire'!$F304,Listes!$E$31:$F$36,2,FALSE)),IF($C304=Listes!$B$33,IF('Dépenses forfaitaire'!$E304&lt;=Listes!$A$64,'Dépenses forfaitaire'!$E304*Listes!$A$65,IF('Dépenses forfaitaire'!$E304&gt;Listes!$D$64,'Dépenses forfaitaire'!$E304*Listes!$D$65,(('Dépenses forfaitaire'!$E304*Listes!$B$65)+Listes!$C$65)))))))</f>
        <v/>
      </c>
      <c r="P304" s="105" t="str">
        <f t="shared" si="9"/>
        <v/>
      </c>
      <c r="Q304" s="219"/>
    </row>
    <row r="305" spans="1:17" ht="20.100000000000001" customHeight="1" x14ac:dyDescent="0.25">
      <c r="A305" s="44">
        <v>299</v>
      </c>
      <c r="B305" s="21"/>
      <c r="C305" s="21"/>
      <c r="D305" s="21"/>
      <c r="E305" s="21"/>
      <c r="F305" s="21"/>
      <c r="G305" s="21"/>
      <c r="H305" s="113" t="str">
        <f>IF(C305="","",IF(C305="","",(VLOOKUP(C305,Listes!$B$31:$C$35,2,FALSE))))</f>
        <v/>
      </c>
      <c r="I305" s="219" t="str">
        <f t="shared" si="8"/>
        <v/>
      </c>
      <c r="J305" s="105" t="str">
        <f>IF(H305="","",IF(H305="","",(VLOOKUP(H305,Listes!$C$31:$D$35,2,FALSE))))</f>
        <v/>
      </c>
      <c r="K305" s="276"/>
      <c r="L305" s="276"/>
      <c r="M305" s="104" t="str">
        <f>IF($H305="","",IF($C305=Listes!$B$32,IF('Dépenses forfaitaire'!$E305&lt;=Listes!$B$53,('Dépenses forfaitaire'!$E305*(VLOOKUP('Dépenses forfaitaire'!$D305,Listes!$A$54:$E$60,2,FALSE))),IF('Dépenses forfaitaire'!$E305&gt;Listes!$E$53,('Dépenses forfaitaire'!$E305*(VLOOKUP('Dépenses forfaitaire'!$D305,Listes!$A$54:$E$60,5,FALSE))),('Dépenses forfaitaire'!$E305*(VLOOKUP('Dépenses forfaitaire'!$D305,Listes!$A$54:$E$60,3,FALSE)))+(VLOOKUP('Dépenses forfaitaire'!$D305,Listes!$A$54:$E$60,4,FALSE))))))</f>
        <v/>
      </c>
      <c r="N305" s="104" t="str">
        <f>IF($H305="","",IF($C305=Listes!$B$31,IF('Dépenses forfaitaire'!$E305&lt;=Listes!$B$42,('Dépenses forfaitaire'!$E305*(VLOOKUP('Dépenses forfaitaire'!$D305,Listes!$A$43:$E$49,2,FALSE))),IF('Dépenses forfaitaire'!$E305&gt;Listes!$D$42,('Dépenses forfaitaire'!$E305*(VLOOKUP('Dépenses forfaitaire'!$D305,Listes!$A$43:$E$49,5,FALSE))),('Dépenses forfaitaire'!$E305*(VLOOKUP('Dépenses forfaitaire'!$D305,Listes!$A$43:$E$49,3,FALSE)))+(VLOOKUP('Dépenses forfaitaire'!$D305,Listes!$A$43:$E$49,4,FALSE))))))</f>
        <v/>
      </c>
      <c r="O305" s="104" t="str">
        <f>IF($H305="","",IF($C305=Listes!$B$34,Listes!$I$31,IF($C305=Listes!$B$35,(VLOOKUP('Dépenses forfaitaire'!$F305,Listes!$E$31:$F$36,2,FALSE)),IF($C305=Listes!$B$33,IF('Dépenses forfaitaire'!$E305&lt;=Listes!$A$64,'Dépenses forfaitaire'!$E305*Listes!$A$65,IF('Dépenses forfaitaire'!$E305&gt;Listes!$D$64,'Dépenses forfaitaire'!$E305*Listes!$D$65,(('Dépenses forfaitaire'!$E305*Listes!$B$65)+Listes!$C$65)))))))</f>
        <v/>
      </c>
      <c r="P305" s="105" t="str">
        <f t="shared" si="9"/>
        <v/>
      </c>
      <c r="Q305" s="219"/>
    </row>
    <row r="306" spans="1:17" ht="20.100000000000001" customHeight="1" x14ac:dyDescent="0.25">
      <c r="A306" s="44">
        <v>300</v>
      </c>
      <c r="B306" s="21"/>
      <c r="C306" s="21"/>
      <c r="D306" s="21"/>
      <c r="E306" s="21"/>
      <c r="F306" s="21"/>
      <c r="G306" s="21"/>
      <c r="H306" s="113" t="str">
        <f>IF(C306="","",IF(C306="","",(VLOOKUP(C306,Listes!$B$31:$C$35,2,FALSE))))</f>
        <v/>
      </c>
      <c r="I306" s="219" t="str">
        <f t="shared" si="8"/>
        <v/>
      </c>
      <c r="J306" s="105" t="str">
        <f>IF(H306="","",IF(H306="","",(VLOOKUP(H306,Listes!$C$31:$D$35,2,FALSE))))</f>
        <v/>
      </c>
      <c r="K306" s="276"/>
      <c r="L306" s="276"/>
      <c r="M306" s="104" t="str">
        <f>IF($H306="","",IF($C306=Listes!$B$32,IF('Dépenses forfaitaire'!$E306&lt;=Listes!$B$53,('Dépenses forfaitaire'!$E306*(VLOOKUP('Dépenses forfaitaire'!$D306,Listes!$A$54:$E$60,2,FALSE))),IF('Dépenses forfaitaire'!$E306&gt;Listes!$E$53,('Dépenses forfaitaire'!$E306*(VLOOKUP('Dépenses forfaitaire'!$D306,Listes!$A$54:$E$60,5,FALSE))),('Dépenses forfaitaire'!$E306*(VLOOKUP('Dépenses forfaitaire'!$D306,Listes!$A$54:$E$60,3,FALSE)))+(VLOOKUP('Dépenses forfaitaire'!$D306,Listes!$A$54:$E$60,4,FALSE))))))</f>
        <v/>
      </c>
      <c r="N306" s="104" t="str">
        <f>IF($H306="","",IF($C306=Listes!$B$31,IF('Dépenses forfaitaire'!$E306&lt;=Listes!$B$42,('Dépenses forfaitaire'!$E306*(VLOOKUP('Dépenses forfaitaire'!$D306,Listes!$A$43:$E$49,2,FALSE))),IF('Dépenses forfaitaire'!$E306&gt;Listes!$D$42,('Dépenses forfaitaire'!$E306*(VLOOKUP('Dépenses forfaitaire'!$D306,Listes!$A$43:$E$49,5,FALSE))),('Dépenses forfaitaire'!$E306*(VLOOKUP('Dépenses forfaitaire'!$D306,Listes!$A$43:$E$49,3,FALSE)))+(VLOOKUP('Dépenses forfaitaire'!$D306,Listes!$A$43:$E$49,4,FALSE))))))</f>
        <v/>
      </c>
      <c r="O306" s="104" t="str">
        <f>IF($H306="","",IF($C306=Listes!$B$34,Listes!$I$31,IF($C306=Listes!$B$35,(VLOOKUP('Dépenses forfaitaire'!$F306,Listes!$E$31:$F$36,2,FALSE)),IF($C306=Listes!$B$33,IF('Dépenses forfaitaire'!$E306&lt;=Listes!$A$64,'Dépenses forfaitaire'!$E306*Listes!$A$65,IF('Dépenses forfaitaire'!$E306&gt;Listes!$D$64,'Dépenses forfaitaire'!$E306*Listes!$D$65,(('Dépenses forfaitaire'!$E306*Listes!$B$65)+Listes!$C$65)))))))</f>
        <v/>
      </c>
      <c r="P306" s="105" t="str">
        <f t="shared" si="9"/>
        <v/>
      </c>
      <c r="Q306" s="219"/>
    </row>
    <row r="307" spans="1:17" ht="20.100000000000001" customHeight="1" x14ac:dyDescent="0.25">
      <c r="A307" s="44">
        <v>301</v>
      </c>
      <c r="B307" s="21"/>
      <c r="C307" s="21"/>
      <c r="D307" s="21"/>
      <c r="E307" s="21"/>
      <c r="F307" s="21"/>
      <c r="G307" s="21"/>
      <c r="H307" s="113" t="str">
        <f>IF(C307="","",IF(C307="","",(VLOOKUP(C307,Listes!$B$31:$C$35,2,FALSE))))</f>
        <v/>
      </c>
      <c r="I307" s="219" t="str">
        <f t="shared" si="8"/>
        <v/>
      </c>
      <c r="J307" s="105" t="str">
        <f>IF(H307="","",IF(H307="","",(VLOOKUP(H307,Listes!$C$31:$D$35,2,FALSE))))</f>
        <v/>
      </c>
      <c r="K307" s="276"/>
      <c r="L307" s="276"/>
      <c r="M307" s="104" t="str">
        <f>IF($H307="","",IF($C307=Listes!$B$32,IF('Dépenses forfaitaire'!$E307&lt;=Listes!$B$53,('Dépenses forfaitaire'!$E307*(VLOOKUP('Dépenses forfaitaire'!$D307,Listes!$A$54:$E$60,2,FALSE))),IF('Dépenses forfaitaire'!$E307&gt;Listes!$E$53,('Dépenses forfaitaire'!$E307*(VLOOKUP('Dépenses forfaitaire'!$D307,Listes!$A$54:$E$60,5,FALSE))),('Dépenses forfaitaire'!$E307*(VLOOKUP('Dépenses forfaitaire'!$D307,Listes!$A$54:$E$60,3,FALSE)))+(VLOOKUP('Dépenses forfaitaire'!$D307,Listes!$A$54:$E$60,4,FALSE))))))</f>
        <v/>
      </c>
      <c r="N307" s="104" t="str">
        <f>IF($H307="","",IF($C307=Listes!$B$31,IF('Dépenses forfaitaire'!$E307&lt;=Listes!$B$42,('Dépenses forfaitaire'!$E307*(VLOOKUP('Dépenses forfaitaire'!$D307,Listes!$A$43:$E$49,2,FALSE))),IF('Dépenses forfaitaire'!$E307&gt;Listes!$D$42,('Dépenses forfaitaire'!$E307*(VLOOKUP('Dépenses forfaitaire'!$D307,Listes!$A$43:$E$49,5,FALSE))),('Dépenses forfaitaire'!$E307*(VLOOKUP('Dépenses forfaitaire'!$D307,Listes!$A$43:$E$49,3,FALSE)))+(VLOOKUP('Dépenses forfaitaire'!$D307,Listes!$A$43:$E$49,4,FALSE))))))</f>
        <v/>
      </c>
      <c r="O307" s="104" t="str">
        <f>IF($H307="","",IF($C307=Listes!$B$34,Listes!$I$31,IF($C307=Listes!$B$35,(VLOOKUP('Dépenses forfaitaire'!$F307,Listes!$E$31:$F$36,2,FALSE)),IF($C307=Listes!$B$33,IF('Dépenses forfaitaire'!$E307&lt;=Listes!$A$64,'Dépenses forfaitaire'!$E307*Listes!$A$65,IF('Dépenses forfaitaire'!$E307&gt;Listes!$D$64,'Dépenses forfaitaire'!$E307*Listes!$D$65,(('Dépenses forfaitaire'!$E307*Listes!$B$65)+Listes!$C$65)))))))</f>
        <v/>
      </c>
      <c r="P307" s="105" t="str">
        <f t="shared" si="9"/>
        <v/>
      </c>
      <c r="Q307" s="219"/>
    </row>
    <row r="308" spans="1:17" ht="20.100000000000001" customHeight="1" x14ac:dyDescent="0.25">
      <c r="A308" s="44">
        <v>302</v>
      </c>
      <c r="B308" s="21"/>
      <c r="C308" s="21"/>
      <c r="D308" s="21"/>
      <c r="E308" s="21"/>
      <c r="F308" s="21"/>
      <c r="G308" s="21"/>
      <c r="H308" s="113" t="str">
        <f>IF(C308="","",IF(C308="","",(VLOOKUP(C308,Listes!$B$31:$C$35,2,FALSE))))</f>
        <v/>
      </c>
      <c r="I308" s="219" t="str">
        <f t="shared" si="8"/>
        <v/>
      </c>
      <c r="J308" s="105" t="str">
        <f>IF(H308="","",IF(H308="","",(VLOOKUP(H308,Listes!$C$31:$D$35,2,FALSE))))</f>
        <v/>
      </c>
      <c r="K308" s="276"/>
      <c r="L308" s="276"/>
      <c r="M308" s="104" t="str">
        <f>IF($H308="","",IF($C308=Listes!$B$32,IF('Dépenses forfaitaire'!$E308&lt;=Listes!$B$53,('Dépenses forfaitaire'!$E308*(VLOOKUP('Dépenses forfaitaire'!$D308,Listes!$A$54:$E$60,2,FALSE))),IF('Dépenses forfaitaire'!$E308&gt;Listes!$E$53,('Dépenses forfaitaire'!$E308*(VLOOKUP('Dépenses forfaitaire'!$D308,Listes!$A$54:$E$60,5,FALSE))),('Dépenses forfaitaire'!$E308*(VLOOKUP('Dépenses forfaitaire'!$D308,Listes!$A$54:$E$60,3,FALSE)))+(VLOOKUP('Dépenses forfaitaire'!$D308,Listes!$A$54:$E$60,4,FALSE))))))</f>
        <v/>
      </c>
      <c r="N308" s="104" t="str">
        <f>IF($H308="","",IF($C308=Listes!$B$31,IF('Dépenses forfaitaire'!$E308&lt;=Listes!$B$42,('Dépenses forfaitaire'!$E308*(VLOOKUP('Dépenses forfaitaire'!$D308,Listes!$A$43:$E$49,2,FALSE))),IF('Dépenses forfaitaire'!$E308&gt;Listes!$D$42,('Dépenses forfaitaire'!$E308*(VLOOKUP('Dépenses forfaitaire'!$D308,Listes!$A$43:$E$49,5,FALSE))),('Dépenses forfaitaire'!$E308*(VLOOKUP('Dépenses forfaitaire'!$D308,Listes!$A$43:$E$49,3,FALSE)))+(VLOOKUP('Dépenses forfaitaire'!$D308,Listes!$A$43:$E$49,4,FALSE))))))</f>
        <v/>
      </c>
      <c r="O308" s="104" t="str">
        <f>IF($H308="","",IF($C308=Listes!$B$34,Listes!$I$31,IF($C308=Listes!$B$35,(VLOOKUP('Dépenses forfaitaire'!$F308,Listes!$E$31:$F$36,2,FALSE)),IF($C308=Listes!$B$33,IF('Dépenses forfaitaire'!$E308&lt;=Listes!$A$64,'Dépenses forfaitaire'!$E308*Listes!$A$65,IF('Dépenses forfaitaire'!$E308&gt;Listes!$D$64,'Dépenses forfaitaire'!$E308*Listes!$D$65,(('Dépenses forfaitaire'!$E308*Listes!$B$65)+Listes!$C$65)))))))</f>
        <v/>
      </c>
      <c r="P308" s="105" t="str">
        <f t="shared" si="9"/>
        <v/>
      </c>
      <c r="Q308" s="219"/>
    </row>
    <row r="309" spans="1:17" ht="20.100000000000001" customHeight="1" x14ac:dyDescent="0.25">
      <c r="A309" s="44">
        <v>303</v>
      </c>
      <c r="B309" s="21"/>
      <c r="C309" s="21"/>
      <c r="D309" s="21"/>
      <c r="E309" s="21"/>
      <c r="F309" s="21"/>
      <c r="G309" s="21"/>
      <c r="H309" s="113" t="str">
        <f>IF(C309="","",IF(C309="","",(VLOOKUP(C309,Listes!$B$31:$C$35,2,FALSE))))</f>
        <v/>
      </c>
      <c r="I309" s="219" t="str">
        <f t="shared" si="8"/>
        <v/>
      </c>
      <c r="J309" s="105" t="str">
        <f>IF(H309="","",IF(H309="","",(VLOOKUP(H309,Listes!$C$31:$D$35,2,FALSE))))</f>
        <v/>
      </c>
      <c r="K309" s="276"/>
      <c r="L309" s="276"/>
      <c r="M309" s="104" t="str">
        <f>IF($H309="","",IF($C309=Listes!$B$32,IF('Dépenses forfaitaire'!$E309&lt;=Listes!$B$53,('Dépenses forfaitaire'!$E309*(VLOOKUP('Dépenses forfaitaire'!$D309,Listes!$A$54:$E$60,2,FALSE))),IF('Dépenses forfaitaire'!$E309&gt;Listes!$E$53,('Dépenses forfaitaire'!$E309*(VLOOKUP('Dépenses forfaitaire'!$D309,Listes!$A$54:$E$60,5,FALSE))),('Dépenses forfaitaire'!$E309*(VLOOKUP('Dépenses forfaitaire'!$D309,Listes!$A$54:$E$60,3,FALSE)))+(VLOOKUP('Dépenses forfaitaire'!$D309,Listes!$A$54:$E$60,4,FALSE))))))</f>
        <v/>
      </c>
      <c r="N309" s="104" t="str">
        <f>IF($H309="","",IF($C309=Listes!$B$31,IF('Dépenses forfaitaire'!$E309&lt;=Listes!$B$42,('Dépenses forfaitaire'!$E309*(VLOOKUP('Dépenses forfaitaire'!$D309,Listes!$A$43:$E$49,2,FALSE))),IF('Dépenses forfaitaire'!$E309&gt;Listes!$D$42,('Dépenses forfaitaire'!$E309*(VLOOKUP('Dépenses forfaitaire'!$D309,Listes!$A$43:$E$49,5,FALSE))),('Dépenses forfaitaire'!$E309*(VLOOKUP('Dépenses forfaitaire'!$D309,Listes!$A$43:$E$49,3,FALSE)))+(VLOOKUP('Dépenses forfaitaire'!$D309,Listes!$A$43:$E$49,4,FALSE))))))</f>
        <v/>
      </c>
      <c r="O309" s="104" t="str">
        <f>IF($H309="","",IF($C309=Listes!$B$34,Listes!$I$31,IF($C309=Listes!$B$35,(VLOOKUP('Dépenses forfaitaire'!$F309,Listes!$E$31:$F$36,2,FALSE)),IF($C309=Listes!$B$33,IF('Dépenses forfaitaire'!$E309&lt;=Listes!$A$64,'Dépenses forfaitaire'!$E309*Listes!$A$65,IF('Dépenses forfaitaire'!$E309&gt;Listes!$D$64,'Dépenses forfaitaire'!$E309*Listes!$D$65,(('Dépenses forfaitaire'!$E309*Listes!$B$65)+Listes!$C$65)))))))</f>
        <v/>
      </c>
      <c r="P309" s="105" t="str">
        <f t="shared" si="9"/>
        <v/>
      </c>
      <c r="Q309" s="219"/>
    </row>
    <row r="310" spans="1:17" ht="20.100000000000001" customHeight="1" x14ac:dyDescent="0.25">
      <c r="A310" s="44">
        <v>304</v>
      </c>
      <c r="B310" s="21"/>
      <c r="C310" s="21"/>
      <c r="D310" s="21"/>
      <c r="E310" s="21"/>
      <c r="F310" s="21"/>
      <c r="G310" s="21"/>
      <c r="H310" s="113" t="str">
        <f>IF(C310="","",IF(C310="","",(VLOOKUP(C310,Listes!$B$31:$C$35,2,FALSE))))</f>
        <v/>
      </c>
      <c r="I310" s="219" t="str">
        <f t="shared" si="8"/>
        <v/>
      </c>
      <c r="J310" s="105" t="str">
        <f>IF(H310="","",IF(H310="","",(VLOOKUP(H310,Listes!$C$31:$D$35,2,FALSE))))</f>
        <v/>
      </c>
      <c r="K310" s="276"/>
      <c r="L310" s="276"/>
      <c r="M310" s="104" t="str">
        <f>IF($H310="","",IF($C310=Listes!$B$32,IF('Dépenses forfaitaire'!$E310&lt;=Listes!$B$53,('Dépenses forfaitaire'!$E310*(VLOOKUP('Dépenses forfaitaire'!$D310,Listes!$A$54:$E$60,2,FALSE))),IF('Dépenses forfaitaire'!$E310&gt;Listes!$E$53,('Dépenses forfaitaire'!$E310*(VLOOKUP('Dépenses forfaitaire'!$D310,Listes!$A$54:$E$60,5,FALSE))),('Dépenses forfaitaire'!$E310*(VLOOKUP('Dépenses forfaitaire'!$D310,Listes!$A$54:$E$60,3,FALSE)))+(VLOOKUP('Dépenses forfaitaire'!$D310,Listes!$A$54:$E$60,4,FALSE))))))</f>
        <v/>
      </c>
      <c r="N310" s="104" t="str">
        <f>IF($H310="","",IF($C310=Listes!$B$31,IF('Dépenses forfaitaire'!$E310&lt;=Listes!$B$42,('Dépenses forfaitaire'!$E310*(VLOOKUP('Dépenses forfaitaire'!$D310,Listes!$A$43:$E$49,2,FALSE))),IF('Dépenses forfaitaire'!$E310&gt;Listes!$D$42,('Dépenses forfaitaire'!$E310*(VLOOKUP('Dépenses forfaitaire'!$D310,Listes!$A$43:$E$49,5,FALSE))),('Dépenses forfaitaire'!$E310*(VLOOKUP('Dépenses forfaitaire'!$D310,Listes!$A$43:$E$49,3,FALSE)))+(VLOOKUP('Dépenses forfaitaire'!$D310,Listes!$A$43:$E$49,4,FALSE))))))</f>
        <v/>
      </c>
      <c r="O310" s="104" t="str">
        <f>IF($H310="","",IF($C310=Listes!$B$34,Listes!$I$31,IF($C310=Listes!$B$35,(VLOOKUP('Dépenses forfaitaire'!$F310,Listes!$E$31:$F$36,2,FALSE)),IF($C310=Listes!$B$33,IF('Dépenses forfaitaire'!$E310&lt;=Listes!$A$64,'Dépenses forfaitaire'!$E310*Listes!$A$65,IF('Dépenses forfaitaire'!$E310&gt;Listes!$D$64,'Dépenses forfaitaire'!$E310*Listes!$D$65,(('Dépenses forfaitaire'!$E310*Listes!$B$65)+Listes!$C$65)))))))</f>
        <v/>
      </c>
      <c r="P310" s="105" t="str">
        <f t="shared" si="9"/>
        <v/>
      </c>
      <c r="Q310" s="219"/>
    </row>
    <row r="311" spans="1:17" ht="20.100000000000001" customHeight="1" x14ac:dyDescent="0.25">
      <c r="A311" s="44">
        <v>305</v>
      </c>
      <c r="B311" s="21"/>
      <c r="C311" s="21"/>
      <c r="D311" s="21"/>
      <c r="E311" s="21"/>
      <c r="F311" s="21"/>
      <c r="G311" s="21"/>
      <c r="H311" s="113" t="str">
        <f>IF(C311="","",IF(C311="","",(VLOOKUP(C311,Listes!$B$31:$C$35,2,FALSE))))</f>
        <v/>
      </c>
      <c r="I311" s="219" t="str">
        <f t="shared" si="8"/>
        <v/>
      </c>
      <c r="J311" s="105" t="str">
        <f>IF(H311="","",IF(H311="","",(VLOOKUP(H311,Listes!$C$31:$D$35,2,FALSE))))</f>
        <v/>
      </c>
      <c r="K311" s="276"/>
      <c r="L311" s="276"/>
      <c r="M311" s="104" t="str">
        <f>IF($H311="","",IF($C311=Listes!$B$32,IF('Dépenses forfaitaire'!$E311&lt;=Listes!$B$53,('Dépenses forfaitaire'!$E311*(VLOOKUP('Dépenses forfaitaire'!$D311,Listes!$A$54:$E$60,2,FALSE))),IF('Dépenses forfaitaire'!$E311&gt;Listes!$E$53,('Dépenses forfaitaire'!$E311*(VLOOKUP('Dépenses forfaitaire'!$D311,Listes!$A$54:$E$60,5,FALSE))),('Dépenses forfaitaire'!$E311*(VLOOKUP('Dépenses forfaitaire'!$D311,Listes!$A$54:$E$60,3,FALSE)))+(VLOOKUP('Dépenses forfaitaire'!$D311,Listes!$A$54:$E$60,4,FALSE))))))</f>
        <v/>
      </c>
      <c r="N311" s="104" t="str">
        <f>IF($H311="","",IF($C311=Listes!$B$31,IF('Dépenses forfaitaire'!$E311&lt;=Listes!$B$42,('Dépenses forfaitaire'!$E311*(VLOOKUP('Dépenses forfaitaire'!$D311,Listes!$A$43:$E$49,2,FALSE))),IF('Dépenses forfaitaire'!$E311&gt;Listes!$D$42,('Dépenses forfaitaire'!$E311*(VLOOKUP('Dépenses forfaitaire'!$D311,Listes!$A$43:$E$49,5,FALSE))),('Dépenses forfaitaire'!$E311*(VLOOKUP('Dépenses forfaitaire'!$D311,Listes!$A$43:$E$49,3,FALSE)))+(VLOOKUP('Dépenses forfaitaire'!$D311,Listes!$A$43:$E$49,4,FALSE))))))</f>
        <v/>
      </c>
      <c r="O311" s="104" t="str">
        <f>IF($H311="","",IF($C311=Listes!$B$34,Listes!$I$31,IF($C311=Listes!$B$35,(VLOOKUP('Dépenses forfaitaire'!$F311,Listes!$E$31:$F$36,2,FALSE)),IF($C311=Listes!$B$33,IF('Dépenses forfaitaire'!$E311&lt;=Listes!$A$64,'Dépenses forfaitaire'!$E311*Listes!$A$65,IF('Dépenses forfaitaire'!$E311&gt;Listes!$D$64,'Dépenses forfaitaire'!$E311*Listes!$D$65,(('Dépenses forfaitaire'!$E311*Listes!$B$65)+Listes!$C$65)))))))</f>
        <v/>
      </c>
      <c r="P311" s="105" t="str">
        <f t="shared" si="9"/>
        <v/>
      </c>
      <c r="Q311" s="219"/>
    </row>
    <row r="312" spans="1:17" ht="20.100000000000001" customHeight="1" x14ac:dyDescent="0.25">
      <c r="A312" s="44">
        <v>306</v>
      </c>
      <c r="B312" s="21"/>
      <c r="C312" s="21"/>
      <c r="D312" s="21"/>
      <c r="E312" s="21"/>
      <c r="F312" s="21"/>
      <c r="G312" s="21"/>
      <c r="H312" s="113" t="str">
        <f>IF(C312="","",IF(C312="","",(VLOOKUP(C312,Listes!$B$31:$C$35,2,FALSE))))</f>
        <v/>
      </c>
      <c r="I312" s="219" t="str">
        <f t="shared" si="8"/>
        <v/>
      </c>
      <c r="J312" s="105" t="str">
        <f>IF(H312="","",IF(H312="","",(VLOOKUP(H312,Listes!$C$31:$D$35,2,FALSE))))</f>
        <v/>
      </c>
      <c r="K312" s="276"/>
      <c r="L312" s="276"/>
      <c r="M312" s="104" t="str">
        <f>IF($H312="","",IF($C312=Listes!$B$32,IF('Dépenses forfaitaire'!$E312&lt;=Listes!$B$53,('Dépenses forfaitaire'!$E312*(VLOOKUP('Dépenses forfaitaire'!$D312,Listes!$A$54:$E$60,2,FALSE))),IF('Dépenses forfaitaire'!$E312&gt;Listes!$E$53,('Dépenses forfaitaire'!$E312*(VLOOKUP('Dépenses forfaitaire'!$D312,Listes!$A$54:$E$60,5,FALSE))),('Dépenses forfaitaire'!$E312*(VLOOKUP('Dépenses forfaitaire'!$D312,Listes!$A$54:$E$60,3,FALSE)))+(VLOOKUP('Dépenses forfaitaire'!$D312,Listes!$A$54:$E$60,4,FALSE))))))</f>
        <v/>
      </c>
      <c r="N312" s="104" t="str">
        <f>IF($H312="","",IF($C312=Listes!$B$31,IF('Dépenses forfaitaire'!$E312&lt;=Listes!$B$42,('Dépenses forfaitaire'!$E312*(VLOOKUP('Dépenses forfaitaire'!$D312,Listes!$A$43:$E$49,2,FALSE))),IF('Dépenses forfaitaire'!$E312&gt;Listes!$D$42,('Dépenses forfaitaire'!$E312*(VLOOKUP('Dépenses forfaitaire'!$D312,Listes!$A$43:$E$49,5,FALSE))),('Dépenses forfaitaire'!$E312*(VLOOKUP('Dépenses forfaitaire'!$D312,Listes!$A$43:$E$49,3,FALSE)))+(VLOOKUP('Dépenses forfaitaire'!$D312,Listes!$A$43:$E$49,4,FALSE))))))</f>
        <v/>
      </c>
      <c r="O312" s="104" t="str">
        <f>IF($H312="","",IF($C312=Listes!$B$34,Listes!$I$31,IF($C312=Listes!$B$35,(VLOOKUP('Dépenses forfaitaire'!$F312,Listes!$E$31:$F$36,2,FALSE)),IF($C312=Listes!$B$33,IF('Dépenses forfaitaire'!$E312&lt;=Listes!$A$64,'Dépenses forfaitaire'!$E312*Listes!$A$65,IF('Dépenses forfaitaire'!$E312&gt;Listes!$D$64,'Dépenses forfaitaire'!$E312*Listes!$D$65,(('Dépenses forfaitaire'!$E312*Listes!$B$65)+Listes!$C$65)))))))</f>
        <v/>
      </c>
      <c r="P312" s="105" t="str">
        <f t="shared" si="9"/>
        <v/>
      </c>
      <c r="Q312" s="219"/>
    </row>
    <row r="313" spans="1:17" ht="20.100000000000001" customHeight="1" x14ac:dyDescent="0.25">
      <c r="A313" s="44">
        <v>307</v>
      </c>
      <c r="B313" s="21"/>
      <c r="C313" s="21"/>
      <c r="D313" s="21"/>
      <c r="E313" s="21"/>
      <c r="F313" s="21"/>
      <c r="G313" s="21"/>
      <c r="H313" s="113" t="str">
        <f>IF(C313="","",IF(C313="","",(VLOOKUP(C313,Listes!$B$31:$C$35,2,FALSE))))</f>
        <v/>
      </c>
      <c r="I313" s="219" t="str">
        <f t="shared" si="8"/>
        <v/>
      </c>
      <c r="J313" s="105" t="str">
        <f>IF(H313="","",IF(H313="","",(VLOOKUP(H313,Listes!$C$31:$D$35,2,FALSE))))</f>
        <v/>
      </c>
      <c r="K313" s="276"/>
      <c r="L313" s="276"/>
      <c r="M313" s="104" t="str">
        <f>IF($H313="","",IF($C313=Listes!$B$32,IF('Dépenses forfaitaire'!$E313&lt;=Listes!$B$53,('Dépenses forfaitaire'!$E313*(VLOOKUP('Dépenses forfaitaire'!$D313,Listes!$A$54:$E$60,2,FALSE))),IF('Dépenses forfaitaire'!$E313&gt;Listes!$E$53,('Dépenses forfaitaire'!$E313*(VLOOKUP('Dépenses forfaitaire'!$D313,Listes!$A$54:$E$60,5,FALSE))),('Dépenses forfaitaire'!$E313*(VLOOKUP('Dépenses forfaitaire'!$D313,Listes!$A$54:$E$60,3,FALSE)))+(VLOOKUP('Dépenses forfaitaire'!$D313,Listes!$A$54:$E$60,4,FALSE))))))</f>
        <v/>
      </c>
      <c r="N313" s="104" t="str">
        <f>IF($H313="","",IF($C313=Listes!$B$31,IF('Dépenses forfaitaire'!$E313&lt;=Listes!$B$42,('Dépenses forfaitaire'!$E313*(VLOOKUP('Dépenses forfaitaire'!$D313,Listes!$A$43:$E$49,2,FALSE))),IF('Dépenses forfaitaire'!$E313&gt;Listes!$D$42,('Dépenses forfaitaire'!$E313*(VLOOKUP('Dépenses forfaitaire'!$D313,Listes!$A$43:$E$49,5,FALSE))),('Dépenses forfaitaire'!$E313*(VLOOKUP('Dépenses forfaitaire'!$D313,Listes!$A$43:$E$49,3,FALSE)))+(VLOOKUP('Dépenses forfaitaire'!$D313,Listes!$A$43:$E$49,4,FALSE))))))</f>
        <v/>
      </c>
      <c r="O313" s="104" t="str">
        <f>IF($H313="","",IF($C313=Listes!$B$34,Listes!$I$31,IF($C313=Listes!$B$35,(VLOOKUP('Dépenses forfaitaire'!$F313,Listes!$E$31:$F$36,2,FALSE)),IF($C313=Listes!$B$33,IF('Dépenses forfaitaire'!$E313&lt;=Listes!$A$64,'Dépenses forfaitaire'!$E313*Listes!$A$65,IF('Dépenses forfaitaire'!$E313&gt;Listes!$D$64,'Dépenses forfaitaire'!$E313*Listes!$D$65,(('Dépenses forfaitaire'!$E313*Listes!$B$65)+Listes!$C$65)))))))</f>
        <v/>
      </c>
      <c r="P313" s="105" t="str">
        <f t="shared" si="9"/>
        <v/>
      </c>
      <c r="Q313" s="219"/>
    </row>
    <row r="314" spans="1:17" ht="20.100000000000001" customHeight="1" x14ac:dyDescent="0.25">
      <c r="A314" s="44">
        <v>308</v>
      </c>
      <c r="B314" s="21"/>
      <c r="C314" s="21"/>
      <c r="D314" s="21"/>
      <c r="E314" s="21"/>
      <c r="F314" s="21"/>
      <c r="G314" s="21"/>
      <c r="H314" s="113" t="str">
        <f>IF(C314="","",IF(C314="","",(VLOOKUP(C314,Listes!$B$31:$C$35,2,FALSE))))</f>
        <v/>
      </c>
      <c r="I314" s="219" t="str">
        <f t="shared" si="8"/>
        <v/>
      </c>
      <c r="J314" s="105" t="str">
        <f>IF(H314="","",IF(H314="","",(VLOOKUP(H314,Listes!$C$31:$D$35,2,FALSE))))</f>
        <v/>
      </c>
      <c r="K314" s="276"/>
      <c r="L314" s="276"/>
      <c r="M314" s="104" t="str">
        <f>IF($H314="","",IF($C314=Listes!$B$32,IF('Dépenses forfaitaire'!$E314&lt;=Listes!$B$53,('Dépenses forfaitaire'!$E314*(VLOOKUP('Dépenses forfaitaire'!$D314,Listes!$A$54:$E$60,2,FALSE))),IF('Dépenses forfaitaire'!$E314&gt;Listes!$E$53,('Dépenses forfaitaire'!$E314*(VLOOKUP('Dépenses forfaitaire'!$D314,Listes!$A$54:$E$60,5,FALSE))),('Dépenses forfaitaire'!$E314*(VLOOKUP('Dépenses forfaitaire'!$D314,Listes!$A$54:$E$60,3,FALSE)))+(VLOOKUP('Dépenses forfaitaire'!$D314,Listes!$A$54:$E$60,4,FALSE))))))</f>
        <v/>
      </c>
      <c r="N314" s="104" t="str">
        <f>IF($H314="","",IF($C314=Listes!$B$31,IF('Dépenses forfaitaire'!$E314&lt;=Listes!$B$42,('Dépenses forfaitaire'!$E314*(VLOOKUP('Dépenses forfaitaire'!$D314,Listes!$A$43:$E$49,2,FALSE))),IF('Dépenses forfaitaire'!$E314&gt;Listes!$D$42,('Dépenses forfaitaire'!$E314*(VLOOKUP('Dépenses forfaitaire'!$D314,Listes!$A$43:$E$49,5,FALSE))),('Dépenses forfaitaire'!$E314*(VLOOKUP('Dépenses forfaitaire'!$D314,Listes!$A$43:$E$49,3,FALSE)))+(VLOOKUP('Dépenses forfaitaire'!$D314,Listes!$A$43:$E$49,4,FALSE))))))</f>
        <v/>
      </c>
      <c r="O314" s="104" t="str">
        <f>IF($H314="","",IF($C314=Listes!$B$34,Listes!$I$31,IF($C314=Listes!$B$35,(VLOOKUP('Dépenses forfaitaire'!$F314,Listes!$E$31:$F$36,2,FALSE)),IF($C314=Listes!$B$33,IF('Dépenses forfaitaire'!$E314&lt;=Listes!$A$64,'Dépenses forfaitaire'!$E314*Listes!$A$65,IF('Dépenses forfaitaire'!$E314&gt;Listes!$D$64,'Dépenses forfaitaire'!$E314*Listes!$D$65,(('Dépenses forfaitaire'!$E314*Listes!$B$65)+Listes!$C$65)))))))</f>
        <v/>
      </c>
      <c r="P314" s="105" t="str">
        <f t="shared" si="9"/>
        <v/>
      </c>
      <c r="Q314" s="219"/>
    </row>
    <row r="315" spans="1:17" ht="20.100000000000001" customHeight="1" x14ac:dyDescent="0.25">
      <c r="A315" s="44">
        <v>309</v>
      </c>
      <c r="B315" s="21"/>
      <c r="C315" s="21"/>
      <c r="D315" s="21"/>
      <c r="E315" s="21"/>
      <c r="F315" s="21"/>
      <c r="G315" s="21"/>
      <c r="H315" s="113" t="str">
        <f>IF(C315="","",IF(C315="","",(VLOOKUP(C315,Listes!$B$31:$C$35,2,FALSE))))</f>
        <v/>
      </c>
      <c r="I315" s="219" t="str">
        <f t="shared" si="8"/>
        <v/>
      </c>
      <c r="J315" s="105" t="str">
        <f>IF(H315="","",IF(H315="","",(VLOOKUP(H315,Listes!$C$31:$D$35,2,FALSE))))</f>
        <v/>
      </c>
      <c r="K315" s="276"/>
      <c r="L315" s="276"/>
      <c r="M315" s="104" t="str">
        <f>IF($H315="","",IF($C315=Listes!$B$32,IF('Dépenses forfaitaire'!$E315&lt;=Listes!$B$53,('Dépenses forfaitaire'!$E315*(VLOOKUP('Dépenses forfaitaire'!$D315,Listes!$A$54:$E$60,2,FALSE))),IF('Dépenses forfaitaire'!$E315&gt;Listes!$E$53,('Dépenses forfaitaire'!$E315*(VLOOKUP('Dépenses forfaitaire'!$D315,Listes!$A$54:$E$60,5,FALSE))),('Dépenses forfaitaire'!$E315*(VLOOKUP('Dépenses forfaitaire'!$D315,Listes!$A$54:$E$60,3,FALSE)))+(VLOOKUP('Dépenses forfaitaire'!$D315,Listes!$A$54:$E$60,4,FALSE))))))</f>
        <v/>
      </c>
      <c r="N315" s="104" t="str">
        <f>IF($H315="","",IF($C315=Listes!$B$31,IF('Dépenses forfaitaire'!$E315&lt;=Listes!$B$42,('Dépenses forfaitaire'!$E315*(VLOOKUP('Dépenses forfaitaire'!$D315,Listes!$A$43:$E$49,2,FALSE))),IF('Dépenses forfaitaire'!$E315&gt;Listes!$D$42,('Dépenses forfaitaire'!$E315*(VLOOKUP('Dépenses forfaitaire'!$D315,Listes!$A$43:$E$49,5,FALSE))),('Dépenses forfaitaire'!$E315*(VLOOKUP('Dépenses forfaitaire'!$D315,Listes!$A$43:$E$49,3,FALSE)))+(VLOOKUP('Dépenses forfaitaire'!$D315,Listes!$A$43:$E$49,4,FALSE))))))</f>
        <v/>
      </c>
      <c r="O315" s="104" t="str">
        <f>IF($H315="","",IF($C315=Listes!$B$34,Listes!$I$31,IF($C315=Listes!$B$35,(VLOOKUP('Dépenses forfaitaire'!$F315,Listes!$E$31:$F$36,2,FALSE)),IF($C315=Listes!$B$33,IF('Dépenses forfaitaire'!$E315&lt;=Listes!$A$64,'Dépenses forfaitaire'!$E315*Listes!$A$65,IF('Dépenses forfaitaire'!$E315&gt;Listes!$D$64,'Dépenses forfaitaire'!$E315*Listes!$D$65,(('Dépenses forfaitaire'!$E315*Listes!$B$65)+Listes!$C$65)))))))</f>
        <v/>
      </c>
      <c r="P315" s="105" t="str">
        <f t="shared" si="9"/>
        <v/>
      </c>
      <c r="Q315" s="219"/>
    </row>
    <row r="316" spans="1:17" ht="20.100000000000001" customHeight="1" x14ac:dyDescent="0.25">
      <c r="A316" s="44">
        <v>310</v>
      </c>
      <c r="B316" s="21"/>
      <c r="C316" s="21"/>
      <c r="D316" s="21"/>
      <c r="E316" s="21"/>
      <c r="F316" s="21"/>
      <c r="G316" s="21"/>
      <c r="H316" s="113" t="str">
        <f>IF(C316="","",IF(C316="","",(VLOOKUP(C316,Listes!$B$31:$C$35,2,FALSE))))</f>
        <v/>
      </c>
      <c r="I316" s="219" t="str">
        <f t="shared" si="8"/>
        <v/>
      </c>
      <c r="J316" s="105" t="str">
        <f>IF(H316="","",IF(H316="","",(VLOOKUP(H316,Listes!$C$31:$D$35,2,FALSE))))</f>
        <v/>
      </c>
      <c r="K316" s="276"/>
      <c r="L316" s="276"/>
      <c r="M316" s="104" t="str">
        <f>IF($H316="","",IF($C316=Listes!$B$32,IF('Dépenses forfaitaire'!$E316&lt;=Listes!$B$53,('Dépenses forfaitaire'!$E316*(VLOOKUP('Dépenses forfaitaire'!$D316,Listes!$A$54:$E$60,2,FALSE))),IF('Dépenses forfaitaire'!$E316&gt;Listes!$E$53,('Dépenses forfaitaire'!$E316*(VLOOKUP('Dépenses forfaitaire'!$D316,Listes!$A$54:$E$60,5,FALSE))),('Dépenses forfaitaire'!$E316*(VLOOKUP('Dépenses forfaitaire'!$D316,Listes!$A$54:$E$60,3,FALSE)))+(VLOOKUP('Dépenses forfaitaire'!$D316,Listes!$A$54:$E$60,4,FALSE))))))</f>
        <v/>
      </c>
      <c r="N316" s="104" t="str">
        <f>IF($H316="","",IF($C316=Listes!$B$31,IF('Dépenses forfaitaire'!$E316&lt;=Listes!$B$42,('Dépenses forfaitaire'!$E316*(VLOOKUP('Dépenses forfaitaire'!$D316,Listes!$A$43:$E$49,2,FALSE))),IF('Dépenses forfaitaire'!$E316&gt;Listes!$D$42,('Dépenses forfaitaire'!$E316*(VLOOKUP('Dépenses forfaitaire'!$D316,Listes!$A$43:$E$49,5,FALSE))),('Dépenses forfaitaire'!$E316*(VLOOKUP('Dépenses forfaitaire'!$D316,Listes!$A$43:$E$49,3,FALSE)))+(VLOOKUP('Dépenses forfaitaire'!$D316,Listes!$A$43:$E$49,4,FALSE))))))</f>
        <v/>
      </c>
      <c r="O316" s="104" t="str">
        <f>IF($H316="","",IF($C316=Listes!$B$34,Listes!$I$31,IF($C316=Listes!$B$35,(VLOOKUP('Dépenses forfaitaire'!$F316,Listes!$E$31:$F$36,2,FALSE)),IF($C316=Listes!$B$33,IF('Dépenses forfaitaire'!$E316&lt;=Listes!$A$64,'Dépenses forfaitaire'!$E316*Listes!$A$65,IF('Dépenses forfaitaire'!$E316&gt;Listes!$D$64,'Dépenses forfaitaire'!$E316*Listes!$D$65,(('Dépenses forfaitaire'!$E316*Listes!$B$65)+Listes!$C$65)))))))</f>
        <v/>
      </c>
      <c r="P316" s="105" t="str">
        <f t="shared" si="9"/>
        <v/>
      </c>
      <c r="Q316" s="219"/>
    </row>
    <row r="317" spans="1:17" ht="20.100000000000001" customHeight="1" x14ac:dyDescent="0.25">
      <c r="A317" s="44">
        <v>311</v>
      </c>
      <c r="B317" s="21"/>
      <c r="C317" s="21"/>
      <c r="D317" s="21"/>
      <c r="E317" s="21"/>
      <c r="F317" s="21"/>
      <c r="G317" s="21"/>
      <c r="H317" s="113" t="str">
        <f>IF(C317="","",IF(C317="","",(VLOOKUP(C317,Listes!$B$31:$C$35,2,FALSE))))</f>
        <v/>
      </c>
      <c r="I317" s="219" t="str">
        <f t="shared" si="8"/>
        <v/>
      </c>
      <c r="J317" s="105" t="str">
        <f>IF(H317="","",IF(H317="","",(VLOOKUP(H317,Listes!$C$31:$D$35,2,FALSE))))</f>
        <v/>
      </c>
      <c r="K317" s="276"/>
      <c r="L317" s="276"/>
      <c r="M317" s="104" t="str">
        <f>IF($H317="","",IF($C317=Listes!$B$32,IF('Dépenses forfaitaire'!$E317&lt;=Listes!$B$53,('Dépenses forfaitaire'!$E317*(VLOOKUP('Dépenses forfaitaire'!$D317,Listes!$A$54:$E$60,2,FALSE))),IF('Dépenses forfaitaire'!$E317&gt;Listes!$E$53,('Dépenses forfaitaire'!$E317*(VLOOKUP('Dépenses forfaitaire'!$D317,Listes!$A$54:$E$60,5,FALSE))),('Dépenses forfaitaire'!$E317*(VLOOKUP('Dépenses forfaitaire'!$D317,Listes!$A$54:$E$60,3,FALSE)))+(VLOOKUP('Dépenses forfaitaire'!$D317,Listes!$A$54:$E$60,4,FALSE))))))</f>
        <v/>
      </c>
      <c r="N317" s="104" t="str">
        <f>IF($H317="","",IF($C317=Listes!$B$31,IF('Dépenses forfaitaire'!$E317&lt;=Listes!$B$42,('Dépenses forfaitaire'!$E317*(VLOOKUP('Dépenses forfaitaire'!$D317,Listes!$A$43:$E$49,2,FALSE))),IF('Dépenses forfaitaire'!$E317&gt;Listes!$D$42,('Dépenses forfaitaire'!$E317*(VLOOKUP('Dépenses forfaitaire'!$D317,Listes!$A$43:$E$49,5,FALSE))),('Dépenses forfaitaire'!$E317*(VLOOKUP('Dépenses forfaitaire'!$D317,Listes!$A$43:$E$49,3,FALSE)))+(VLOOKUP('Dépenses forfaitaire'!$D317,Listes!$A$43:$E$49,4,FALSE))))))</f>
        <v/>
      </c>
      <c r="O317" s="104" t="str">
        <f>IF($H317="","",IF($C317=Listes!$B$34,Listes!$I$31,IF($C317=Listes!$B$35,(VLOOKUP('Dépenses forfaitaire'!$F317,Listes!$E$31:$F$36,2,FALSE)),IF($C317=Listes!$B$33,IF('Dépenses forfaitaire'!$E317&lt;=Listes!$A$64,'Dépenses forfaitaire'!$E317*Listes!$A$65,IF('Dépenses forfaitaire'!$E317&gt;Listes!$D$64,'Dépenses forfaitaire'!$E317*Listes!$D$65,(('Dépenses forfaitaire'!$E317*Listes!$B$65)+Listes!$C$65)))))))</f>
        <v/>
      </c>
      <c r="P317" s="105" t="str">
        <f t="shared" si="9"/>
        <v/>
      </c>
      <c r="Q317" s="219"/>
    </row>
    <row r="318" spans="1:17" ht="20.100000000000001" customHeight="1" x14ac:dyDescent="0.25">
      <c r="A318" s="44">
        <v>312</v>
      </c>
      <c r="B318" s="21"/>
      <c r="C318" s="21"/>
      <c r="D318" s="21"/>
      <c r="E318" s="21"/>
      <c r="F318" s="21"/>
      <c r="G318" s="21"/>
      <c r="H318" s="113" t="str">
        <f>IF(C318="","",IF(C318="","",(VLOOKUP(C318,Listes!$B$31:$C$35,2,FALSE))))</f>
        <v/>
      </c>
      <c r="I318" s="219" t="str">
        <f t="shared" si="8"/>
        <v/>
      </c>
      <c r="J318" s="105" t="str">
        <f>IF(H318="","",IF(H318="","",(VLOOKUP(H318,Listes!$C$31:$D$35,2,FALSE))))</f>
        <v/>
      </c>
      <c r="K318" s="276"/>
      <c r="L318" s="276"/>
      <c r="M318" s="104" t="str">
        <f>IF($H318="","",IF($C318=Listes!$B$32,IF('Dépenses forfaitaire'!$E318&lt;=Listes!$B$53,('Dépenses forfaitaire'!$E318*(VLOOKUP('Dépenses forfaitaire'!$D318,Listes!$A$54:$E$60,2,FALSE))),IF('Dépenses forfaitaire'!$E318&gt;Listes!$E$53,('Dépenses forfaitaire'!$E318*(VLOOKUP('Dépenses forfaitaire'!$D318,Listes!$A$54:$E$60,5,FALSE))),('Dépenses forfaitaire'!$E318*(VLOOKUP('Dépenses forfaitaire'!$D318,Listes!$A$54:$E$60,3,FALSE)))+(VLOOKUP('Dépenses forfaitaire'!$D318,Listes!$A$54:$E$60,4,FALSE))))))</f>
        <v/>
      </c>
      <c r="N318" s="104" t="str">
        <f>IF($H318="","",IF($C318=Listes!$B$31,IF('Dépenses forfaitaire'!$E318&lt;=Listes!$B$42,('Dépenses forfaitaire'!$E318*(VLOOKUP('Dépenses forfaitaire'!$D318,Listes!$A$43:$E$49,2,FALSE))),IF('Dépenses forfaitaire'!$E318&gt;Listes!$D$42,('Dépenses forfaitaire'!$E318*(VLOOKUP('Dépenses forfaitaire'!$D318,Listes!$A$43:$E$49,5,FALSE))),('Dépenses forfaitaire'!$E318*(VLOOKUP('Dépenses forfaitaire'!$D318,Listes!$A$43:$E$49,3,FALSE)))+(VLOOKUP('Dépenses forfaitaire'!$D318,Listes!$A$43:$E$49,4,FALSE))))))</f>
        <v/>
      </c>
      <c r="O318" s="104" t="str">
        <f>IF($H318="","",IF($C318=Listes!$B$34,Listes!$I$31,IF($C318=Listes!$B$35,(VLOOKUP('Dépenses forfaitaire'!$F318,Listes!$E$31:$F$36,2,FALSE)),IF($C318=Listes!$B$33,IF('Dépenses forfaitaire'!$E318&lt;=Listes!$A$64,'Dépenses forfaitaire'!$E318*Listes!$A$65,IF('Dépenses forfaitaire'!$E318&gt;Listes!$D$64,'Dépenses forfaitaire'!$E318*Listes!$D$65,(('Dépenses forfaitaire'!$E318*Listes!$B$65)+Listes!$C$65)))))))</f>
        <v/>
      </c>
      <c r="P318" s="105" t="str">
        <f t="shared" si="9"/>
        <v/>
      </c>
      <c r="Q318" s="219"/>
    </row>
    <row r="319" spans="1:17" ht="20.100000000000001" customHeight="1" x14ac:dyDescent="0.25">
      <c r="A319" s="44">
        <v>313</v>
      </c>
      <c r="B319" s="21"/>
      <c r="C319" s="21"/>
      <c r="D319" s="21"/>
      <c r="E319" s="21"/>
      <c r="F319" s="21"/>
      <c r="G319" s="21"/>
      <c r="H319" s="113" t="str">
        <f>IF(C319="","",IF(C319="","",(VLOOKUP(C319,Listes!$B$31:$C$35,2,FALSE))))</f>
        <v/>
      </c>
      <c r="I319" s="219" t="str">
        <f t="shared" si="8"/>
        <v/>
      </c>
      <c r="J319" s="105" t="str">
        <f>IF(H319="","",IF(H319="","",(VLOOKUP(H319,Listes!$C$31:$D$35,2,FALSE))))</f>
        <v/>
      </c>
      <c r="K319" s="276"/>
      <c r="L319" s="276"/>
      <c r="M319" s="104" t="str">
        <f>IF($H319="","",IF($C319=Listes!$B$32,IF('Dépenses forfaitaire'!$E319&lt;=Listes!$B$53,('Dépenses forfaitaire'!$E319*(VLOOKUP('Dépenses forfaitaire'!$D319,Listes!$A$54:$E$60,2,FALSE))),IF('Dépenses forfaitaire'!$E319&gt;Listes!$E$53,('Dépenses forfaitaire'!$E319*(VLOOKUP('Dépenses forfaitaire'!$D319,Listes!$A$54:$E$60,5,FALSE))),('Dépenses forfaitaire'!$E319*(VLOOKUP('Dépenses forfaitaire'!$D319,Listes!$A$54:$E$60,3,FALSE)))+(VLOOKUP('Dépenses forfaitaire'!$D319,Listes!$A$54:$E$60,4,FALSE))))))</f>
        <v/>
      </c>
      <c r="N319" s="104" t="str">
        <f>IF($H319="","",IF($C319=Listes!$B$31,IF('Dépenses forfaitaire'!$E319&lt;=Listes!$B$42,('Dépenses forfaitaire'!$E319*(VLOOKUP('Dépenses forfaitaire'!$D319,Listes!$A$43:$E$49,2,FALSE))),IF('Dépenses forfaitaire'!$E319&gt;Listes!$D$42,('Dépenses forfaitaire'!$E319*(VLOOKUP('Dépenses forfaitaire'!$D319,Listes!$A$43:$E$49,5,FALSE))),('Dépenses forfaitaire'!$E319*(VLOOKUP('Dépenses forfaitaire'!$D319,Listes!$A$43:$E$49,3,FALSE)))+(VLOOKUP('Dépenses forfaitaire'!$D319,Listes!$A$43:$E$49,4,FALSE))))))</f>
        <v/>
      </c>
      <c r="O319" s="104" t="str">
        <f>IF($H319="","",IF($C319=Listes!$B$34,Listes!$I$31,IF($C319=Listes!$B$35,(VLOOKUP('Dépenses forfaitaire'!$F319,Listes!$E$31:$F$36,2,FALSE)),IF($C319=Listes!$B$33,IF('Dépenses forfaitaire'!$E319&lt;=Listes!$A$64,'Dépenses forfaitaire'!$E319*Listes!$A$65,IF('Dépenses forfaitaire'!$E319&gt;Listes!$D$64,'Dépenses forfaitaire'!$E319*Listes!$D$65,(('Dépenses forfaitaire'!$E319*Listes!$B$65)+Listes!$C$65)))))))</f>
        <v/>
      </c>
      <c r="P319" s="105" t="str">
        <f t="shared" si="9"/>
        <v/>
      </c>
      <c r="Q319" s="219"/>
    </row>
    <row r="320" spans="1:17" ht="20.100000000000001" customHeight="1" x14ac:dyDescent="0.25">
      <c r="A320" s="44">
        <v>314</v>
      </c>
      <c r="B320" s="21"/>
      <c r="C320" s="21"/>
      <c r="D320" s="21"/>
      <c r="E320" s="21"/>
      <c r="F320" s="21"/>
      <c r="G320" s="21"/>
      <c r="H320" s="113" t="str">
        <f>IF(C320="","",IF(C320="","",(VLOOKUP(C320,Listes!$B$31:$C$35,2,FALSE))))</f>
        <v/>
      </c>
      <c r="I320" s="219" t="str">
        <f t="shared" si="8"/>
        <v/>
      </c>
      <c r="J320" s="105" t="str">
        <f>IF(H320="","",IF(H320="","",(VLOOKUP(H320,Listes!$C$31:$D$35,2,FALSE))))</f>
        <v/>
      </c>
      <c r="K320" s="276"/>
      <c r="L320" s="276"/>
      <c r="M320" s="104" t="str">
        <f>IF($H320="","",IF($C320=Listes!$B$32,IF('Dépenses forfaitaire'!$E320&lt;=Listes!$B$53,('Dépenses forfaitaire'!$E320*(VLOOKUP('Dépenses forfaitaire'!$D320,Listes!$A$54:$E$60,2,FALSE))),IF('Dépenses forfaitaire'!$E320&gt;Listes!$E$53,('Dépenses forfaitaire'!$E320*(VLOOKUP('Dépenses forfaitaire'!$D320,Listes!$A$54:$E$60,5,FALSE))),('Dépenses forfaitaire'!$E320*(VLOOKUP('Dépenses forfaitaire'!$D320,Listes!$A$54:$E$60,3,FALSE)))+(VLOOKUP('Dépenses forfaitaire'!$D320,Listes!$A$54:$E$60,4,FALSE))))))</f>
        <v/>
      </c>
      <c r="N320" s="104" t="str">
        <f>IF($H320="","",IF($C320=Listes!$B$31,IF('Dépenses forfaitaire'!$E320&lt;=Listes!$B$42,('Dépenses forfaitaire'!$E320*(VLOOKUP('Dépenses forfaitaire'!$D320,Listes!$A$43:$E$49,2,FALSE))),IF('Dépenses forfaitaire'!$E320&gt;Listes!$D$42,('Dépenses forfaitaire'!$E320*(VLOOKUP('Dépenses forfaitaire'!$D320,Listes!$A$43:$E$49,5,FALSE))),('Dépenses forfaitaire'!$E320*(VLOOKUP('Dépenses forfaitaire'!$D320,Listes!$A$43:$E$49,3,FALSE)))+(VLOOKUP('Dépenses forfaitaire'!$D320,Listes!$A$43:$E$49,4,FALSE))))))</f>
        <v/>
      </c>
      <c r="O320" s="104" t="str">
        <f>IF($H320="","",IF($C320=Listes!$B$34,Listes!$I$31,IF($C320=Listes!$B$35,(VLOOKUP('Dépenses forfaitaire'!$F320,Listes!$E$31:$F$36,2,FALSE)),IF($C320=Listes!$B$33,IF('Dépenses forfaitaire'!$E320&lt;=Listes!$A$64,'Dépenses forfaitaire'!$E320*Listes!$A$65,IF('Dépenses forfaitaire'!$E320&gt;Listes!$D$64,'Dépenses forfaitaire'!$E320*Listes!$D$65,(('Dépenses forfaitaire'!$E320*Listes!$B$65)+Listes!$C$65)))))))</f>
        <v/>
      </c>
      <c r="P320" s="105" t="str">
        <f t="shared" si="9"/>
        <v/>
      </c>
      <c r="Q320" s="219"/>
    </row>
    <row r="321" spans="1:17" ht="20.100000000000001" customHeight="1" x14ac:dyDescent="0.25">
      <c r="A321" s="44">
        <v>315</v>
      </c>
      <c r="B321" s="21"/>
      <c r="C321" s="21"/>
      <c r="D321" s="21"/>
      <c r="E321" s="21"/>
      <c r="F321" s="21"/>
      <c r="G321" s="21"/>
      <c r="H321" s="113" t="str">
        <f>IF(C321="","",IF(C321="","",(VLOOKUP(C321,Listes!$B$31:$C$35,2,FALSE))))</f>
        <v/>
      </c>
      <c r="I321" s="219" t="str">
        <f t="shared" si="8"/>
        <v/>
      </c>
      <c r="J321" s="105" t="str">
        <f>IF(H321="","",IF(H321="","",(VLOOKUP(H321,Listes!$C$31:$D$35,2,FALSE))))</f>
        <v/>
      </c>
      <c r="K321" s="276"/>
      <c r="L321" s="276"/>
      <c r="M321" s="104" t="str">
        <f>IF($H321="","",IF($C321=Listes!$B$32,IF('Dépenses forfaitaire'!$E321&lt;=Listes!$B$53,('Dépenses forfaitaire'!$E321*(VLOOKUP('Dépenses forfaitaire'!$D321,Listes!$A$54:$E$60,2,FALSE))),IF('Dépenses forfaitaire'!$E321&gt;Listes!$E$53,('Dépenses forfaitaire'!$E321*(VLOOKUP('Dépenses forfaitaire'!$D321,Listes!$A$54:$E$60,5,FALSE))),('Dépenses forfaitaire'!$E321*(VLOOKUP('Dépenses forfaitaire'!$D321,Listes!$A$54:$E$60,3,FALSE)))+(VLOOKUP('Dépenses forfaitaire'!$D321,Listes!$A$54:$E$60,4,FALSE))))))</f>
        <v/>
      </c>
      <c r="N321" s="104" t="str">
        <f>IF($H321="","",IF($C321=Listes!$B$31,IF('Dépenses forfaitaire'!$E321&lt;=Listes!$B$42,('Dépenses forfaitaire'!$E321*(VLOOKUP('Dépenses forfaitaire'!$D321,Listes!$A$43:$E$49,2,FALSE))),IF('Dépenses forfaitaire'!$E321&gt;Listes!$D$42,('Dépenses forfaitaire'!$E321*(VLOOKUP('Dépenses forfaitaire'!$D321,Listes!$A$43:$E$49,5,FALSE))),('Dépenses forfaitaire'!$E321*(VLOOKUP('Dépenses forfaitaire'!$D321,Listes!$A$43:$E$49,3,FALSE)))+(VLOOKUP('Dépenses forfaitaire'!$D321,Listes!$A$43:$E$49,4,FALSE))))))</f>
        <v/>
      </c>
      <c r="O321" s="104" t="str">
        <f>IF($H321="","",IF($C321=Listes!$B$34,Listes!$I$31,IF($C321=Listes!$B$35,(VLOOKUP('Dépenses forfaitaire'!$F321,Listes!$E$31:$F$36,2,FALSE)),IF($C321=Listes!$B$33,IF('Dépenses forfaitaire'!$E321&lt;=Listes!$A$64,'Dépenses forfaitaire'!$E321*Listes!$A$65,IF('Dépenses forfaitaire'!$E321&gt;Listes!$D$64,'Dépenses forfaitaire'!$E321*Listes!$D$65,(('Dépenses forfaitaire'!$E321*Listes!$B$65)+Listes!$C$65)))))))</f>
        <v/>
      </c>
      <c r="P321" s="105" t="str">
        <f t="shared" si="9"/>
        <v/>
      </c>
      <c r="Q321" s="219"/>
    </row>
    <row r="322" spans="1:17" ht="20.100000000000001" customHeight="1" x14ac:dyDescent="0.25">
      <c r="A322" s="44">
        <v>316</v>
      </c>
      <c r="B322" s="21"/>
      <c r="C322" s="21"/>
      <c r="D322" s="21"/>
      <c r="E322" s="21"/>
      <c r="F322" s="21"/>
      <c r="G322" s="21"/>
      <c r="H322" s="113" t="str">
        <f>IF(C322="","",IF(C322="","",(VLOOKUP(C322,Listes!$B$31:$C$35,2,FALSE))))</f>
        <v/>
      </c>
      <c r="I322" s="219" t="str">
        <f t="shared" si="8"/>
        <v/>
      </c>
      <c r="J322" s="105" t="str">
        <f>IF(H322="","",IF(H322="","",(VLOOKUP(H322,Listes!$C$31:$D$35,2,FALSE))))</f>
        <v/>
      </c>
      <c r="K322" s="276"/>
      <c r="L322" s="276"/>
      <c r="M322" s="104" t="str">
        <f>IF($H322="","",IF($C322=Listes!$B$32,IF('Dépenses forfaitaire'!$E322&lt;=Listes!$B$53,('Dépenses forfaitaire'!$E322*(VLOOKUP('Dépenses forfaitaire'!$D322,Listes!$A$54:$E$60,2,FALSE))),IF('Dépenses forfaitaire'!$E322&gt;Listes!$E$53,('Dépenses forfaitaire'!$E322*(VLOOKUP('Dépenses forfaitaire'!$D322,Listes!$A$54:$E$60,5,FALSE))),('Dépenses forfaitaire'!$E322*(VLOOKUP('Dépenses forfaitaire'!$D322,Listes!$A$54:$E$60,3,FALSE)))+(VLOOKUP('Dépenses forfaitaire'!$D322,Listes!$A$54:$E$60,4,FALSE))))))</f>
        <v/>
      </c>
      <c r="N322" s="104" t="str">
        <f>IF($H322="","",IF($C322=Listes!$B$31,IF('Dépenses forfaitaire'!$E322&lt;=Listes!$B$42,('Dépenses forfaitaire'!$E322*(VLOOKUP('Dépenses forfaitaire'!$D322,Listes!$A$43:$E$49,2,FALSE))),IF('Dépenses forfaitaire'!$E322&gt;Listes!$D$42,('Dépenses forfaitaire'!$E322*(VLOOKUP('Dépenses forfaitaire'!$D322,Listes!$A$43:$E$49,5,FALSE))),('Dépenses forfaitaire'!$E322*(VLOOKUP('Dépenses forfaitaire'!$D322,Listes!$A$43:$E$49,3,FALSE)))+(VLOOKUP('Dépenses forfaitaire'!$D322,Listes!$A$43:$E$49,4,FALSE))))))</f>
        <v/>
      </c>
      <c r="O322" s="104" t="str">
        <f>IF($H322="","",IF($C322=Listes!$B$34,Listes!$I$31,IF($C322=Listes!$B$35,(VLOOKUP('Dépenses forfaitaire'!$F322,Listes!$E$31:$F$36,2,FALSE)),IF($C322=Listes!$B$33,IF('Dépenses forfaitaire'!$E322&lt;=Listes!$A$64,'Dépenses forfaitaire'!$E322*Listes!$A$65,IF('Dépenses forfaitaire'!$E322&gt;Listes!$D$64,'Dépenses forfaitaire'!$E322*Listes!$D$65,(('Dépenses forfaitaire'!$E322*Listes!$B$65)+Listes!$C$65)))))))</f>
        <v/>
      </c>
      <c r="P322" s="105" t="str">
        <f t="shared" si="9"/>
        <v/>
      </c>
      <c r="Q322" s="219"/>
    </row>
    <row r="323" spans="1:17" ht="20.100000000000001" customHeight="1" x14ac:dyDescent="0.25">
      <c r="A323" s="44">
        <v>317</v>
      </c>
      <c r="B323" s="21"/>
      <c r="C323" s="21"/>
      <c r="D323" s="21"/>
      <c r="E323" s="21"/>
      <c r="F323" s="21"/>
      <c r="G323" s="21"/>
      <c r="H323" s="113" t="str">
        <f>IF(C323="","",IF(C323="","",(VLOOKUP(C323,Listes!$B$31:$C$35,2,FALSE))))</f>
        <v/>
      </c>
      <c r="I323" s="219" t="str">
        <f t="shared" si="8"/>
        <v/>
      </c>
      <c r="J323" s="105" t="str">
        <f>IF(H323="","",IF(H323="","",(VLOOKUP(H323,Listes!$C$31:$D$35,2,FALSE))))</f>
        <v/>
      </c>
      <c r="K323" s="276"/>
      <c r="L323" s="276"/>
      <c r="M323" s="104" t="str">
        <f>IF($H323="","",IF($C323=Listes!$B$32,IF('Dépenses forfaitaire'!$E323&lt;=Listes!$B$53,('Dépenses forfaitaire'!$E323*(VLOOKUP('Dépenses forfaitaire'!$D323,Listes!$A$54:$E$60,2,FALSE))),IF('Dépenses forfaitaire'!$E323&gt;Listes!$E$53,('Dépenses forfaitaire'!$E323*(VLOOKUP('Dépenses forfaitaire'!$D323,Listes!$A$54:$E$60,5,FALSE))),('Dépenses forfaitaire'!$E323*(VLOOKUP('Dépenses forfaitaire'!$D323,Listes!$A$54:$E$60,3,FALSE)))+(VLOOKUP('Dépenses forfaitaire'!$D323,Listes!$A$54:$E$60,4,FALSE))))))</f>
        <v/>
      </c>
      <c r="N323" s="104" t="str">
        <f>IF($H323="","",IF($C323=Listes!$B$31,IF('Dépenses forfaitaire'!$E323&lt;=Listes!$B$42,('Dépenses forfaitaire'!$E323*(VLOOKUP('Dépenses forfaitaire'!$D323,Listes!$A$43:$E$49,2,FALSE))),IF('Dépenses forfaitaire'!$E323&gt;Listes!$D$42,('Dépenses forfaitaire'!$E323*(VLOOKUP('Dépenses forfaitaire'!$D323,Listes!$A$43:$E$49,5,FALSE))),('Dépenses forfaitaire'!$E323*(VLOOKUP('Dépenses forfaitaire'!$D323,Listes!$A$43:$E$49,3,FALSE)))+(VLOOKUP('Dépenses forfaitaire'!$D323,Listes!$A$43:$E$49,4,FALSE))))))</f>
        <v/>
      </c>
      <c r="O323" s="104" t="str">
        <f>IF($H323="","",IF($C323=Listes!$B$34,Listes!$I$31,IF($C323=Listes!$B$35,(VLOOKUP('Dépenses forfaitaire'!$F323,Listes!$E$31:$F$36,2,FALSE)),IF($C323=Listes!$B$33,IF('Dépenses forfaitaire'!$E323&lt;=Listes!$A$64,'Dépenses forfaitaire'!$E323*Listes!$A$65,IF('Dépenses forfaitaire'!$E323&gt;Listes!$D$64,'Dépenses forfaitaire'!$E323*Listes!$D$65,(('Dépenses forfaitaire'!$E323*Listes!$B$65)+Listes!$C$65)))))))</f>
        <v/>
      </c>
      <c r="P323" s="105" t="str">
        <f t="shared" si="9"/>
        <v/>
      </c>
      <c r="Q323" s="219"/>
    </row>
    <row r="324" spans="1:17" ht="20.100000000000001" customHeight="1" x14ac:dyDescent="0.25">
      <c r="A324" s="44">
        <v>318</v>
      </c>
      <c r="B324" s="21"/>
      <c r="C324" s="21"/>
      <c r="D324" s="21"/>
      <c r="E324" s="21"/>
      <c r="F324" s="21"/>
      <c r="G324" s="21"/>
      <c r="H324" s="113" t="str">
        <f>IF(C324="","",IF(C324="","",(VLOOKUP(C324,Listes!$B$31:$C$35,2,FALSE))))</f>
        <v/>
      </c>
      <c r="I324" s="219" t="str">
        <f t="shared" si="8"/>
        <v/>
      </c>
      <c r="J324" s="105" t="str">
        <f>IF(H324="","",IF(H324="","",(VLOOKUP(H324,Listes!$C$31:$D$35,2,FALSE))))</f>
        <v/>
      </c>
      <c r="K324" s="276"/>
      <c r="L324" s="276"/>
      <c r="M324" s="104" t="str">
        <f>IF($H324="","",IF($C324=Listes!$B$32,IF('Dépenses forfaitaire'!$E324&lt;=Listes!$B$53,('Dépenses forfaitaire'!$E324*(VLOOKUP('Dépenses forfaitaire'!$D324,Listes!$A$54:$E$60,2,FALSE))),IF('Dépenses forfaitaire'!$E324&gt;Listes!$E$53,('Dépenses forfaitaire'!$E324*(VLOOKUP('Dépenses forfaitaire'!$D324,Listes!$A$54:$E$60,5,FALSE))),('Dépenses forfaitaire'!$E324*(VLOOKUP('Dépenses forfaitaire'!$D324,Listes!$A$54:$E$60,3,FALSE)))+(VLOOKUP('Dépenses forfaitaire'!$D324,Listes!$A$54:$E$60,4,FALSE))))))</f>
        <v/>
      </c>
      <c r="N324" s="104" t="str">
        <f>IF($H324="","",IF($C324=Listes!$B$31,IF('Dépenses forfaitaire'!$E324&lt;=Listes!$B$42,('Dépenses forfaitaire'!$E324*(VLOOKUP('Dépenses forfaitaire'!$D324,Listes!$A$43:$E$49,2,FALSE))),IF('Dépenses forfaitaire'!$E324&gt;Listes!$D$42,('Dépenses forfaitaire'!$E324*(VLOOKUP('Dépenses forfaitaire'!$D324,Listes!$A$43:$E$49,5,FALSE))),('Dépenses forfaitaire'!$E324*(VLOOKUP('Dépenses forfaitaire'!$D324,Listes!$A$43:$E$49,3,FALSE)))+(VLOOKUP('Dépenses forfaitaire'!$D324,Listes!$A$43:$E$49,4,FALSE))))))</f>
        <v/>
      </c>
      <c r="O324" s="104" t="str">
        <f>IF($H324="","",IF($C324=Listes!$B$34,Listes!$I$31,IF($C324=Listes!$B$35,(VLOOKUP('Dépenses forfaitaire'!$F324,Listes!$E$31:$F$36,2,FALSE)),IF($C324=Listes!$B$33,IF('Dépenses forfaitaire'!$E324&lt;=Listes!$A$64,'Dépenses forfaitaire'!$E324*Listes!$A$65,IF('Dépenses forfaitaire'!$E324&gt;Listes!$D$64,'Dépenses forfaitaire'!$E324*Listes!$D$65,(('Dépenses forfaitaire'!$E324*Listes!$B$65)+Listes!$C$65)))))))</f>
        <v/>
      </c>
      <c r="P324" s="105" t="str">
        <f t="shared" si="9"/>
        <v/>
      </c>
      <c r="Q324" s="219"/>
    </row>
    <row r="325" spans="1:17" ht="20.100000000000001" customHeight="1" x14ac:dyDescent="0.25">
      <c r="A325" s="44">
        <v>319</v>
      </c>
      <c r="B325" s="21"/>
      <c r="C325" s="21"/>
      <c r="D325" s="21"/>
      <c r="E325" s="21"/>
      <c r="F325" s="21"/>
      <c r="G325" s="21"/>
      <c r="H325" s="113" t="str">
        <f>IF(C325="","",IF(C325="","",(VLOOKUP(C325,Listes!$B$31:$C$35,2,FALSE))))</f>
        <v/>
      </c>
      <c r="I325" s="219" t="str">
        <f t="shared" si="8"/>
        <v/>
      </c>
      <c r="J325" s="105" t="str">
        <f>IF(H325="","",IF(H325="","",(VLOOKUP(H325,Listes!$C$31:$D$35,2,FALSE))))</f>
        <v/>
      </c>
      <c r="K325" s="276"/>
      <c r="L325" s="276"/>
      <c r="M325" s="104" t="str">
        <f>IF($H325="","",IF($C325=Listes!$B$32,IF('Dépenses forfaitaire'!$E325&lt;=Listes!$B$53,('Dépenses forfaitaire'!$E325*(VLOOKUP('Dépenses forfaitaire'!$D325,Listes!$A$54:$E$60,2,FALSE))),IF('Dépenses forfaitaire'!$E325&gt;Listes!$E$53,('Dépenses forfaitaire'!$E325*(VLOOKUP('Dépenses forfaitaire'!$D325,Listes!$A$54:$E$60,5,FALSE))),('Dépenses forfaitaire'!$E325*(VLOOKUP('Dépenses forfaitaire'!$D325,Listes!$A$54:$E$60,3,FALSE)))+(VLOOKUP('Dépenses forfaitaire'!$D325,Listes!$A$54:$E$60,4,FALSE))))))</f>
        <v/>
      </c>
      <c r="N325" s="104" t="str">
        <f>IF($H325="","",IF($C325=Listes!$B$31,IF('Dépenses forfaitaire'!$E325&lt;=Listes!$B$42,('Dépenses forfaitaire'!$E325*(VLOOKUP('Dépenses forfaitaire'!$D325,Listes!$A$43:$E$49,2,FALSE))),IF('Dépenses forfaitaire'!$E325&gt;Listes!$D$42,('Dépenses forfaitaire'!$E325*(VLOOKUP('Dépenses forfaitaire'!$D325,Listes!$A$43:$E$49,5,FALSE))),('Dépenses forfaitaire'!$E325*(VLOOKUP('Dépenses forfaitaire'!$D325,Listes!$A$43:$E$49,3,FALSE)))+(VLOOKUP('Dépenses forfaitaire'!$D325,Listes!$A$43:$E$49,4,FALSE))))))</f>
        <v/>
      </c>
      <c r="O325" s="104" t="str">
        <f>IF($H325="","",IF($C325=Listes!$B$34,Listes!$I$31,IF($C325=Listes!$B$35,(VLOOKUP('Dépenses forfaitaire'!$F325,Listes!$E$31:$F$36,2,FALSE)),IF($C325=Listes!$B$33,IF('Dépenses forfaitaire'!$E325&lt;=Listes!$A$64,'Dépenses forfaitaire'!$E325*Listes!$A$65,IF('Dépenses forfaitaire'!$E325&gt;Listes!$D$64,'Dépenses forfaitaire'!$E325*Listes!$D$65,(('Dépenses forfaitaire'!$E325*Listes!$B$65)+Listes!$C$65)))))))</f>
        <v/>
      </c>
      <c r="P325" s="105" t="str">
        <f t="shared" si="9"/>
        <v/>
      </c>
      <c r="Q325" s="219"/>
    </row>
    <row r="326" spans="1:17" ht="20.100000000000001" customHeight="1" x14ac:dyDescent="0.25">
      <c r="A326" s="44">
        <v>320</v>
      </c>
      <c r="B326" s="21"/>
      <c r="C326" s="21"/>
      <c r="D326" s="21"/>
      <c r="E326" s="21"/>
      <c r="F326" s="21"/>
      <c r="G326" s="21"/>
      <c r="H326" s="113" t="str">
        <f>IF(C326="","",IF(C326="","",(VLOOKUP(C326,Listes!$B$31:$C$35,2,FALSE))))</f>
        <v/>
      </c>
      <c r="I326" s="219" t="str">
        <f t="shared" si="8"/>
        <v/>
      </c>
      <c r="J326" s="105" t="str">
        <f>IF(H326="","",IF(H326="","",(VLOOKUP(H326,Listes!$C$31:$D$35,2,FALSE))))</f>
        <v/>
      </c>
      <c r="K326" s="276"/>
      <c r="L326" s="276"/>
      <c r="M326" s="104" t="str">
        <f>IF($H326="","",IF($C326=Listes!$B$32,IF('Dépenses forfaitaire'!$E326&lt;=Listes!$B$53,('Dépenses forfaitaire'!$E326*(VLOOKUP('Dépenses forfaitaire'!$D326,Listes!$A$54:$E$60,2,FALSE))),IF('Dépenses forfaitaire'!$E326&gt;Listes!$E$53,('Dépenses forfaitaire'!$E326*(VLOOKUP('Dépenses forfaitaire'!$D326,Listes!$A$54:$E$60,5,FALSE))),('Dépenses forfaitaire'!$E326*(VLOOKUP('Dépenses forfaitaire'!$D326,Listes!$A$54:$E$60,3,FALSE)))+(VLOOKUP('Dépenses forfaitaire'!$D326,Listes!$A$54:$E$60,4,FALSE))))))</f>
        <v/>
      </c>
      <c r="N326" s="104" t="str">
        <f>IF($H326="","",IF($C326=Listes!$B$31,IF('Dépenses forfaitaire'!$E326&lt;=Listes!$B$42,('Dépenses forfaitaire'!$E326*(VLOOKUP('Dépenses forfaitaire'!$D326,Listes!$A$43:$E$49,2,FALSE))),IF('Dépenses forfaitaire'!$E326&gt;Listes!$D$42,('Dépenses forfaitaire'!$E326*(VLOOKUP('Dépenses forfaitaire'!$D326,Listes!$A$43:$E$49,5,FALSE))),('Dépenses forfaitaire'!$E326*(VLOOKUP('Dépenses forfaitaire'!$D326,Listes!$A$43:$E$49,3,FALSE)))+(VLOOKUP('Dépenses forfaitaire'!$D326,Listes!$A$43:$E$49,4,FALSE))))))</f>
        <v/>
      </c>
      <c r="O326" s="104" t="str">
        <f>IF($H326="","",IF($C326=Listes!$B$34,Listes!$I$31,IF($C326=Listes!$B$35,(VLOOKUP('Dépenses forfaitaire'!$F326,Listes!$E$31:$F$36,2,FALSE)),IF($C326=Listes!$B$33,IF('Dépenses forfaitaire'!$E326&lt;=Listes!$A$64,'Dépenses forfaitaire'!$E326*Listes!$A$65,IF('Dépenses forfaitaire'!$E326&gt;Listes!$D$64,'Dépenses forfaitaire'!$E326*Listes!$D$65,(('Dépenses forfaitaire'!$E326*Listes!$B$65)+Listes!$C$65)))))))</f>
        <v/>
      </c>
      <c r="P326" s="105" t="str">
        <f t="shared" si="9"/>
        <v/>
      </c>
      <c r="Q326" s="219"/>
    </row>
    <row r="327" spans="1:17" ht="20.100000000000001" customHeight="1" x14ac:dyDescent="0.25">
      <c r="A327" s="44">
        <v>321</v>
      </c>
      <c r="B327" s="21"/>
      <c r="C327" s="21"/>
      <c r="D327" s="21"/>
      <c r="E327" s="21"/>
      <c r="F327" s="21"/>
      <c r="G327" s="21"/>
      <c r="H327" s="113" t="str">
        <f>IF(C327="","",IF(C327="","",(VLOOKUP(C327,Listes!$B$31:$C$35,2,FALSE))))</f>
        <v/>
      </c>
      <c r="I327" s="219" t="str">
        <f t="shared" ref="I327:I390" si="10">IF(H327="Frais de déplacement (barèmes kilométriques) ",1,"")</f>
        <v/>
      </c>
      <c r="J327" s="105" t="str">
        <f>IF(H327="","",IF(H327="","",(VLOOKUP(H327,Listes!$C$31:$D$35,2,FALSE))))</f>
        <v/>
      </c>
      <c r="K327" s="276"/>
      <c r="L327" s="276"/>
      <c r="M327" s="104" t="str">
        <f>IF($H327="","",IF($C327=Listes!$B$32,IF('Dépenses forfaitaire'!$E327&lt;=Listes!$B$53,('Dépenses forfaitaire'!$E327*(VLOOKUP('Dépenses forfaitaire'!$D327,Listes!$A$54:$E$60,2,FALSE))),IF('Dépenses forfaitaire'!$E327&gt;Listes!$E$53,('Dépenses forfaitaire'!$E327*(VLOOKUP('Dépenses forfaitaire'!$D327,Listes!$A$54:$E$60,5,FALSE))),('Dépenses forfaitaire'!$E327*(VLOOKUP('Dépenses forfaitaire'!$D327,Listes!$A$54:$E$60,3,FALSE)))+(VLOOKUP('Dépenses forfaitaire'!$D327,Listes!$A$54:$E$60,4,FALSE))))))</f>
        <v/>
      </c>
      <c r="N327" s="104" t="str">
        <f>IF($H327="","",IF($C327=Listes!$B$31,IF('Dépenses forfaitaire'!$E327&lt;=Listes!$B$42,('Dépenses forfaitaire'!$E327*(VLOOKUP('Dépenses forfaitaire'!$D327,Listes!$A$43:$E$49,2,FALSE))),IF('Dépenses forfaitaire'!$E327&gt;Listes!$D$42,('Dépenses forfaitaire'!$E327*(VLOOKUP('Dépenses forfaitaire'!$D327,Listes!$A$43:$E$49,5,FALSE))),('Dépenses forfaitaire'!$E327*(VLOOKUP('Dépenses forfaitaire'!$D327,Listes!$A$43:$E$49,3,FALSE)))+(VLOOKUP('Dépenses forfaitaire'!$D327,Listes!$A$43:$E$49,4,FALSE))))))</f>
        <v/>
      </c>
      <c r="O327" s="104" t="str">
        <f>IF($H327="","",IF($C327=Listes!$B$34,Listes!$I$31,IF($C327=Listes!$B$35,(VLOOKUP('Dépenses forfaitaire'!$F327,Listes!$E$31:$F$36,2,FALSE)),IF($C327=Listes!$B$33,IF('Dépenses forfaitaire'!$E327&lt;=Listes!$A$64,'Dépenses forfaitaire'!$E327*Listes!$A$65,IF('Dépenses forfaitaire'!$E327&gt;Listes!$D$64,'Dépenses forfaitaire'!$E327*Listes!$D$65,(('Dépenses forfaitaire'!$E327*Listes!$B$65)+Listes!$C$65)))))))</f>
        <v/>
      </c>
      <c r="P327" s="105" t="str">
        <f t="shared" ref="P327:P390" si="11">IF($I327="","",($O327+$N327+$M327)*$I327)</f>
        <v/>
      </c>
      <c r="Q327" s="219"/>
    </row>
    <row r="328" spans="1:17" ht="20.100000000000001" customHeight="1" x14ac:dyDescent="0.25">
      <c r="A328" s="44">
        <v>322</v>
      </c>
      <c r="B328" s="21"/>
      <c r="C328" s="21"/>
      <c r="D328" s="21"/>
      <c r="E328" s="21"/>
      <c r="F328" s="21"/>
      <c r="G328" s="21"/>
      <c r="H328" s="113" t="str">
        <f>IF(C328="","",IF(C328="","",(VLOOKUP(C328,Listes!$B$31:$C$35,2,FALSE))))</f>
        <v/>
      </c>
      <c r="I328" s="219" t="str">
        <f t="shared" si="10"/>
        <v/>
      </c>
      <c r="J328" s="105" t="str">
        <f>IF(H328="","",IF(H328="","",(VLOOKUP(H328,Listes!$C$31:$D$35,2,FALSE))))</f>
        <v/>
      </c>
      <c r="K328" s="276"/>
      <c r="L328" s="276"/>
      <c r="M328" s="104" t="str">
        <f>IF($H328="","",IF($C328=Listes!$B$32,IF('Dépenses forfaitaire'!$E328&lt;=Listes!$B$53,('Dépenses forfaitaire'!$E328*(VLOOKUP('Dépenses forfaitaire'!$D328,Listes!$A$54:$E$60,2,FALSE))),IF('Dépenses forfaitaire'!$E328&gt;Listes!$E$53,('Dépenses forfaitaire'!$E328*(VLOOKUP('Dépenses forfaitaire'!$D328,Listes!$A$54:$E$60,5,FALSE))),('Dépenses forfaitaire'!$E328*(VLOOKUP('Dépenses forfaitaire'!$D328,Listes!$A$54:$E$60,3,FALSE)))+(VLOOKUP('Dépenses forfaitaire'!$D328,Listes!$A$54:$E$60,4,FALSE))))))</f>
        <v/>
      </c>
      <c r="N328" s="104" t="str">
        <f>IF($H328="","",IF($C328=Listes!$B$31,IF('Dépenses forfaitaire'!$E328&lt;=Listes!$B$42,('Dépenses forfaitaire'!$E328*(VLOOKUP('Dépenses forfaitaire'!$D328,Listes!$A$43:$E$49,2,FALSE))),IF('Dépenses forfaitaire'!$E328&gt;Listes!$D$42,('Dépenses forfaitaire'!$E328*(VLOOKUP('Dépenses forfaitaire'!$D328,Listes!$A$43:$E$49,5,FALSE))),('Dépenses forfaitaire'!$E328*(VLOOKUP('Dépenses forfaitaire'!$D328,Listes!$A$43:$E$49,3,FALSE)))+(VLOOKUP('Dépenses forfaitaire'!$D328,Listes!$A$43:$E$49,4,FALSE))))))</f>
        <v/>
      </c>
      <c r="O328" s="104" t="str">
        <f>IF($H328="","",IF($C328=Listes!$B$34,Listes!$I$31,IF($C328=Listes!$B$35,(VLOOKUP('Dépenses forfaitaire'!$F328,Listes!$E$31:$F$36,2,FALSE)),IF($C328=Listes!$B$33,IF('Dépenses forfaitaire'!$E328&lt;=Listes!$A$64,'Dépenses forfaitaire'!$E328*Listes!$A$65,IF('Dépenses forfaitaire'!$E328&gt;Listes!$D$64,'Dépenses forfaitaire'!$E328*Listes!$D$65,(('Dépenses forfaitaire'!$E328*Listes!$B$65)+Listes!$C$65)))))))</f>
        <v/>
      </c>
      <c r="P328" s="105" t="str">
        <f t="shared" si="11"/>
        <v/>
      </c>
      <c r="Q328" s="219"/>
    </row>
    <row r="329" spans="1:17" ht="20.100000000000001" customHeight="1" x14ac:dyDescent="0.25">
      <c r="A329" s="44">
        <v>323</v>
      </c>
      <c r="B329" s="21"/>
      <c r="C329" s="21"/>
      <c r="D329" s="21"/>
      <c r="E329" s="21"/>
      <c r="F329" s="21"/>
      <c r="G329" s="21"/>
      <c r="H329" s="113" t="str">
        <f>IF(C329="","",IF(C329="","",(VLOOKUP(C329,Listes!$B$31:$C$35,2,FALSE))))</f>
        <v/>
      </c>
      <c r="I329" s="219" t="str">
        <f t="shared" si="10"/>
        <v/>
      </c>
      <c r="J329" s="105" t="str">
        <f>IF(H329="","",IF(H329="","",(VLOOKUP(H329,Listes!$C$31:$D$35,2,FALSE))))</f>
        <v/>
      </c>
      <c r="K329" s="276"/>
      <c r="L329" s="276"/>
      <c r="M329" s="104" t="str">
        <f>IF($H329="","",IF($C329=Listes!$B$32,IF('Dépenses forfaitaire'!$E329&lt;=Listes!$B$53,('Dépenses forfaitaire'!$E329*(VLOOKUP('Dépenses forfaitaire'!$D329,Listes!$A$54:$E$60,2,FALSE))),IF('Dépenses forfaitaire'!$E329&gt;Listes!$E$53,('Dépenses forfaitaire'!$E329*(VLOOKUP('Dépenses forfaitaire'!$D329,Listes!$A$54:$E$60,5,FALSE))),('Dépenses forfaitaire'!$E329*(VLOOKUP('Dépenses forfaitaire'!$D329,Listes!$A$54:$E$60,3,FALSE)))+(VLOOKUP('Dépenses forfaitaire'!$D329,Listes!$A$54:$E$60,4,FALSE))))))</f>
        <v/>
      </c>
      <c r="N329" s="104" t="str">
        <f>IF($H329="","",IF($C329=Listes!$B$31,IF('Dépenses forfaitaire'!$E329&lt;=Listes!$B$42,('Dépenses forfaitaire'!$E329*(VLOOKUP('Dépenses forfaitaire'!$D329,Listes!$A$43:$E$49,2,FALSE))),IF('Dépenses forfaitaire'!$E329&gt;Listes!$D$42,('Dépenses forfaitaire'!$E329*(VLOOKUP('Dépenses forfaitaire'!$D329,Listes!$A$43:$E$49,5,FALSE))),('Dépenses forfaitaire'!$E329*(VLOOKUP('Dépenses forfaitaire'!$D329,Listes!$A$43:$E$49,3,FALSE)))+(VLOOKUP('Dépenses forfaitaire'!$D329,Listes!$A$43:$E$49,4,FALSE))))))</f>
        <v/>
      </c>
      <c r="O329" s="104" t="str">
        <f>IF($H329="","",IF($C329=Listes!$B$34,Listes!$I$31,IF($C329=Listes!$B$35,(VLOOKUP('Dépenses forfaitaire'!$F329,Listes!$E$31:$F$36,2,FALSE)),IF($C329=Listes!$B$33,IF('Dépenses forfaitaire'!$E329&lt;=Listes!$A$64,'Dépenses forfaitaire'!$E329*Listes!$A$65,IF('Dépenses forfaitaire'!$E329&gt;Listes!$D$64,'Dépenses forfaitaire'!$E329*Listes!$D$65,(('Dépenses forfaitaire'!$E329*Listes!$B$65)+Listes!$C$65)))))))</f>
        <v/>
      </c>
      <c r="P329" s="105" t="str">
        <f t="shared" si="11"/>
        <v/>
      </c>
      <c r="Q329" s="219"/>
    </row>
    <row r="330" spans="1:17" ht="20.100000000000001" customHeight="1" x14ac:dyDescent="0.25">
      <c r="A330" s="44">
        <v>324</v>
      </c>
      <c r="B330" s="21"/>
      <c r="C330" s="21"/>
      <c r="D330" s="21"/>
      <c r="E330" s="21"/>
      <c r="F330" s="21"/>
      <c r="G330" s="21"/>
      <c r="H330" s="113" t="str">
        <f>IF(C330="","",IF(C330="","",(VLOOKUP(C330,Listes!$B$31:$C$35,2,FALSE))))</f>
        <v/>
      </c>
      <c r="I330" s="219" t="str">
        <f t="shared" si="10"/>
        <v/>
      </c>
      <c r="J330" s="105" t="str">
        <f>IF(H330="","",IF(H330="","",(VLOOKUP(H330,Listes!$C$31:$D$35,2,FALSE))))</f>
        <v/>
      </c>
      <c r="K330" s="276"/>
      <c r="L330" s="276"/>
      <c r="M330" s="104" t="str">
        <f>IF($H330="","",IF($C330=Listes!$B$32,IF('Dépenses forfaitaire'!$E330&lt;=Listes!$B$53,('Dépenses forfaitaire'!$E330*(VLOOKUP('Dépenses forfaitaire'!$D330,Listes!$A$54:$E$60,2,FALSE))),IF('Dépenses forfaitaire'!$E330&gt;Listes!$E$53,('Dépenses forfaitaire'!$E330*(VLOOKUP('Dépenses forfaitaire'!$D330,Listes!$A$54:$E$60,5,FALSE))),('Dépenses forfaitaire'!$E330*(VLOOKUP('Dépenses forfaitaire'!$D330,Listes!$A$54:$E$60,3,FALSE)))+(VLOOKUP('Dépenses forfaitaire'!$D330,Listes!$A$54:$E$60,4,FALSE))))))</f>
        <v/>
      </c>
      <c r="N330" s="104" t="str">
        <f>IF($H330="","",IF($C330=Listes!$B$31,IF('Dépenses forfaitaire'!$E330&lt;=Listes!$B$42,('Dépenses forfaitaire'!$E330*(VLOOKUP('Dépenses forfaitaire'!$D330,Listes!$A$43:$E$49,2,FALSE))),IF('Dépenses forfaitaire'!$E330&gt;Listes!$D$42,('Dépenses forfaitaire'!$E330*(VLOOKUP('Dépenses forfaitaire'!$D330,Listes!$A$43:$E$49,5,FALSE))),('Dépenses forfaitaire'!$E330*(VLOOKUP('Dépenses forfaitaire'!$D330,Listes!$A$43:$E$49,3,FALSE)))+(VLOOKUP('Dépenses forfaitaire'!$D330,Listes!$A$43:$E$49,4,FALSE))))))</f>
        <v/>
      </c>
      <c r="O330" s="104" t="str">
        <f>IF($H330="","",IF($C330=Listes!$B$34,Listes!$I$31,IF($C330=Listes!$B$35,(VLOOKUP('Dépenses forfaitaire'!$F330,Listes!$E$31:$F$36,2,FALSE)),IF($C330=Listes!$B$33,IF('Dépenses forfaitaire'!$E330&lt;=Listes!$A$64,'Dépenses forfaitaire'!$E330*Listes!$A$65,IF('Dépenses forfaitaire'!$E330&gt;Listes!$D$64,'Dépenses forfaitaire'!$E330*Listes!$D$65,(('Dépenses forfaitaire'!$E330*Listes!$B$65)+Listes!$C$65)))))))</f>
        <v/>
      </c>
      <c r="P330" s="105" t="str">
        <f t="shared" si="11"/>
        <v/>
      </c>
      <c r="Q330" s="219"/>
    </row>
    <row r="331" spans="1:17" ht="20.100000000000001" customHeight="1" x14ac:dyDescent="0.25">
      <c r="A331" s="44">
        <v>325</v>
      </c>
      <c r="B331" s="21"/>
      <c r="C331" s="21"/>
      <c r="D331" s="21"/>
      <c r="E331" s="21"/>
      <c r="F331" s="21"/>
      <c r="G331" s="21"/>
      <c r="H331" s="113" t="str">
        <f>IF(C331="","",IF(C331="","",(VLOOKUP(C331,Listes!$B$31:$C$35,2,FALSE))))</f>
        <v/>
      </c>
      <c r="I331" s="219" t="str">
        <f t="shared" si="10"/>
        <v/>
      </c>
      <c r="J331" s="105" t="str">
        <f>IF(H331="","",IF(H331="","",(VLOOKUP(H331,Listes!$C$31:$D$35,2,FALSE))))</f>
        <v/>
      </c>
      <c r="K331" s="276"/>
      <c r="L331" s="276"/>
      <c r="M331" s="104" t="str">
        <f>IF($H331="","",IF($C331=Listes!$B$32,IF('Dépenses forfaitaire'!$E331&lt;=Listes!$B$53,('Dépenses forfaitaire'!$E331*(VLOOKUP('Dépenses forfaitaire'!$D331,Listes!$A$54:$E$60,2,FALSE))),IF('Dépenses forfaitaire'!$E331&gt;Listes!$E$53,('Dépenses forfaitaire'!$E331*(VLOOKUP('Dépenses forfaitaire'!$D331,Listes!$A$54:$E$60,5,FALSE))),('Dépenses forfaitaire'!$E331*(VLOOKUP('Dépenses forfaitaire'!$D331,Listes!$A$54:$E$60,3,FALSE)))+(VLOOKUP('Dépenses forfaitaire'!$D331,Listes!$A$54:$E$60,4,FALSE))))))</f>
        <v/>
      </c>
      <c r="N331" s="104" t="str">
        <f>IF($H331="","",IF($C331=Listes!$B$31,IF('Dépenses forfaitaire'!$E331&lt;=Listes!$B$42,('Dépenses forfaitaire'!$E331*(VLOOKUP('Dépenses forfaitaire'!$D331,Listes!$A$43:$E$49,2,FALSE))),IF('Dépenses forfaitaire'!$E331&gt;Listes!$D$42,('Dépenses forfaitaire'!$E331*(VLOOKUP('Dépenses forfaitaire'!$D331,Listes!$A$43:$E$49,5,FALSE))),('Dépenses forfaitaire'!$E331*(VLOOKUP('Dépenses forfaitaire'!$D331,Listes!$A$43:$E$49,3,FALSE)))+(VLOOKUP('Dépenses forfaitaire'!$D331,Listes!$A$43:$E$49,4,FALSE))))))</f>
        <v/>
      </c>
      <c r="O331" s="104" t="str">
        <f>IF($H331="","",IF($C331=Listes!$B$34,Listes!$I$31,IF($C331=Listes!$B$35,(VLOOKUP('Dépenses forfaitaire'!$F331,Listes!$E$31:$F$36,2,FALSE)),IF($C331=Listes!$B$33,IF('Dépenses forfaitaire'!$E331&lt;=Listes!$A$64,'Dépenses forfaitaire'!$E331*Listes!$A$65,IF('Dépenses forfaitaire'!$E331&gt;Listes!$D$64,'Dépenses forfaitaire'!$E331*Listes!$D$65,(('Dépenses forfaitaire'!$E331*Listes!$B$65)+Listes!$C$65)))))))</f>
        <v/>
      </c>
      <c r="P331" s="105" t="str">
        <f t="shared" si="11"/>
        <v/>
      </c>
      <c r="Q331" s="219"/>
    </row>
    <row r="332" spans="1:17" ht="20.100000000000001" customHeight="1" x14ac:dyDescent="0.25">
      <c r="A332" s="44">
        <v>326</v>
      </c>
      <c r="B332" s="21"/>
      <c r="C332" s="21"/>
      <c r="D332" s="21"/>
      <c r="E332" s="21"/>
      <c r="F332" s="21"/>
      <c r="G332" s="21"/>
      <c r="H332" s="113" t="str">
        <f>IF(C332="","",IF(C332="","",(VLOOKUP(C332,Listes!$B$31:$C$35,2,FALSE))))</f>
        <v/>
      </c>
      <c r="I332" s="219" t="str">
        <f t="shared" si="10"/>
        <v/>
      </c>
      <c r="J332" s="105" t="str">
        <f>IF(H332="","",IF(H332="","",(VLOOKUP(H332,Listes!$C$31:$D$35,2,FALSE))))</f>
        <v/>
      </c>
      <c r="K332" s="276"/>
      <c r="L332" s="276"/>
      <c r="M332" s="104" t="str">
        <f>IF($H332="","",IF($C332=Listes!$B$32,IF('Dépenses forfaitaire'!$E332&lt;=Listes!$B$53,('Dépenses forfaitaire'!$E332*(VLOOKUP('Dépenses forfaitaire'!$D332,Listes!$A$54:$E$60,2,FALSE))),IF('Dépenses forfaitaire'!$E332&gt;Listes!$E$53,('Dépenses forfaitaire'!$E332*(VLOOKUP('Dépenses forfaitaire'!$D332,Listes!$A$54:$E$60,5,FALSE))),('Dépenses forfaitaire'!$E332*(VLOOKUP('Dépenses forfaitaire'!$D332,Listes!$A$54:$E$60,3,FALSE)))+(VLOOKUP('Dépenses forfaitaire'!$D332,Listes!$A$54:$E$60,4,FALSE))))))</f>
        <v/>
      </c>
      <c r="N332" s="104" t="str">
        <f>IF($H332="","",IF($C332=Listes!$B$31,IF('Dépenses forfaitaire'!$E332&lt;=Listes!$B$42,('Dépenses forfaitaire'!$E332*(VLOOKUP('Dépenses forfaitaire'!$D332,Listes!$A$43:$E$49,2,FALSE))),IF('Dépenses forfaitaire'!$E332&gt;Listes!$D$42,('Dépenses forfaitaire'!$E332*(VLOOKUP('Dépenses forfaitaire'!$D332,Listes!$A$43:$E$49,5,FALSE))),('Dépenses forfaitaire'!$E332*(VLOOKUP('Dépenses forfaitaire'!$D332,Listes!$A$43:$E$49,3,FALSE)))+(VLOOKUP('Dépenses forfaitaire'!$D332,Listes!$A$43:$E$49,4,FALSE))))))</f>
        <v/>
      </c>
      <c r="O332" s="104" t="str">
        <f>IF($H332="","",IF($C332=Listes!$B$34,Listes!$I$31,IF($C332=Listes!$B$35,(VLOOKUP('Dépenses forfaitaire'!$F332,Listes!$E$31:$F$36,2,FALSE)),IF($C332=Listes!$B$33,IF('Dépenses forfaitaire'!$E332&lt;=Listes!$A$64,'Dépenses forfaitaire'!$E332*Listes!$A$65,IF('Dépenses forfaitaire'!$E332&gt;Listes!$D$64,'Dépenses forfaitaire'!$E332*Listes!$D$65,(('Dépenses forfaitaire'!$E332*Listes!$B$65)+Listes!$C$65)))))))</f>
        <v/>
      </c>
      <c r="P332" s="105" t="str">
        <f t="shared" si="11"/>
        <v/>
      </c>
      <c r="Q332" s="219"/>
    </row>
    <row r="333" spans="1:17" ht="20.100000000000001" customHeight="1" x14ac:dyDescent="0.25">
      <c r="A333" s="44">
        <v>327</v>
      </c>
      <c r="B333" s="21"/>
      <c r="C333" s="21"/>
      <c r="D333" s="21"/>
      <c r="E333" s="21"/>
      <c r="F333" s="21"/>
      <c r="G333" s="21"/>
      <c r="H333" s="113" t="str">
        <f>IF(C333="","",IF(C333="","",(VLOOKUP(C333,Listes!$B$31:$C$35,2,FALSE))))</f>
        <v/>
      </c>
      <c r="I333" s="219" t="str">
        <f t="shared" si="10"/>
        <v/>
      </c>
      <c r="J333" s="105" t="str">
        <f>IF(H333="","",IF(H333="","",(VLOOKUP(H333,Listes!$C$31:$D$35,2,FALSE))))</f>
        <v/>
      </c>
      <c r="K333" s="276"/>
      <c r="L333" s="276"/>
      <c r="M333" s="104" t="str">
        <f>IF($H333="","",IF($C333=Listes!$B$32,IF('Dépenses forfaitaire'!$E333&lt;=Listes!$B$53,('Dépenses forfaitaire'!$E333*(VLOOKUP('Dépenses forfaitaire'!$D333,Listes!$A$54:$E$60,2,FALSE))),IF('Dépenses forfaitaire'!$E333&gt;Listes!$E$53,('Dépenses forfaitaire'!$E333*(VLOOKUP('Dépenses forfaitaire'!$D333,Listes!$A$54:$E$60,5,FALSE))),('Dépenses forfaitaire'!$E333*(VLOOKUP('Dépenses forfaitaire'!$D333,Listes!$A$54:$E$60,3,FALSE)))+(VLOOKUP('Dépenses forfaitaire'!$D333,Listes!$A$54:$E$60,4,FALSE))))))</f>
        <v/>
      </c>
      <c r="N333" s="104" t="str">
        <f>IF($H333="","",IF($C333=Listes!$B$31,IF('Dépenses forfaitaire'!$E333&lt;=Listes!$B$42,('Dépenses forfaitaire'!$E333*(VLOOKUP('Dépenses forfaitaire'!$D333,Listes!$A$43:$E$49,2,FALSE))),IF('Dépenses forfaitaire'!$E333&gt;Listes!$D$42,('Dépenses forfaitaire'!$E333*(VLOOKUP('Dépenses forfaitaire'!$D333,Listes!$A$43:$E$49,5,FALSE))),('Dépenses forfaitaire'!$E333*(VLOOKUP('Dépenses forfaitaire'!$D333,Listes!$A$43:$E$49,3,FALSE)))+(VLOOKUP('Dépenses forfaitaire'!$D333,Listes!$A$43:$E$49,4,FALSE))))))</f>
        <v/>
      </c>
      <c r="O333" s="104" t="str">
        <f>IF($H333="","",IF($C333=Listes!$B$34,Listes!$I$31,IF($C333=Listes!$B$35,(VLOOKUP('Dépenses forfaitaire'!$F333,Listes!$E$31:$F$36,2,FALSE)),IF($C333=Listes!$B$33,IF('Dépenses forfaitaire'!$E333&lt;=Listes!$A$64,'Dépenses forfaitaire'!$E333*Listes!$A$65,IF('Dépenses forfaitaire'!$E333&gt;Listes!$D$64,'Dépenses forfaitaire'!$E333*Listes!$D$65,(('Dépenses forfaitaire'!$E333*Listes!$B$65)+Listes!$C$65)))))))</f>
        <v/>
      </c>
      <c r="P333" s="105" t="str">
        <f t="shared" si="11"/>
        <v/>
      </c>
      <c r="Q333" s="219"/>
    </row>
    <row r="334" spans="1:17" ht="20.100000000000001" customHeight="1" x14ac:dyDescent="0.25">
      <c r="A334" s="44">
        <v>328</v>
      </c>
      <c r="B334" s="21"/>
      <c r="C334" s="21"/>
      <c r="D334" s="21"/>
      <c r="E334" s="21"/>
      <c r="F334" s="21"/>
      <c r="G334" s="21"/>
      <c r="H334" s="113" t="str">
        <f>IF(C334="","",IF(C334="","",(VLOOKUP(C334,Listes!$B$31:$C$35,2,FALSE))))</f>
        <v/>
      </c>
      <c r="I334" s="219" t="str">
        <f t="shared" si="10"/>
        <v/>
      </c>
      <c r="J334" s="105" t="str">
        <f>IF(H334="","",IF(H334="","",(VLOOKUP(H334,Listes!$C$31:$D$35,2,FALSE))))</f>
        <v/>
      </c>
      <c r="K334" s="276"/>
      <c r="L334" s="276"/>
      <c r="M334" s="104" t="str">
        <f>IF($H334="","",IF($C334=Listes!$B$32,IF('Dépenses forfaitaire'!$E334&lt;=Listes!$B$53,('Dépenses forfaitaire'!$E334*(VLOOKUP('Dépenses forfaitaire'!$D334,Listes!$A$54:$E$60,2,FALSE))),IF('Dépenses forfaitaire'!$E334&gt;Listes!$E$53,('Dépenses forfaitaire'!$E334*(VLOOKUP('Dépenses forfaitaire'!$D334,Listes!$A$54:$E$60,5,FALSE))),('Dépenses forfaitaire'!$E334*(VLOOKUP('Dépenses forfaitaire'!$D334,Listes!$A$54:$E$60,3,FALSE)))+(VLOOKUP('Dépenses forfaitaire'!$D334,Listes!$A$54:$E$60,4,FALSE))))))</f>
        <v/>
      </c>
      <c r="N334" s="104" t="str">
        <f>IF($H334="","",IF($C334=Listes!$B$31,IF('Dépenses forfaitaire'!$E334&lt;=Listes!$B$42,('Dépenses forfaitaire'!$E334*(VLOOKUP('Dépenses forfaitaire'!$D334,Listes!$A$43:$E$49,2,FALSE))),IF('Dépenses forfaitaire'!$E334&gt;Listes!$D$42,('Dépenses forfaitaire'!$E334*(VLOOKUP('Dépenses forfaitaire'!$D334,Listes!$A$43:$E$49,5,FALSE))),('Dépenses forfaitaire'!$E334*(VLOOKUP('Dépenses forfaitaire'!$D334,Listes!$A$43:$E$49,3,FALSE)))+(VLOOKUP('Dépenses forfaitaire'!$D334,Listes!$A$43:$E$49,4,FALSE))))))</f>
        <v/>
      </c>
      <c r="O334" s="104" t="str">
        <f>IF($H334="","",IF($C334=Listes!$B$34,Listes!$I$31,IF($C334=Listes!$B$35,(VLOOKUP('Dépenses forfaitaire'!$F334,Listes!$E$31:$F$36,2,FALSE)),IF($C334=Listes!$B$33,IF('Dépenses forfaitaire'!$E334&lt;=Listes!$A$64,'Dépenses forfaitaire'!$E334*Listes!$A$65,IF('Dépenses forfaitaire'!$E334&gt;Listes!$D$64,'Dépenses forfaitaire'!$E334*Listes!$D$65,(('Dépenses forfaitaire'!$E334*Listes!$B$65)+Listes!$C$65)))))))</f>
        <v/>
      </c>
      <c r="P334" s="105" t="str">
        <f t="shared" si="11"/>
        <v/>
      </c>
      <c r="Q334" s="219"/>
    </row>
    <row r="335" spans="1:17" ht="20.100000000000001" customHeight="1" x14ac:dyDescent="0.25">
      <c r="A335" s="44">
        <v>329</v>
      </c>
      <c r="B335" s="21"/>
      <c r="C335" s="21"/>
      <c r="D335" s="21"/>
      <c r="E335" s="21"/>
      <c r="F335" s="21"/>
      <c r="G335" s="21"/>
      <c r="H335" s="113" t="str">
        <f>IF(C335="","",IF(C335="","",(VLOOKUP(C335,Listes!$B$31:$C$35,2,FALSE))))</f>
        <v/>
      </c>
      <c r="I335" s="219" t="str">
        <f t="shared" si="10"/>
        <v/>
      </c>
      <c r="J335" s="105" t="str">
        <f>IF(H335="","",IF(H335="","",(VLOOKUP(H335,Listes!$C$31:$D$35,2,FALSE))))</f>
        <v/>
      </c>
      <c r="K335" s="276"/>
      <c r="L335" s="276"/>
      <c r="M335" s="104" t="str">
        <f>IF($H335="","",IF($C335=Listes!$B$32,IF('Dépenses forfaitaire'!$E335&lt;=Listes!$B$53,('Dépenses forfaitaire'!$E335*(VLOOKUP('Dépenses forfaitaire'!$D335,Listes!$A$54:$E$60,2,FALSE))),IF('Dépenses forfaitaire'!$E335&gt;Listes!$E$53,('Dépenses forfaitaire'!$E335*(VLOOKUP('Dépenses forfaitaire'!$D335,Listes!$A$54:$E$60,5,FALSE))),('Dépenses forfaitaire'!$E335*(VLOOKUP('Dépenses forfaitaire'!$D335,Listes!$A$54:$E$60,3,FALSE)))+(VLOOKUP('Dépenses forfaitaire'!$D335,Listes!$A$54:$E$60,4,FALSE))))))</f>
        <v/>
      </c>
      <c r="N335" s="104" t="str">
        <f>IF($H335="","",IF($C335=Listes!$B$31,IF('Dépenses forfaitaire'!$E335&lt;=Listes!$B$42,('Dépenses forfaitaire'!$E335*(VLOOKUP('Dépenses forfaitaire'!$D335,Listes!$A$43:$E$49,2,FALSE))),IF('Dépenses forfaitaire'!$E335&gt;Listes!$D$42,('Dépenses forfaitaire'!$E335*(VLOOKUP('Dépenses forfaitaire'!$D335,Listes!$A$43:$E$49,5,FALSE))),('Dépenses forfaitaire'!$E335*(VLOOKUP('Dépenses forfaitaire'!$D335,Listes!$A$43:$E$49,3,FALSE)))+(VLOOKUP('Dépenses forfaitaire'!$D335,Listes!$A$43:$E$49,4,FALSE))))))</f>
        <v/>
      </c>
      <c r="O335" s="104" t="str">
        <f>IF($H335="","",IF($C335=Listes!$B$34,Listes!$I$31,IF($C335=Listes!$B$35,(VLOOKUP('Dépenses forfaitaire'!$F335,Listes!$E$31:$F$36,2,FALSE)),IF($C335=Listes!$B$33,IF('Dépenses forfaitaire'!$E335&lt;=Listes!$A$64,'Dépenses forfaitaire'!$E335*Listes!$A$65,IF('Dépenses forfaitaire'!$E335&gt;Listes!$D$64,'Dépenses forfaitaire'!$E335*Listes!$D$65,(('Dépenses forfaitaire'!$E335*Listes!$B$65)+Listes!$C$65)))))))</f>
        <v/>
      </c>
      <c r="P335" s="105" t="str">
        <f t="shared" si="11"/>
        <v/>
      </c>
      <c r="Q335" s="219"/>
    </row>
    <row r="336" spans="1:17" ht="20.100000000000001" customHeight="1" x14ac:dyDescent="0.25">
      <c r="A336" s="44">
        <v>330</v>
      </c>
      <c r="B336" s="21"/>
      <c r="C336" s="21"/>
      <c r="D336" s="21"/>
      <c r="E336" s="21"/>
      <c r="F336" s="21"/>
      <c r="G336" s="21"/>
      <c r="H336" s="113" t="str">
        <f>IF(C336="","",IF(C336="","",(VLOOKUP(C336,Listes!$B$31:$C$35,2,FALSE))))</f>
        <v/>
      </c>
      <c r="I336" s="219" t="str">
        <f t="shared" si="10"/>
        <v/>
      </c>
      <c r="J336" s="105" t="str">
        <f>IF(H336="","",IF(H336="","",(VLOOKUP(H336,Listes!$C$31:$D$35,2,FALSE))))</f>
        <v/>
      </c>
      <c r="K336" s="276"/>
      <c r="L336" s="276"/>
      <c r="M336" s="104" t="str">
        <f>IF($H336="","",IF($C336=Listes!$B$32,IF('Dépenses forfaitaire'!$E336&lt;=Listes!$B$53,('Dépenses forfaitaire'!$E336*(VLOOKUP('Dépenses forfaitaire'!$D336,Listes!$A$54:$E$60,2,FALSE))),IF('Dépenses forfaitaire'!$E336&gt;Listes!$E$53,('Dépenses forfaitaire'!$E336*(VLOOKUP('Dépenses forfaitaire'!$D336,Listes!$A$54:$E$60,5,FALSE))),('Dépenses forfaitaire'!$E336*(VLOOKUP('Dépenses forfaitaire'!$D336,Listes!$A$54:$E$60,3,FALSE)))+(VLOOKUP('Dépenses forfaitaire'!$D336,Listes!$A$54:$E$60,4,FALSE))))))</f>
        <v/>
      </c>
      <c r="N336" s="104" t="str">
        <f>IF($H336="","",IF($C336=Listes!$B$31,IF('Dépenses forfaitaire'!$E336&lt;=Listes!$B$42,('Dépenses forfaitaire'!$E336*(VLOOKUP('Dépenses forfaitaire'!$D336,Listes!$A$43:$E$49,2,FALSE))),IF('Dépenses forfaitaire'!$E336&gt;Listes!$D$42,('Dépenses forfaitaire'!$E336*(VLOOKUP('Dépenses forfaitaire'!$D336,Listes!$A$43:$E$49,5,FALSE))),('Dépenses forfaitaire'!$E336*(VLOOKUP('Dépenses forfaitaire'!$D336,Listes!$A$43:$E$49,3,FALSE)))+(VLOOKUP('Dépenses forfaitaire'!$D336,Listes!$A$43:$E$49,4,FALSE))))))</f>
        <v/>
      </c>
      <c r="O336" s="104" t="str">
        <f>IF($H336="","",IF($C336=Listes!$B$34,Listes!$I$31,IF($C336=Listes!$B$35,(VLOOKUP('Dépenses forfaitaire'!$F336,Listes!$E$31:$F$36,2,FALSE)),IF($C336=Listes!$B$33,IF('Dépenses forfaitaire'!$E336&lt;=Listes!$A$64,'Dépenses forfaitaire'!$E336*Listes!$A$65,IF('Dépenses forfaitaire'!$E336&gt;Listes!$D$64,'Dépenses forfaitaire'!$E336*Listes!$D$65,(('Dépenses forfaitaire'!$E336*Listes!$B$65)+Listes!$C$65)))))))</f>
        <v/>
      </c>
      <c r="P336" s="105" t="str">
        <f t="shared" si="11"/>
        <v/>
      </c>
      <c r="Q336" s="219"/>
    </row>
    <row r="337" spans="1:17" ht="20.100000000000001" customHeight="1" x14ac:dyDescent="0.25">
      <c r="A337" s="44">
        <v>331</v>
      </c>
      <c r="B337" s="21"/>
      <c r="C337" s="21"/>
      <c r="D337" s="21"/>
      <c r="E337" s="21"/>
      <c r="F337" s="21"/>
      <c r="G337" s="21"/>
      <c r="H337" s="113" t="str">
        <f>IF(C337="","",IF(C337="","",(VLOOKUP(C337,Listes!$B$31:$C$35,2,FALSE))))</f>
        <v/>
      </c>
      <c r="I337" s="219" t="str">
        <f t="shared" si="10"/>
        <v/>
      </c>
      <c r="J337" s="105" t="str">
        <f>IF(H337="","",IF(H337="","",(VLOOKUP(H337,Listes!$C$31:$D$35,2,FALSE))))</f>
        <v/>
      </c>
      <c r="K337" s="276"/>
      <c r="L337" s="276"/>
      <c r="M337" s="104" t="str">
        <f>IF($H337="","",IF($C337=Listes!$B$32,IF('Dépenses forfaitaire'!$E337&lt;=Listes!$B$53,('Dépenses forfaitaire'!$E337*(VLOOKUP('Dépenses forfaitaire'!$D337,Listes!$A$54:$E$60,2,FALSE))),IF('Dépenses forfaitaire'!$E337&gt;Listes!$E$53,('Dépenses forfaitaire'!$E337*(VLOOKUP('Dépenses forfaitaire'!$D337,Listes!$A$54:$E$60,5,FALSE))),('Dépenses forfaitaire'!$E337*(VLOOKUP('Dépenses forfaitaire'!$D337,Listes!$A$54:$E$60,3,FALSE)))+(VLOOKUP('Dépenses forfaitaire'!$D337,Listes!$A$54:$E$60,4,FALSE))))))</f>
        <v/>
      </c>
      <c r="N337" s="104" t="str">
        <f>IF($H337="","",IF($C337=Listes!$B$31,IF('Dépenses forfaitaire'!$E337&lt;=Listes!$B$42,('Dépenses forfaitaire'!$E337*(VLOOKUP('Dépenses forfaitaire'!$D337,Listes!$A$43:$E$49,2,FALSE))),IF('Dépenses forfaitaire'!$E337&gt;Listes!$D$42,('Dépenses forfaitaire'!$E337*(VLOOKUP('Dépenses forfaitaire'!$D337,Listes!$A$43:$E$49,5,FALSE))),('Dépenses forfaitaire'!$E337*(VLOOKUP('Dépenses forfaitaire'!$D337,Listes!$A$43:$E$49,3,FALSE)))+(VLOOKUP('Dépenses forfaitaire'!$D337,Listes!$A$43:$E$49,4,FALSE))))))</f>
        <v/>
      </c>
      <c r="O337" s="104" t="str">
        <f>IF($H337="","",IF($C337=Listes!$B$34,Listes!$I$31,IF($C337=Listes!$B$35,(VLOOKUP('Dépenses forfaitaire'!$F337,Listes!$E$31:$F$36,2,FALSE)),IF($C337=Listes!$B$33,IF('Dépenses forfaitaire'!$E337&lt;=Listes!$A$64,'Dépenses forfaitaire'!$E337*Listes!$A$65,IF('Dépenses forfaitaire'!$E337&gt;Listes!$D$64,'Dépenses forfaitaire'!$E337*Listes!$D$65,(('Dépenses forfaitaire'!$E337*Listes!$B$65)+Listes!$C$65)))))))</f>
        <v/>
      </c>
      <c r="P337" s="105" t="str">
        <f t="shared" si="11"/>
        <v/>
      </c>
      <c r="Q337" s="219"/>
    </row>
    <row r="338" spans="1:17" ht="20.100000000000001" customHeight="1" x14ac:dyDescent="0.25">
      <c r="A338" s="44">
        <v>332</v>
      </c>
      <c r="B338" s="21"/>
      <c r="C338" s="21"/>
      <c r="D338" s="21"/>
      <c r="E338" s="21"/>
      <c r="F338" s="21"/>
      <c r="G338" s="21"/>
      <c r="H338" s="113" t="str">
        <f>IF(C338="","",IF(C338="","",(VLOOKUP(C338,Listes!$B$31:$C$35,2,FALSE))))</f>
        <v/>
      </c>
      <c r="I338" s="219" t="str">
        <f t="shared" si="10"/>
        <v/>
      </c>
      <c r="J338" s="105" t="str">
        <f>IF(H338="","",IF(H338="","",(VLOOKUP(H338,Listes!$C$31:$D$35,2,FALSE))))</f>
        <v/>
      </c>
      <c r="K338" s="276"/>
      <c r="L338" s="276"/>
      <c r="M338" s="104" t="str">
        <f>IF($H338="","",IF($C338=Listes!$B$32,IF('Dépenses forfaitaire'!$E338&lt;=Listes!$B$53,('Dépenses forfaitaire'!$E338*(VLOOKUP('Dépenses forfaitaire'!$D338,Listes!$A$54:$E$60,2,FALSE))),IF('Dépenses forfaitaire'!$E338&gt;Listes!$E$53,('Dépenses forfaitaire'!$E338*(VLOOKUP('Dépenses forfaitaire'!$D338,Listes!$A$54:$E$60,5,FALSE))),('Dépenses forfaitaire'!$E338*(VLOOKUP('Dépenses forfaitaire'!$D338,Listes!$A$54:$E$60,3,FALSE)))+(VLOOKUP('Dépenses forfaitaire'!$D338,Listes!$A$54:$E$60,4,FALSE))))))</f>
        <v/>
      </c>
      <c r="N338" s="104" t="str">
        <f>IF($H338="","",IF($C338=Listes!$B$31,IF('Dépenses forfaitaire'!$E338&lt;=Listes!$B$42,('Dépenses forfaitaire'!$E338*(VLOOKUP('Dépenses forfaitaire'!$D338,Listes!$A$43:$E$49,2,FALSE))),IF('Dépenses forfaitaire'!$E338&gt;Listes!$D$42,('Dépenses forfaitaire'!$E338*(VLOOKUP('Dépenses forfaitaire'!$D338,Listes!$A$43:$E$49,5,FALSE))),('Dépenses forfaitaire'!$E338*(VLOOKUP('Dépenses forfaitaire'!$D338,Listes!$A$43:$E$49,3,FALSE)))+(VLOOKUP('Dépenses forfaitaire'!$D338,Listes!$A$43:$E$49,4,FALSE))))))</f>
        <v/>
      </c>
      <c r="O338" s="104" t="str">
        <f>IF($H338="","",IF($C338=Listes!$B$34,Listes!$I$31,IF($C338=Listes!$B$35,(VLOOKUP('Dépenses forfaitaire'!$F338,Listes!$E$31:$F$36,2,FALSE)),IF($C338=Listes!$B$33,IF('Dépenses forfaitaire'!$E338&lt;=Listes!$A$64,'Dépenses forfaitaire'!$E338*Listes!$A$65,IF('Dépenses forfaitaire'!$E338&gt;Listes!$D$64,'Dépenses forfaitaire'!$E338*Listes!$D$65,(('Dépenses forfaitaire'!$E338*Listes!$B$65)+Listes!$C$65)))))))</f>
        <v/>
      </c>
      <c r="P338" s="105" t="str">
        <f t="shared" si="11"/>
        <v/>
      </c>
      <c r="Q338" s="219"/>
    </row>
    <row r="339" spans="1:17" ht="20.100000000000001" customHeight="1" x14ac:dyDescent="0.25">
      <c r="A339" s="44">
        <v>333</v>
      </c>
      <c r="B339" s="21"/>
      <c r="C339" s="21"/>
      <c r="D339" s="21"/>
      <c r="E339" s="21"/>
      <c r="F339" s="21"/>
      <c r="G339" s="21"/>
      <c r="H339" s="113" t="str">
        <f>IF(C339="","",IF(C339="","",(VLOOKUP(C339,Listes!$B$31:$C$35,2,FALSE))))</f>
        <v/>
      </c>
      <c r="I339" s="219" t="str">
        <f t="shared" si="10"/>
        <v/>
      </c>
      <c r="J339" s="105" t="str">
        <f>IF(H339="","",IF(H339="","",(VLOOKUP(H339,Listes!$C$31:$D$35,2,FALSE))))</f>
        <v/>
      </c>
      <c r="K339" s="276"/>
      <c r="L339" s="276"/>
      <c r="M339" s="104" t="str">
        <f>IF($H339="","",IF($C339=Listes!$B$32,IF('Dépenses forfaitaire'!$E339&lt;=Listes!$B$53,('Dépenses forfaitaire'!$E339*(VLOOKUP('Dépenses forfaitaire'!$D339,Listes!$A$54:$E$60,2,FALSE))),IF('Dépenses forfaitaire'!$E339&gt;Listes!$E$53,('Dépenses forfaitaire'!$E339*(VLOOKUP('Dépenses forfaitaire'!$D339,Listes!$A$54:$E$60,5,FALSE))),('Dépenses forfaitaire'!$E339*(VLOOKUP('Dépenses forfaitaire'!$D339,Listes!$A$54:$E$60,3,FALSE)))+(VLOOKUP('Dépenses forfaitaire'!$D339,Listes!$A$54:$E$60,4,FALSE))))))</f>
        <v/>
      </c>
      <c r="N339" s="104" t="str">
        <f>IF($H339="","",IF($C339=Listes!$B$31,IF('Dépenses forfaitaire'!$E339&lt;=Listes!$B$42,('Dépenses forfaitaire'!$E339*(VLOOKUP('Dépenses forfaitaire'!$D339,Listes!$A$43:$E$49,2,FALSE))),IF('Dépenses forfaitaire'!$E339&gt;Listes!$D$42,('Dépenses forfaitaire'!$E339*(VLOOKUP('Dépenses forfaitaire'!$D339,Listes!$A$43:$E$49,5,FALSE))),('Dépenses forfaitaire'!$E339*(VLOOKUP('Dépenses forfaitaire'!$D339,Listes!$A$43:$E$49,3,FALSE)))+(VLOOKUP('Dépenses forfaitaire'!$D339,Listes!$A$43:$E$49,4,FALSE))))))</f>
        <v/>
      </c>
      <c r="O339" s="104" t="str">
        <f>IF($H339="","",IF($C339=Listes!$B$34,Listes!$I$31,IF($C339=Listes!$B$35,(VLOOKUP('Dépenses forfaitaire'!$F339,Listes!$E$31:$F$36,2,FALSE)),IF($C339=Listes!$B$33,IF('Dépenses forfaitaire'!$E339&lt;=Listes!$A$64,'Dépenses forfaitaire'!$E339*Listes!$A$65,IF('Dépenses forfaitaire'!$E339&gt;Listes!$D$64,'Dépenses forfaitaire'!$E339*Listes!$D$65,(('Dépenses forfaitaire'!$E339*Listes!$B$65)+Listes!$C$65)))))))</f>
        <v/>
      </c>
      <c r="P339" s="105" t="str">
        <f t="shared" si="11"/>
        <v/>
      </c>
      <c r="Q339" s="219"/>
    </row>
    <row r="340" spans="1:17" ht="20.100000000000001" customHeight="1" x14ac:dyDescent="0.25">
      <c r="A340" s="44">
        <v>334</v>
      </c>
      <c r="B340" s="21"/>
      <c r="C340" s="21"/>
      <c r="D340" s="21"/>
      <c r="E340" s="21"/>
      <c r="F340" s="21"/>
      <c r="G340" s="21"/>
      <c r="H340" s="113" t="str">
        <f>IF(C340="","",IF(C340="","",(VLOOKUP(C340,Listes!$B$31:$C$35,2,FALSE))))</f>
        <v/>
      </c>
      <c r="I340" s="219" t="str">
        <f t="shared" si="10"/>
        <v/>
      </c>
      <c r="J340" s="105" t="str">
        <f>IF(H340="","",IF(H340="","",(VLOOKUP(H340,Listes!$C$31:$D$35,2,FALSE))))</f>
        <v/>
      </c>
      <c r="K340" s="276"/>
      <c r="L340" s="276"/>
      <c r="M340" s="104" t="str">
        <f>IF($H340="","",IF($C340=Listes!$B$32,IF('Dépenses forfaitaire'!$E340&lt;=Listes!$B$53,('Dépenses forfaitaire'!$E340*(VLOOKUP('Dépenses forfaitaire'!$D340,Listes!$A$54:$E$60,2,FALSE))),IF('Dépenses forfaitaire'!$E340&gt;Listes!$E$53,('Dépenses forfaitaire'!$E340*(VLOOKUP('Dépenses forfaitaire'!$D340,Listes!$A$54:$E$60,5,FALSE))),('Dépenses forfaitaire'!$E340*(VLOOKUP('Dépenses forfaitaire'!$D340,Listes!$A$54:$E$60,3,FALSE)))+(VLOOKUP('Dépenses forfaitaire'!$D340,Listes!$A$54:$E$60,4,FALSE))))))</f>
        <v/>
      </c>
      <c r="N340" s="104" t="str">
        <f>IF($H340="","",IF($C340=Listes!$B$31,IF('Dépenses forfaitaire'!$E340&lt;=Listes!$B$42,('Dépenses forfaitaire'!$E340*(VLOOKUP('Dépenses forfaitaire'!$D340,Listes!$A$43:$E$49,2,FALSE))),IF('Dépenses forfaitaire'!$E340&gt;Listes!$D$42,('Dépenses forfaitaire'!$E340*(VLOOKUP('Dépenses forfaitaire'!$D340,Listes!$A$43:$E$49,5,FALSE))),('Dépenses forfaitaire'!$E340*(VLOOKUP('Dépenses forfaitaire'!$D340,Listes!$A$43:$E$49,3,FALSE)))+(VLOOKUP('Dépenses forfaitaire'!$D340,Listes!$A$43:$E$49,4,FALSE))))))</f>
        <v/>
      </c>
      <c r="O340" s="104" t="str">
        <f>IF($H340="","",IF($C340=Listes!$B$34,Listes!$I$31,IF($C340=Listes!$B$35,(VLOOKUP('Dépenses forfaitaire'!$F340,Listes!$E$31:$F$36,2,FALSE)),IF($C340=Listes!$B$33,IF('Dépenses forfaitaire'!$E340&lt;=Listes!$A$64,'Dépenses forfaitaire'!$E340*Listes!$A$65,IF('Dépenses forfaitaire'!$E340&gt;Listes!$D$64,'Dépenses forfaitaire'!$E340*Listes!$D$65,(('Dépenses forfaitaire'!$E340*Listes!$B$65)+Listes!$C$65)))))))</f>
        <v/>
      </c>
      <c r="P340" s="105" t="str">
        <f t="shared" si="11"/>
        <v/>
      </c>
      <c r="Q340" s="219"/>
    </row>
    <row r="341" spans="1:17" ht="20.100000000000001" customHeight="1" x14ac:dyDescent="0.25">
      <c r="A341" s="44">
        <v>335</v>
      </c>
      <c r="B341" s="21"/>
      <c r="C341" s="21"/>
      <c r="D341" s="21"/>
      <c r="E341" s="21"/>
      <c r="F341" s="21"/>
      <c r="G341" s="21"/>
      <c r="H341" s="113" t="str">
        <f>IF(C341="","",IF(C341="","",(VLOOKUP(C341,Listes!$B$31:$C$35,2,FALSE))))</f>
        <v/>
      </c>
      <c r="I341" s="219" t="str">
        <f t="shared" si="10"/>
        <v/>
      </c>
      <c r="J341" s="105" t="str">
        <f>IF(H341="","",IF(H341="","",(VLOOKUP(H341,Listes!$C$31:$D$35,2,FALSE))))</f>
        <v/>
      </c>
      <c r="K341" s="276"/>
      <c r="L341" s="276"/>
      <c r="M341" s="104" t="str">
        <f>IF($H341="","",IF($C341=Listes!$B$32,IF('Dépenses forfaitaire'!$E341&lt;=Listes!$B$53,('Dépenses forfaitaire'!$E341*(VLOOKUP('Dépenses forfaitaire'!$D341,Listes!$A$54:$E$60,2,FALSE))),IF('Dépenses forfaitaire'!$E341&gt;Listes!$E$53,('Dépenses forfaitaire'!$E341*(VLOOKUP('Dépenses forfaitaire'!$D341,Listes!$A$54:$E$60,5,FALSE))),('Dépenses forfaitaire'!$E341*(VLOOKUP('Dépenses forfaitaire'!$D341,Listes!$A$54:$E$60,3,FALSE)))+(VLOOKUP('Dépenses forfaitaire'!$D341,Listes!$A$54:$E$60,4,FALSE))))))</f>
        <v/>
      </c>
      <c r="N341" s="104" t="str">
        <f>IF($H341="","",IF($C341=Listes!$B$31,IF('Dépenses forfaitaire'!$E341&lt;=Listes!$B$42,('Dépenses forfaitaire'!$E341*(VLOOKUP('Dépenses forfaitaire'!$D341,Listes!$A$43:$E$49,2,FALSE))),IF('Dépenses forfaitaire'!$E341&gt;Listes!$D$42,('Dépenses forfaitaire'!$E341*(VLOOKUP('Dépenses forfaitaire'!$D341,Listes!$A$43:$E$49,5,FALSE))),('Dépenses forfaitaire'!$E341*(VLOOKUP('Dépenses forfaitaire'!$D341,Listes!$A$43:$E$49,3,FALSE)))+(VLOOKUP('Dépenses forfaitaire'!$D341,Listes!$A$43:$E$49,4,FALSE))))))</f>
        <v/>
      </c>
      <c r="O341" s="104" t="str">
        <f>IF($H341="","",IF($C341=Listes!$B$34,Listes!$I$31,IF($C341=Listes!$B$35,(VLOOKUP('Dépenses forfaitaire'!$F341,Listes!$E$31:$F$36,2,FALSE)),IF($C341=Listes!$B$33,IF('Dépenses forfaitaire'!$E341&lt;=Listes!$A$64,'Dépenses forfaitaire'!$E341*Listes!$A$65,IF('Dépenses forfaitaire'!$E341&gt;Listes!$D$64,'Dépenses forfaitaire'!$E341*Listes!$D$65,(('Dépenses forfaitaire'!$E341*Listes!$B$65)+Listes!$C$65)))))))</f>
        <v/>
      </c>
      <c r="P341" s="105" t="str">
        <f t="shared" si="11"/>
        <v/>
      </c>
      <c r="Q341" s="219"/>
    </row>
    <row r="342" spans="1:17" ht="20.100000000000001" customHeight="1" x14ac:dyDescent="0.25">
      <c r="A342" s="44">
        <v>336</v>
      </c>
      <c r="B342" s="21"/>
      <c r="C342" s="21"/>
      <c r="D342" s="21"/>
      <c r="E342" s="21"/>
      <c r="F342" s="21"/>
      <c r="G342" s="21"/>
      <c r="H342" s="113" t="str">
        <f>IF(C342="","",IF(C342="","",(VLOOKUP(C342,Listes!$B$31:$C$35,2,FALSE))))</f>
        <v/>
      </c>
      <c r="I342" s="219" t="str">
        <f t="shared" si="10"/>
        <v/>
      </c>
      <c r="J342" s="105" t="str">
        <f>IF(H342="","",IF(H342="","",(VLOOKUP(H342,Listes!$C$31:$D$35,2,FALSE))))</f>
        <v/>
      </c>
      <c r="K342" s="276"/>
      <c r="L342" s="276"/>
      <c r="M342" s="104" t="str">
        <f>IF($H342="","",IF($C342=Listes!$B$32,IF('Dépenses forfaitaire'!$E342&lt;=Listes!$B$53,('Dépenses forfaitaire'!$E342*(VLOOKUP('Dépenses forfaitaire'!$D342,Listes!$A$54:$E$60,2,FALSE))),IF('Dépenses forfaitaire'!$E342&gt;Listes!$E$53,('Dépenses forfaitaire'!$E342*(VLOOKUP('Dépenses forfaitaire'!$D342,Listes!$A$54:$E$60,5,FALSE))),('Dépenses forfaitaire'!$E342*(VLOOKUP('Dépenses forfaitaire'!$D342,Listes!$A$54:$E$60,3,FALSE)))+(VLOOKUP('Dépenses forfaitaire'!$D342,Listes!$A$54:$E$60,4,FALSE))))))</f>
        <v/>
      </c>
      <c r="N342" s="104" t="str">
        <f>IF($H342="","",IF($C342=Listes!$B$31,IF('Dépenses forfaitaire'!$E342&lt;=Listes!$B$42,('Dépenses forfaitaire'!$E342*(VLOOKUP('Dépenses forfaitaire'!$D342,Listes!$A$43:$E$49,2,FALSE))),IF('Dépenses forfaitaire'!$E342&gt;Listes!$D$42,('Dépenses forfaitaire'!$E342*(VLOOKUP('Dépenses forfaitaire'!$D342,Listes!$A$43:$E$49,5,FALSE))),('Dépenses forfaitaire'!$E342*(VLOOKUP('Dépenses forfaitaire'!$D342,Listes!$A$43:$E$49,3,FALSE)))+(VLOOKUP('Dépenses forfaitaire'!$D342,Listes!$A$43:$E$49,4,FALSE))))))</f>
        <v/>
      </c>
      <c r="O342" s="104" t="str">
        <f>IF($H342="","",IF($C342=Listes!$B$34,Listes!$I$31,IF($C342=Listes!$B$35,(VLOOKUP('Dépenses forfaitaire'!$F342,Listes!$E$31:$F$36,2,FALSE)),IF($C342=Listes!$B$33,IF('Dépenses forfaitaire'!$E342&lt;=Listes!$A$64,'Dépenses forfaitaire'!$E342*Listes!$A$65,IF('Dépenses forfaitaire'!$E342&gt;Listes!$D$64,'Dépenses forfaitaire'!$E342*Listes!$D$65,(('Dépenses forfaitaire'!$E342*Listes!$B$65)+Listes!$C$65)))))))</f>
        <v/>
      </c>
      <c r="P342" s="105" t="str">
        <f t="shared" si="11"/>
        <v/>
      </c>
      <c r="Q342" s="219"/>
    </row>
    <row r="343" spans="1:17" ht="20.100000000000001" customHeight="1" x14ac:dyDescent="0.25">
      <c r="A343" s="44">
        <v>337</v>
      </c>
      <c r="B343" s="21"/>
      <c r="C343" s="21"/>
      <c r="D343" s="21"/>
      <c r="E343" s="21"/>
      <c r="F343" s="21"/>
      <c r="G343" s="21"/>
      <c r="H343" s="113" t="str">
        <f>IF(C343="","",IF(C343="","",(VLOOKUP(C343,Listes!$B$31:$C$35,2,FALSE))))</f>
        <v/>
      </c>
      <c r="I343" s="219" t="str">
        <f t="shared" si="10"/>
        <v/>
      </c>
      <c r="J343" s="105" t="str">
        <f>IF(H343="","",IF(H343="","",(VLOOKUP(H343,Listes!$C$31:$D$35,2,FALSE))))</f>
        <v/>
      </c>
      <c r="K343" s="276"/>
      <c r="L343" s="276"/>
      <c r="M343" s="104" t="str">
        <f>IF($H343="","",IF($C343=Listes!$B$32,IF('Dépenses forfaitaire'!$E343&lt;=Listes!$B$53,('Dépenses forfaitaire'!$E343*(VLOOKUP('Dépenses forfaitaire'!$D343,Listes!$A$54:$E$60,2,FALSE))),IF('Dépenses forfaitaire'!$E343&gt;Listes!$E$53,('Dépenses forfaitaire'!$E343*(VLOOKUP('Dépenses forfaitaire'!$D343,Listes!$A$54:$E$60,5,FALSE))),('Dépenses forfaitaire'!$E343*(VLOOKUP('Dépenses forfaitaire'!$D343,Listes!$A$54:$E$60,3,FALSE)))+(VLOOKUP('Dépenses forfaitaire'!$D343,Listes!$A$54:$E$60,4,FALSE))))))</f>
        <v/>
      </c>
      <c r="N343" s="104" t="str">
        <f>IF($H343="","",IF($C343=Listes!$B$31,IF('Dépenses forfaitaire'!$E343&lt;=Listes!$B$42,('Dépenses forfaitaire'!$E343*(VLOOKUP('Dépenses forfaitaire'!$D343,Listes!$A$43:$E$49,2,FALSE))),IF('Dépenses forfaitaire'!$E343&gt;Listes!$D$42,('Dépenses forfaitaire'!$E343*(VLOOKUP('Dépenses forfaitaire'!$D343,Listes!$A$43:$E$49,5,FALSE))),('Dépenses forfaitaire'!$E343*(VLOOKUP('Dépenses forfaitaire'!$D343,Listes!$A$43:$E$49,3,FALSE)))+(VLOOKUP('Dépenses forfaitaire'!$D343,Listes!$A$43:$E$49,4,FALSE))))))</f>
        <v/>
      </c>
      <c r="O343" s="104" t="str">
        <f>IF($H343="","",IF($C343=Listes!$B$34,Listes!$I$31,IF($C343=Listes!$B$35,(VLOOKUP('Dépenses forfaitaire'!$F343,Listes!$E$31:$F$36,2,FALSE)),IF($C343=Listes!$B$33,IF('Dépenses forfaitaire'!$E343&lt;=Listes!$A$64,'Dépenses forfaitaire'!$E343*Listes!$A$65,IF('Dépenses forfaitaire'!$E343&gt;Listes!$D$64,'Dépenses forfaitaire'!$E343*Listes!$D$65,(('Dépenses forfaitaire'!$E343*Listes!$B$65)+Listes!$C$65)))))))</f>
        <v/>
      </c>
      <c r="P343" s="105" t="str">
        <f t="shared" si="11"/>
        <v/>
      </c>
      <c r="Q343" s="219"/>
    </row>
    <row r="344" spans="1:17" ht="20.100000000000001" customHeight="1" x14ac:dyDescent="0.25">
      <c r="A344" s="44">
        <v>338</v>
      </c>
      <c r="B344" s="21"/>
      <c r="C344" s="21"/>
      <c r="D344" s="21"/>
      <c r="E344" s="21"/>
      <c r="F344" s="21"/>
      <c r="G344" s="21"/>
      <c r="H344" s="113" t="str">
        <f>IF(C344="","",IF(C344="","",(VLOOKUP(C344,Listes!$B$31:$C$35,2,FALSE))))</f>
        <v/>
      </c>
      <c r="I344" s="219" t="str">
        <f t="shared" si="10"/>
        <v/>
      </c>
      <c r="J344" s="105" t="str">
        <f>IF(H344="","",IF(H344="","",(VLOOKUP(H344,Listes!$C$31:$D$35,2,FALSE))))</f>
        <v/>
      </c>
      <c r="K344" s="276"/>
      <c r="L344" s="276"/>
      <c r="M344" s="104" t="str">
        <f>IF($H344="","",IF($C344=Listes!$B$32,IF('Dépenses forfaitaire'!$E344&lt;=Listes!$B$53,('Dépenses forfaitaire'!$E344*(VLOOKUP('Dépenses forfaitaire'!$D344,Listes!$A$54:$E$60,2,FALSE))),IF('Dépenses forfaitaire'!$E344&gt;Listes!$E$53,('Dépenses forfaitaire'!$E344*(VLOOKUP('Dépenses forfaitaire'!$D344,Listes!$A$54:$E$60,5,FALSE))),('Dépenses forfaitaire'!$E344*(VLOOKUP('Dépenses forfaitaire'!$D344,Listes!$A$54:$E$60,3,FALSE)))+(VLOOKUP('Dépenses forfaitaire'!$D344,Listes!$A$54:$E$60,4,FALSE))))))</f>
        <v/>
      </c>
      <c r="N344" s="104" t="str">
        <f>IF($H344="","",IF($C344=Listes!$B$31,IF('Dépenses forfaitaire'!$E344&lt;=Listes!$B$42,('Dépenses forfaitaire'!$E344*(VLOOKUP('Dépenses forfaitaire'!$D344,Listes!$A$43:$E$49,2,FALSE))),IF('Dépenses forfaitaire'!$E344&gt;Listes!$D$42,('Dépenses forfaitaire'!$E344*(VLOOKUP('Dépenses forfaitaire'!$D344,Listes!$A$43:$E$49,5,FALSE))),('Dépenses forfaitaire'!$E344*(VLOOKUP('Dépenses forfaitaire'!$D344,Listes!$A$43:$E$49,3,FALSE)))+(VLOOKUP('Dépenses forfaitaire'!$D344,Listes!$A$43:$E$49,4,FALSE))))))</f>
        <v/>
      </c>
      <c r="O344" s="104" t="str">
        <f>IF($H344="","",IF($C344=Listes!$B$34,Listes!$I$31,IF($C344=Listes!$B$35,(VLOOKUP('Dépenses forfaitaire'!$F344,Listes!$E$31:$F$36,2,FALSE)),IF($C344=Listes!$B$33,IF('Dépenses forfaitaire'!$E344&lt;=Listes!$A$64,'Dépenses forfaitaire'!$E344*Listes!$A$65,IF('Dépenses forfaitaire'!$E344&gt;Listes!$D$64,'Dépenses forfaitaire'!$E344*Listes!$D$65,(('Dépenses forfaitaire'!$E344*Listes!$B$65)+Listes!$C$65)))))))</f>
        <v/>
      </c>
      <c r="P344" s="105" t="str">
        <f t="shared" si="11"/>
        <v/>
      </c>
      <c r="Q344" s="219"/>
    </row>
    <row r="345" spans="1:17" ht="20.100000000000001" customHeight="1" x14ac:dyDescent="0.25">
      <c r="A345" s="44">
        <v>339</v>
      </c>
      <c r="B345" s="21"/>
      <c r="C345" s="21"/>
      <c r="D345" s="21"/>
      <c r="E345" s="21"/>
      <c r="F345" s="21"/>
      <c r="G345" s="21"/>
      <c r="H345" s="113" t="str">
        <f>IF(C345="","",IF(C345="","",(VLOOKUP(C345,Listes!$B$31:$C$35,2,FALSE))))</f>
        <v/>
      </c>
      <c r="I345" s="219" t="str">
        <f t="shared" si="10"/>
        <v/>
      </c>
      <c r="J345" s="105" t="str">
        <f>IF(H345="","",IF(H345="","",(VLOOKUP(H345,Listes!$C$31:$D$35,2,FALSE))))</f>
        <v/>
      </c>
      <c r="K345" s="276"/>
      <c r="L345" s="276"/>
      <c r="M345" s="104" t="str">
        <f>IF($H345="","",IF($C345=Listes!$B$32,IF('Dépenses forfaitaire'!$E345&lt;=Listes!$B$53,('Dépenses forfaitaire'!$E345*(VLOOKUP('Dépenses forfaitaire'!$D345,Listes!$A$54:$E$60,2,FALSE))),IF('Dépenses forfaitaire'!$E345&gt;Listes!$E$53,('Dépenses forfaitaire'!$E345*(VLOOKUP('Dépenses forfaitaire'!$D345,Listes!$A$54:$E$60,5,FALSE))),('Dépenses forfaitaire'!$E345*(VLOOKUP('Dépenses forfaitaire'!$D345,Listes!$A$54:$E$60,3,FALSE)))+(VLOOKUP('Dépenses forfaitaire'!$D345,Listes!$A$54:$E$60,4,FALSE))))))</f>
        <v/>
      </c>
      <c r="N345" s="104" t="str">
        <f>IF($H345="","",IF($C345=Listes!$B$31,IF('Dépenses forfaitaire'!$E345&lt;=Listes!$B$42,('Dépenses forfaitaire'!$E345*(VLOOKUP('Dépenses forfaitaire'!$D345,Listes!$A$43:$E$49,2,FALSE))),IF('Dépenses forfaitaire'!$E345&gt;Listes!$D$42,('Dépenses forfaitaire'!$E345*(VLOOKUP('Dépenses forfaitaire'!$D345,Listes!$A$43:$E$49,5,FALSE))),('Dépenses forfaitaire'!$E345*(VLOOKUP('Dépenses forfaitaire'!$D345,Listes!$A$43:$E$49,3,FALSE)))+(VLOOKUP('Dépenses forfaitaire'!$D345,Listes!$A$43:$E$49,4,FALSE))))))</f>
        <v/>
      </c>
      <c r="O345" s="104" t="str">
        <f>IF($H345="","",IF($C345=Listes!$B$34,Listes!$I$31,IF($C345=Listes!$B$35,(VLOOKUP('Dépenses forfaitaire'!$F345,Listes!$E$31:$F$36,2,FALSE)),IF($C345=Listes!$B$33,IF('Dépenses forfaitaire'!$E345&lt;=Listes!$A$64,'Dépenses forfaitaire'!$E345*Listes!$A$65,IF('Dépenses forfaitaire'!$E345&gt;Listes!$D$64,'Dépenses forfaitaire'!$E345*Listes!$D$65,(('Dépenses forfaitaire'!$E345*Listes!$B$65)+Listes!$C$65)))))))</f>
        <v/>
      </c>
      <c r="P345" s="105" t="str">
        <f t="shared" si="11"/>
        <v/>
      </c>
      <c r="Q345" s="219"/>
    </row>
    <row r="346" spans="1:17" ht="20.100000000000001" customHeight="1" x14ac:dyDescent="0.25">
      <c r="A346" s="44">
        <v>340</v>
      </c>
      <c r="B346" s="21"/>
      <c r="C346" s="21"/>
      <c r="D346" s="21"/>
      <c r="E346" s="21"/>
      <c r="F346" s="21"/>
      <c r="G346" s="21"/>
      <c r="H346" s="113" t="str">
        <f>IF(C346="","",IF(C346="","",(VLOOKUP(C346,Listes!$B$31:$C$35,2,FALSE))))</f>
        <v/>
      </c>
      <c r="I346" s="219" t="str">
        <f t="shared" si="10"/>
        <v/>
      </c>
      <c r="J346" s="105" t="str">
        <f>IF(H346="","",IF(H346="","",(VLOOKUP(H346,Listes!$C$31:$D$35,2,FALSE))))</f>
        <v/>
      </c>
      <c r="K346" s="276"/>
      <c r="L346" s="276"/>
      <c r="M346" s="104" t="str">
        <f>IF($H346="","",IF($C346=Listes!$B$32,IF('Dépenses forfaitaire'!$E346&lt;=Listes!$B$53,('Dépenses forfaitaire'!$E346*(VLOOKUP('Dépenses forfaitaire'!$D346,Listes!$A$54:$E$60,2,FALSE))),IF('Dépenses forfaitaire'!$E346&gt;Listes!$E$53,('Dépenses forfaitaire'!$E346*(VLOOKUP('Dépenses forfaitaire'!$D346,Listes!$A$54:$E$60,5,FALSE))),('Dépenses forfaitaire'!$E346*(VLOOKUP('Dépenses forfaitaire'!$D346,Listes!$A$54:$E$60,3,FALSE)))+(VLOOKUP('Dépenses forfaitaire'!$D346,Listes!$A$54:$E$60,4,FALSE))))))</f>
        <v/>
      </c>
      <c r="N346" s="104" t="str">
        <f>IF($H346="","",IF($C346=Listes!$B$31,IF('Dépenses forfaitaire'!$E346&lt;=Listes!$B$42,('Dépenses forfaitaire'!$E346*(VLOOKUP('Dépenses forfaitaire'!$D346,Listes!$A$43:$E$49,2,FALSE))),IF('Dépenses forfaitaire'!$E346&gt;Listes!$D$42,('Dépenses forfaitaire'!$E346*(VLOOKUP('Dépenses forfaitaire'!$D346,Listes!$A$43:$E$49,5,FALSE))),('Dépenses forfaitaire'!$E346*(VLOOKUP('Dépenses forfaitaire'!$D346,Listes!$A$43:$E$49,3,FALSE)))+(VLOOKUP('Dépenses forfaitaire'!$D346,Listes!$A$43:$E$49,4,FALSE))))))</f>
        <v/>
      </c>
      <c r="O346" s="104" t="str">
        <f>IF($H346="","",IF($C346=Listes!$B$34,Listes!$I$31,IF($C346=Listes!$B$35,(VLOOKUP('Dépenses forfaitaire'!$F346,Listes!$E$31:$F$36,2,FALSE)),IF($C346=Listes!$B$33,IF('Dépenses forfaitaire'!$E346&lt;=Listes!$A$64,'Dépenses forfaitaire'!$E346*Listes!$A$65,IF('Dépenses forfaitaire'!$E346&gt;Listes!$D$64,'Dépenses forfaitaire'!$E346*Listes!$D$65,(('Dépenses forfaitaire'!$E346*Listes!$B$65)+Listes!$C$65)))))))</f>
        <v/>
      </c>
      <c r="P346" s="105" t="str">
        <f t="shared" si="11"/>
        <v/>
      </c>
      <c r="Q346" s="219"/>
    </row>
    <row r="347" spans="1:17" ht="20.100000000000001" customHeight="1" x14ac:dyDescent="0.25">
      <c r="A347" s="44">
        <v>341</v>
      </c>
      <c r="B347" s="21"/>
      <c r="C347" s="21"/>
      <c r="D347" s="21"/>
      <c r="E347" s="21"/>
      <c r="F347" s="21"/>
      <c r="G347" s="21"/>
      <c r="H347" s="113" t="str">
        <f>IF(C347="","",IF(C347="","",(VLOOKUP(C347,Listes!$B$31:$C$35,2,FALSE))))</f>
        <v/>
      </c>
      <c r="I347" s="219" t="str">
        <f t="shared" si="10"/>
        <v/>
      </c>
      <c r="J347" s="105" t="str">
        <f>IF(H347="","",IF(H347="","",(VLOOKUP(H347,Listes!$C$31:$D$35,2,FALSE))))</f>
        <v/>
      </c>
      <c r="K347" s="276"/>
      <c r="L347" s="276"/>
      <c r="M347" s="104" t="str">
        <f>IF($H347="","",IF($C347=Listes!$B$32,IF('Dépenses forfaitaire'!$E347&lt;=Listes!$B$53,('Dépenses forfaitaire'!$E347*(VLOOKUP('Dépenses forfaitaire'!$D347,Listes!$A$54:$E$60,2,FALSE))),IF('Dépenses forfaitaire'!$E347&gt;Listes!$E$53,('Dépenses forfaitaire'!$E347*(VLOOKUP('Dépenses forfaitaire'!$D347,Listes!$A$54:$E$60,5,FALSE))),('Dépenses forfaitaire'!$E347*(VLOOKUP('Dépenses forfaitaire'!$D347,Listes!$A$54:$E$60,3,FALSE)))+(VLOOKUP('Dépenses forfaitaire'!$D347,Listes!$A$54:$E$60,4,FALSE))))))</f>
        <v/>
      </c>
      <c r="N347" s="104" t="str">
        <f>IF($H347="","",IF($C347=Listes!$B$31,IF('Dépenses forfaitaire'!$E347&lt;=Listes!$B$42,('Dépenses forfaitaire'!$E347*(VLOOKUP('Dépenses forfaitaire'!$D347,Listes!$A$43:$E$49,2,FALSE))),IF('Dépenses forfaitaire'!$E347&gt;Listes!$D$42,('Dépenses forfaitaire'!$E347*(VLOOKUP('Dépenses forfaitaire'!$D347,Listes!$A$43:$E$49,5,FALSE))),('Dépenses forfaitaire'!$E347*(VLOOKUP('Dépenses forfaitaire'!$D347,Listes!$A$43:$E$49,3,FALSE)))+(VLOOKUP('Dépenses forfaitaire'!$D347,Listes!$A$43:$E$49,4,FALSE))))))</f>
        <v/>
      </c>
      <c r="O347" s="104" t="str">
        <f>IF($H347="","",IF($C347=Listes!$B$34,Listes!$I$31,IF($C347=Listes!$B$35,(VLOOKUP('Dépenses forfaitaire'!$F347,Listes!$E$31:$F$36,2,FALSE)),IF($C347=Listes!$B$33,IF('Dépenses forfaitaire'!$E347&lt;=Listes!$A$64,'Dépenses forfaitaire'!$E347*Listes!$A$65,IF('Dépenses forfaitaire'!$E347&gt;Listes!$D$64,'Dépenses forfaitaire'!$E347*Listes!$D$65,(('Dépenses forfaitaire'!$E347*Listes!$B$65)+Listes!$C$65)))))))</f>
        <v/>
      </c>
      <c r="P347" s="105" t="str">
        <f t="shared" si="11"/>
        <v/>
      </c>
      <c r="Q347" s="219"/>
    </row>
    <row r="348" spans="1:17" ht="20.100000000000001" customHeight="1" x14ac:dyDescent="0.25">
      <c r="A348" s="44">
        <v>342</v>
      </c>
      <c r="B348" s="21"/>
      <c r="C348" s="21"/>
      <c r="D348" s="21"/>
      <c r="E348" s="21"/>
      <c r="F348" s="21"/>
      <c r="G348" s="21"/>
      <c r="H348" s="113" t="str">
        <f>IF(C348="","",IF(C348="","",(VLOOKUP(C348,Listes!$B$31:$C$35,2,FALSE))))</f>
        <v/>
      </c>
      <c r="I348" s="219" t="str">
        <f t="shared" si="10"/>
        <v/>
      </c>
      <c r="J348" s="105" t="str">
        <f>IF(H348="","",IF(H348="","",(VLOOKUP(H348,Listes!$C$31:$D$35,2,FALSE))))</f>
        <v/>
      </c>
      <c r="K348" s="276"/>
      <c r="L348" s="276"/>
      <c r="M348" s="104" t="str">
        <f>IF($H348="","",IF($C348=Listes!$B$32,IF('Dépenses forfaitaire'!$E348&lt;=Listes!$B$53,('Dépenses forfaitaire'!$E348*(VLOOKUP('Dépenses forfaitaire'!$D348,Listes!$A$54:$E$60,2,FALSE))),IF('Dépenses forfaitaire'!$E348&gt;Listes!$E$53,('Dépenses forfaitaire'!$E348*(VLOOKUP('Dépenses forfaitaire'!$D348,Listes!$A$54:$E$60,5,FALSE))),('Dépenses forfaitaire'!$E348*(VLOOKUP('Dépenses forfaitaire'!$D348,Listes!$A$54:$E$60,3,FALSE)))+(VLOOKUP('Dépenses forfaitaire'!$D348,Listes!$A$54:$E$60,4,FALSE))))))</f>
        <v/>
      </c>
      <c r="N348" s="104" t="str">
        <f>IF($H348="","",IF($C348=Listes!$B$31,IF('Dépenses forfaitaire'!$E348&lt;=Listes!$B$42,('Dépenses forfaitaire'!$E348*(VLOOKUP('Dépenses forfaitaire'!$D348,Listes!$A$43:$E$49,2,FALSE))),IF('Dépenses forfaitaire'!$E348&gt;Listes!$D$42,('Dépenses forfaitaire'!$E348*(VLOOKUP('Dépenses forfaitaire'!$D348,Listes!$A$43:$E$49,5,FALSE))),('Dépenses forfaitaire'!$E348*(VLOOKUP('Dépenses forfaitaire'!$D348,Listes!$A$43:$E$49,3,FALSE)))+(VLOOKUP('Dépenses forfaitaire'!$D348,Listes!$A$43:$E$49,4,FALSE))))))</f>
        <v/>
      </c>
      <c r="O348" s="104" t="str">
        <f>IF($H348="","",IF($C348=Listes!$B$34,Listes!$I$31,IF($C348=Listes!$B$35,(VLOOKUP('Dépenses forfaitaire'!$F348,Listes!$E$31:$F$36,2,FALSE)),IF($C348=Listes!$B$33,IF('Dépenses forfaitaire'!$E348&lt;=Listes!$A$64,'Dépenses forfaitaire'!$E348*Listes!$A$65,IF('Dépenses forfaitaire'!$E348&gt;Listes!$D$64,'Dépenses forfaitaire'!$E348*Listes!$D$65,(('Dépenses forfaitaire'!$E348*Listes!$B$65)+Listes!$C$65)))))))</f>
        <v/>
      </c>
      <c r="P348" s="105" t="str">
        <f t="shared" si="11"/>
        <v/>
      </c>
      <c r="Q348" s="219"/>
    </row>
    <row r="349" spans="1:17" ht="20.100000000000001" customHeight="1" x14ac:dyDescent="0.25">
      <c r="A349" s="44">
        <v>343</v>
      </c>
      <c r="B349" s="21"/>
      <c r="C349" s="21"/>
      <c r="D349" s="21"/>
      <c r="E349" s="21"/>
      <c r="F349" s="21"/>
      <c r="G349" s="21"/>
      <c r="H349" s="113" t="str">
        <f>IF(C349="","",IF(C349="","",(VLOOKUP(C349,Listes!$B$31:$C$35,2,FALSE))))</f>
        <v/>
      </c>
      <c r="I349" s="219" t="str">
        <f t="shared" si="10"/>
        <v/>
      </c>
      <c r="J349" s="105" t="str">
        <f>IF(H349="","",IF(H349="","",(VLOOKUP(H349,Listes!$C$31:$D$35,2,FALSE))))</f>
        <v/>
      </c>
      <c r="K349" s="276"/>
      <c r="L349" s="276"/>
      <c r="M349" s="104" t="str">
        <f>IF($H349="","",IF($C349=Listes!$B$32,IF('Dépenses forfaitaire'!$E349&lt;=Listes!$B$53,('Dépenses forfaitaire'!$E349*(VLOOKUP('Dépenses forfaitaire'!$D349,Listes!$A$54:$E$60,2,FALSE))),IF('Dépenses forfaitaire'!$E349&gt;Listes!$E$53,('Dépenses forfaitaire'!$E349*(VLOOKUP('Dépenses forfaitaire'!$D349,Listes!$A$54:$E$60,5,FALSE))),('Dépenses forfaitaire'!$E349*(VLOOKUP('Dépenses forfaitaire'!$D349,Listes!$A$54:$E$60,3,FALSE)))+(VLOOKUP('Dépenses forfaitaire'!$D349,Listes!$A$54:$E$60,4,FALSE))))))</f>
        <v/>
      </c>
      <c r="N349" s="104" t="str">
        <f>IF($H349="","",IF($C349=Listes!$B$31,IF('Dépenses forfaitaire'!$E349&lt;=Listes!$B$42,('Dépenses forfaitaire'!$E349*(VLOOKUP('Dépenses forfaitaire'!$D349,Listes!$A$43:$E$49,2,FALSE))),IF('Dépenses forfaitaire'!$E349&gt;Listes!$D$42,('Dépenses forfaitaire'!$E349*(VLOOKUP('Dépenses forfaitaire'!$D349,Listes!$A$43:$E$49,5,FALSE))),('Dépenses forfaitaire'!$E349*(VLOOKUP('Dépenses forfaitaire'!$D349,Listes!$A$43:$E$49,3,FALSE)))+(VLOOKUP('Dépenses forfaitaire'!$D349,Listes!$A$43:$E$49,4,FALSE))))))</f>
        <v/>
      </c>
      <c r="O349" s="104" t="str">
        <f>IF($H349="","",IF($C349=Listes!$B$34,Listes!$I$31,IF($C349=Listes!$B$35,(VLOOKUP('Dépenses forfaitaire'!$F349,Listes!$E$31:$F$36,2,FALSE)),IF($C349=Listes!$B$33,IF('Dépenses forfaitaire'!$E349&lt;=Listes!$A$64,'Dépenses forfaitaire'!$E349*Listes!$A$65,IF('Dépenses forfaitaire'!$E349&gt;Listes!$D$64,'Dépenses forfaitaire'!$E349*Listes!$D$65,(('Dépenses forfaitaire'!$E349*Listes!$B$65)+Listes!$C$65)))))))</f>
        <v/>
      </c>
      <c r="P349" s="105" t="str">
        <f t="shared" si="11"/>
        <v/>
      </c>
      <c r="Q349" s="219"/>
    </row>
    <row r="350" spans="1:17" ht="20.100000000000001" customHeight="1" x14ac:dyDescent="0.25">
      <c r="A350" s="44">
        <v>344</v>
      </c>
      <c r="B350" s="21"/>
      <c r="C350" s="21"/>
      <c r="D350" s="21"/>
      <c r="E350" s="21"/>
      <c r="F350" s="21"/>
      <c r="G350" s="21"/>
      <c r="H350" s="113" t="str">
        <f>IF(C350="","",IF(C350="","",(VLOOKUP(C350,Listes!$B$31:$C$35,2,FALSE))))</f>
        <v/>
      </c>
      <c r="I350" s="219" t="str">
        <f t="shared" si="10"/>
        <v/>
      </c>
      <c r="J350" s="105" t="str">
        <f>IF(H350="","",IF(H350="","",(VLOOKUP(H350,Listes!$C$31:$D$35,2,FALSE))))</f>
        <v/>
      </c>
      <c r="K350" s="276"/>
      <c r="L350" s="276"/>
      <c r="M350" s="104" t="str">
        <f>IF($H350="","",IF($C350=Listes!$B$32,IF('Dépenses forfaitaire'!$E350&lt;=Listes!$B$53,('Dépenses forfaitaire'!$E350*(VLOOKUP('Dépenses forfaitaire'!$D350,Listes!$A$54:$E$60,2,FALSE))),IF('Dépenses forfaitaire'!$E350&gt;Listes!$E$53,('Dépenses forfaitaire'!$E350*(VLOOKUP('Dépenses forfaitaire'!$D350,Listes!$A$54:$E$60,5,FALSE))),('Dépenses forfaitaire'!$E350*(VLOOKUP('Dépenses forfaitaire'!$D350,Listes!$A$54:$E$60,3,FALSE)))+(VLOOKUP('Dépenses forfaitaire'!$D350,Listes!$A$54:$E$60,4,FALSE))))))</f>
        <v/>
      </c>
      <c r="N350" s="104" t="str">
        <f>IF($H350="","",IF($C350=Listes!$B$31,IF('Dépenses forfaitaire'!$E350&lt;=Listes!$B$42,('Dépenses forfaitaire'!$E350*(VLOOKUP('Dépenses forfaitaire'!$D350,Listes!$A$43:$E$49,2,FALSE))),IF('Dépenses forfaitaire'!$E350&gt;Listes!$D$42,('Dépenses forfaitaire'!$E350*(VLOOKUP('Dépenses forfaitaire'!$D350,Listes!$A$43:$E$49,5,FALSE))),('Dépenses forfaitaire'!$E350*(VLOOKUP('Dépenses forfaitaire'!$D350,Listes!$A$43:$E$49,3,FALSE)))+(VLOOKUP('Dépenses forfaitaire'!$D350,Listes!$A$43:$E$49,4,FALSE))))))</f>
        <v/>
      </c>
      <c r="O350" s="104" t="str">
        <f>IF($H350="","",IF($C350=Listes!$B$34,Listes!$I$31,IF($C350=Listes!$B$35,(VLOOKUP('Dépenses forfaitaire'!$F350,Listes!$E$31:$F$36,2,FALSE)),IF($C350=Listes!$B$33,IF('Dépenses forfaitaire'!$E350&lt;=Listes!$A$64,'Dépenses forfaitaire'!$E350*Listes!$A$65,IF('Dépenses forfaitaire'!$E350&gt;Listes!$D$64,'Dépenses forfaitaire'!$E350*Listes!$D$65,(('Dépenses forfaitaire'!$E350*Listes!$B$65)+Listes!$C$65)))))))</f>
        <v/>
      </c>
      <c r="P350" s="105" t="str">
        <f t="shared" si="11"/>
        <v/>
      </c>
      <c r="Q350" s="219"/>
    </row>
    <row r="351" spans="1:17" ht="20.100000000000001" customHeight="1" x14ac:dyDescent="0.25">
      <c r="A351" s="44">
        <v>345</v>
      </c>
      <c r="B351" s="21"/>
      <c r="C351" s="21"/>
      <c r="D351" s="21"/>
      <c r="E351" s="21"/>
      <c r="F351" s="21"/>
      <c r="G351" s="21"/>
      <c r="H351" s="113" t="str">
        <f>IF(C351="","",IF(C351="","",(VLOOKUP(C351,Listes!$B$31:$C$35,2,FALSE))))</f>
        <v/>
      </c>
      <c r="I351" s="219" t="str">
        <f t="shared" si="10"/>
        <v/>
      </c>
      <c r="J351" s="105" t="str">
        <f>IF(H351="","",IF(H351="","",(VLOOKUP(H351,Listes!$C$31:$D$35,2,FALSE))))</f>
        <v/>
      </c>
      <c r="K351" s="276"/>
      <c r="L351" s="276"/>
      <c r="M351" s="104" t="str">
        <f>IF($H351="","",IF($C351=Listes!$B$32,IF('Dépenses forfaitaire'!$E351&lt;=Listes!$B$53,('Dépenses forfaitaire'!$E351*(VLOOKUP('Dépenses forfaitaire'!$D351,Listes!$A$54:$E$60,2,FALSE))),IF('Dépenses forfaitaire'!$E351&gt;Listes!$E$53,('Dépenses forfaitaire'!$E351*(VLOOKUP('Dépenses forfaitaire'!$D351,Listes!$A$54:$E$60,5,FALSE))),('Dépenses forfaitaire'!$E351*(VLOOKUP('Dépenses forfaitaire'!$D351,Listes!$A$54:$E$60,3,FALSE)))+(VLOOKUP('Dépenses forfaitaire'!$D351,Listes!$A$54:$E$60,4,FALSE))))))</f>
        <v/>
      </c>
      <c r="N351" s="104" t="str">
        <f>IF($H351="","",IF($C351=Listes!$B$31,IF('Dépenses forfaitaire'!$E351&lt;=Listes!$B$42,('Dépenses forfaitaire'!$E351*(VLOOKUP('Dépenses forfaitaire'!$D351,Listes!$A$43:$E$49,2,FALSE))),IF('Dépenses forfaitaire'!$E351&gt;Listes!$D$42,('Dépenses forfaitaire'!$E351*(VLOOKUP('Dépenses forfaitaire'!$D351,Listes!$A$43:$E$49,5,FALSE))),('Dépenses forfaitaire'!$E351*(VLOOKUP('Dépenses forfaitaire'!$D351,Listes!$A$43:$E$49,3,FALSE)))+(VLOOKUP('Dépenses forfaitaire'!$D351,Listes!$A$43:$E$49,4,FALSE))))))</f>
        <v/>
      </c>
      <c r="O351" s="104" t="str">
        <f>IF($H351="","",IF($C351=Listes!$B$34,Listes!$I$31,IF($C351=Listes!$B$35,(VLOOKUP('Dépenses forfaitaire'!$F351,Listes!$E$31:$F$36,2,FALSE)),IF($C351=Listes!$B$33,IF('Dépenses forfaitaire'!$E351&lt;=Listes!$A$64,'Dépenses forfaitaire'!$E351*Listes!$A$65,IF('Dépenses forfaitaire'!$E351&gt;Listes!$D$64,'Dépenses forfaitaire'!$E351*Listes!$D$65,(('Dépenses forfaitaire'!$E351*Listes!$B$65)+Listes!$C$65)))))))</f>
        <v/>
      </c>
      <c r="P351" s="105" t="str">
        <f t="shared" si="11"/>
        <v/>
      </c>
      <c r="Q351" s="219"/>
    </row>
    <row r="352" spans="1:17" ht="20.100000000000001" customHeight="1" x14ac:dyDescent="0.25">
      <c r="A352" s="44">
        <v>346</v>
      </c>
      <c r="B352" s="21"/>
      <c r="C352" s="21"/>
      <c r="D352" s="21"/>
      <c r="E352" s="21"/>
      <c r="F352" s="21"/>
      <c r="G352" s="21"/>
      <c r="H352" s="113" t="str">
        <f>IF(C352="","",IF(C352="","",(VLOOKUP(C352,Listes!$B$31:$C$35,2,FALSE))))</f>
        <v/>
      </c>
      <c r="I352" s="219" t="str">
        <f t="shared" si="10"/>
        <v/>
      </c>
      <c r="J352" s="105" t="str">
        <f>IF(H352="","",IF(H352="","",(VLOOKUP(H352,Listes!$C$31:$D$35,2,FALSE))))</f>
        <v/>
      </c>
      <c r="K352" s="276"/>
      <c r="L352" s="276"/>
      <c r="M352" s="104" t="str">
        <f>IF($H352="","",IF($C352=Listes!$B$32,IF('Dépenses forfaitaire'!$E352&lt;=Listes!$B$53,('Dépenses forfaitaire'!$E352*(VLOOKUP('Dépenses forfaitaire'!$D352,Listes!$A$54:$E$60,2,FALSE))),IF('Dépenses forfaitaire'!$E352&gt;Listes!$E$53,('Dépenses forfaitaire'!$E352*(VLOOKUP('Dépenses forfaitaire'!$D352,Listes!$A$54:$E$60,5,FALSE))),('Dépenses forfaitaire'!$E352*(VLOOKUP('Dépenses forfaitaire'!$D352,Listes!$A$54:$E$60,3,FALSE)))+(VLOOKUP('Dépenses forfaitaire'!$D352,Listes!$A$54:$E$60,4,FALSE))))))</f>
        <v/>
      </c>
      <c r="N352" s="104" t="str">
        <f>IF($H352="","",IF($C352=Listes!$B$31,IF('Dépenses forfaitaire'!$E352&lt;=Listes!$B$42,('Dépenses forfaitaire'!$E352*(VLOOKUP('Dépenses forfaitaire'!$D352,Listes!$A$43:$E$49,2,FALSE))),IF('Dépenses forfaitaire'!$E352&gt;Listes!$D$42,('Dépenses forfaitaire'!$E352*(VLOOKUP('Dépenses forfaitaire'!$D352,Listes!$A$43:$E$49,5,FALSE))),('Dépenses forfaitaire'!$E352*(VLOOKUP('Dépenses forfaitaire'!$D352,Listes!$A$43:$E$49,3,FALSE)))+(VLOOKUP('Dépenses forfaitaire'!$D352,Listes!$A$43:$E$49,4,FALSE))))))</f>
        <v/>
      </c>
      <c r="O352" s="104" t="str">
        <f>IF($H352="","",IF($C352=Listes!$B$34,Listes!$I$31,IF($C352=Listes!$B$35,(VLOOKUP('Dépenses forfaitaire'!$F352,Listes!$E$31:$F$36,2,FALSE)),IF($C352=Listes!$B$33,IF('Dépenses forfaitaire'!$E352&lt;=Listes!$A$64,'Dépenses forfaitaire'!$E352*Listes!$A$65,IF('Dépenses forfaitaire'!$E352&gt;Listes!$D$64,'Dépenses forfaitaire'!$E352*Listes!$D$65,(('Dépenses forfaitaire'!$E352*Listes!$B$65)+Listes!$C$65)))))))</f>
        <v/>
      </c>
      <c r="P352" s="105" t="str">
        <f t="shared" si="11"/>
        <v/>
      </c>
      <c r="Q352" s="219"/>
    </row>
    <row r="353" spans="1:17" ht="20.100000000000001" customHeight="1" x14ac:dyDescent="0.25">
      <c r="A353" s="44">
        <v>347</v>
      </c>
      <c r="B353" s="21"/>
      <c r="C353" s="21"/>
      <c r="D353" s="21"/>
      <c r="E353" s="21"/>
      <c r="F353" s="21"/>
      <c r="G353" s="21"/>
      <c r="H353" s="113" t="str">
        <f>IF(C353="","",IF(C353="","",(VLOOKUP(C353,Listes!$B$31:$C$35,2,FALSE))))</f>
        <v/>
      </c>
      <c r="I353" s="219" t="str">
        <f t="shared" si="10"/>
        <v/>
      </c>
      <c r="J353" s="105" t="str">
        <f>IF(H353="","",IF(H353="","",(VLOOKUP(H353,Listes!$C$31:$D$35,2,FALSE))))</f>
        <v/>
      </c>
      <c r="K353" s="276"/>
      <c r="L353" s="276"/>
      <c r="M353" s="104" t="str">
        <f>IF($H353="","",IF($C353=Listes!$B$32,IF('Dépenses forfaitaire'!$E353&lt;=Listes!$B$53,('Dépenses forfaitaire'!$E353*(VLOOKUP('Dépenses forfaitaire'!$D353,Listes!$A$54:$E$60,2,FALSE))),IF('Dépenses forfaitaire'!$E353&gt;Listes!$E$53,('Dépenses forfaitaire'!$E353*(VLOOKUP('Dépenses forfaitaire'!$D353,Listes!$A$54:$E$60,5,FALSE))),('Dépenses forfaitaire'!$E353*(VLOOKUP('Dépenses forfaitaire'!$D353,Listes!$A$54:$E$60,3,FALSE)))+(VLOOKUP('Dépenses forfaitaire'!$D353,Listes!$A$54:$E$60,4,FALSE))))))</f>
        <v/>
      </c>
      <c r="N353" s="104" t="str">
        <f>IF($H353="","",IF($C353=Listes!$B$31,IF('Dépenses forfaitaire'!$E353&lt;=Listes!$B$42,('Dépenses forfaitaire'!$E353*(VLOOKUP('Dépenses forfaitaire'!$D353,Listes!$A$43:$E$49,2,FALSE))),IF('Dépenses forfaitaire'!$E353&gt;Listes!$D$42,('Dépenses forfaitaire'!$E353*(VLOOKUP('Dépenses forfaitaire'!$D353,Listes!$A$43:$E$49,5,FALSE))),('Dépenses forfaitaire'!$E353*(VLOOKUP('Dépenses forfaitaire'!$D353,Listes!$A$43:$E$49,3,FALSE)))+(VLOOKUP('Dépenses forfaitaire'!$D353,Listes!$A$43:$E$49,4,FALSE))))))</f>
        <v/>
      </c>
      <c r="O353" s="104" t="str">
        <f>IF($H353="","",IF($C353=Listes!$B$34,Listes!$I$31,IF($C353=Listes!$B$35,(VLOOKUP('Dépenses forfaitaire'!$F353,Listes!$E$31:$F$36,2,FALSE)),IF($C353=Listes!$B$33,IF('Dépenses forfaitaire'!$E353&lt;=Listes!$A$64,'Dépenses forfaitaire'!$E353*Listes!$A$65,IF('Dépenses forfaitaire'!$E353&gt;Listes!$D$64,'Dépenses forfaitaire'!$E353*Listes!$D$65,(('Dépenses forfaitaire'!$E353*Listes!$B$65)+Listes!$C$65)))))))</f>
        <v/>
      </c>
      <c r="P353" s="105" t="str">
        <f t="shared" si="11"/>
        <v/>
      </c>
      <c r="Q353" s="219"/>
    </row>
    <row r="354" spans="1:17" ht="20.100000000000001" customHeight="1" x14ac:dyDescent="0.25">
      <c r="A354" s="44">
        <v>348</v>
      </c>
      <c r="B354" s="21"/>
      <c r="C354" s="21"/>
      <c r="D354" s="21"/>
      <c r="E354" s="21"/>
      <c r="F354" s="21"/>
      <c r="G354" s="21"/>
      <c r="H354" s="113" t="str">
        <f>IF(C354="","",IF(C354="","",(VLOOKUP(C354,Listes!$B$31:$C$35,2,FALSE))))</f>
        <v/>
      </c>
      <c r="I354" s="219" t="str">
        <f t="shared" si="10"/>
        <v/>
      </c>
      <c r="J354" s="105" t="str">
        <f>IF(H354="","",IF(H354="","",(VLOOKUP(H354,Listes!$C$31:$D$35,2,FALSE))))</f>
        <v/>
      </c>
      <c r="K354" s="276"/>
      <c r="L354" s="276"/>
      <c r="M354" s="104" t="str">
        <f>IF($H354="","",IF($C354=Listes!$B$32,IF('Dépenses forfaitaire'!$E354&lt;=Listes!$B$53,('Dépenses forfaitaire'!$E354*(VLOOKUP('Dépenses forfaitaire'!$D354,Listes!$A$54:$E$60,2,FALSE))),IF('Dépenses forfaitaire'!$E354&gt;Listes!$E$53,('Dépenses forfaitaire'!$E354*(VLOOKUP('Dépenses forfaitaire'!$D354,Listes!$A$54:$E$60,5,FALSE))),('Dépenses forfaitaire'!$E354*(VLOOKUP('Dépenses forfaitaire'!$D354,Listes!$A$54:$E$60,3,FALSE)))+(VLOOKUP('Dépenses forfaitaire'!$D354,Listes!$A$54:$E$60,4,FALSE))))))</f>
        <v/>
      </c>
      <c r="N354" s="104" t="str">
        <f>IF($H354="","",IF($C354=Listes!$B$31,IF('Dépenses forfaitaire'!$E354&lt;=Listes!$B$42,('Dépenses forfaitaire'!$E354*(VLOOKUP('Dépenses forfaitaire'!$D354,Listes!$A$43:$E$49,2,FALSE))),IF('Dépenses forfaitaire'!$E354&gt;Listes!$D$42,('Dépenses forfaitaire'!$E354*(VLOOKUP('Dépenses forfaitaire'!$D354,Listes!$A$43:$E$49,5,FALSE))),('Dépenses forfaitaire'!$E354*(VLOOKUP('Dépenses forfaitaire'!$D354,Listes!$A$43:$E$49,3,FALSE)))+(VLOOKUP('Dépenses forfaitaire'!$D354,Listes!$A$43:$E$49,4,FALSE))))))</f>
        <v/>
      </c>
      <c r="O354" s="104" t="str">
        <f>IF($H354="","",IF($C354=Listes!$B$34,Listes!$I$31,IF($C354=Listes!$B$35,(VLOOKUP('Dépenses forfaitaire'!$F354,Listes!$E$31:$F$36,2,FALSE)),IF($C354=Listes!$B$33,IF('Dépenses forfaitaire'!$E354&lt;=Listes!$A$64,'Dépenses forfaitaire'!$E354*Listes!$A$65,IF('Dépenses forfaitaire'!$E354&gt;Listes!$D$64,'Dépenses forfaitaire'!$E354*Listes!$D$65,(('Dépenses forfaitaire'!$E354*Listes!$B$65)+Listes!$C$65)))))))</f>
        <v/>
      </c>
      <c r="P354" s="105" t="str">
        <f t="shared" si="11"/>
        <v/>
      </c>
      <c r="Q354" s="219"/>
    </row>
    <row r="355" spans="1:17" ht="20.100000000000001" customHeight="1" x14ac:dyDescent="0.25">
      <c r="A355" s="44">
        <v>349</v>
      </c>
      <c r="B355" s="21"/>
      <c r="C355" s="21"/>
      <c r="D355" s="21"/>
      <c r="E355" s="21"/>
      <c r="F355" s="21"/>
      <c r="G355" s="21"/>
      <c r="H355" s="113" t="str">
        <f>IF(C355="","",IF(C355="","",(VLOOKUP(C355,Listes!$B$31:$C$35,2,FALSE))))</f>
        <v/>
      </c>
      <c r="I355" s="219" t="str">
        <f t="shared" si="10"/>
        <v/>
      </c>
      <c r="J355" s="105" t="str">
        <f>IF(H355="","",IF(H355="","",(VLOOKUP(H355,Listes!$C$31:$D$35,2,FALSE))))</f>
        <v/>
      </c>
      <c r="K355" s="276"/>
      <c r="L355" s="276"/>
      <c r="M355" s="104" t="str">
        <f>IF($H355="","",IF($C355=Listes!$B$32,IF('Dépenses forfaitaire'!$E355&lt;=Listes!$B$53,('Dépenses forfaitaire'!$E355*(VLOOKUP('Dépenses forfaitaire'!$D355,Listes!$A$54:$E$60,2,FALSE))),IF('Dépenses forfaitaire'!$E355&gt;Listes!$E$53,('Dépenses forfaitaire'!$E355*(VLOOKUP('Dépenses forfaitaire'!$D355,Listes!$A$54:$E$60,5,FALSE))),('Dépenses forfaitaire'!$E355*(VLOOKUP('Dépenses forfaitaire'!$D355,Listes!$A$54:$E$60,3,FALSE)))+(VLOOKUP('Dépenses forfaitaire'!$D355,Listes!$A$54:$E$60,4,FALSE))))))</f>
        <v/>
      </c>
      <c r="N355" s="104" t="str">
        <f>IF($H355="","",IF($C355=Listes!$B$31,IF('Dépenses forfaitaire'!$E355&lt;=Listes!$B$42,('Dépenses forfaitaire'!$E355*(VLOOKUP('Dépenses forfaitaire'!$D355,Listes!$A$43:$E$49,2,FALSE))),IF('Dépenses forfaitaire'!$E355&gt;Listes!$D$42,('Dépenses forfaitaire'!$E355*(VLOOKUP('Dépenses forfaitaire'!$D355,Listes!$A$43:$E$49,5,FALSE))),('Dépenses forfaitaire'!$E355*(VLOOKUP('Dépenses forfaitaire'!$D355,Listes!$A$43:$E$49,3,FALSE)))+(VLOOKUP('Dépenses forfaitaire'!$D355,Listes!$A$43:$E$49,4,FALSE))))))</f>
        <v/>
      </c>
      <c r="O355" s="104" t="str">
        <f>IF($H355="","",IF($C355=Listes!$B$34,Listes!$I$31,IF($C355=Listes!$B$35,(VLOOKUP('Dépenses forfaitaire'!$F355,Listes!$E$31:$F$36,2,FALSE)),IF($C355=Listes!$B$33,IF('Dépenses forfaitaire'!$E355&lt;=Listes!$A$64,'Dépenses forfaitaire'!$E355*Listes!$A$65,IF('Dépenses forfaitaire'!$E355&gt;Listes!$D$64,'Dépenses forfaitaire'!$E355*Listes!$D$65,(('Dépenses forfaitaire'!$E355*Listes!$B$65)+Listes!$C$65)))))))</f>
        <v/>
      </c>
      <c r="P355" s="105" t="str">
        <f t="shared" si="11"/>
        <v/>
      </c>
      <c r="Q355" s="219"/>
    </row>
    <row r="356" spans="1:17" ht="20.100000000000001" customHeight="1" x14ac:dyDescent="0.25">
      <c r="A356" s="44">
        <v>350</v>
      </c>
      <c r="B356" s="21"/>
      <c r="C356" s="21"/>
      <c r="D356" s="21"/>
      <c r="E356" s="21"/>
      <c r="F356" s="21"/>
      <c r="G356" s="21"/>
      <c r="H356" s="113" t="str">
        <f>IF(C356="","",IF(C356="","",(VLOOKUP(C356,Listes!$B$31:$C$35,2,FALSE))))</f>
        <v/>
      </c>
      <c r="I356" s="219" t="str">
        <f t="shared" si="10"/>
        <v/>
      </c>
      <c r="J356" s="105" t="str">
        <f>IF(H356="","",IF(H356="","",(VLOOKUP(H356,Listes!$C$31:$D$35,2,FALSE))))</f>
        <v/>
      </c>
      <c r="K356" s="276"/>
      <c r="L356" s="276"/>
      <c r="M356" s="104" t="str">
        <f>IF($H356="","",IF($C356=Listes!$B$32,IF('Dépenses forfaitaire'!$E356&lt;=Listes!$B$53,('Dépenses forfaitaire'!$E356*(VLOOKUP('Dépenses forfaitaire'!$D356,Listes!$A$54:$E$60,2,FALSE))),IF('Dépenses forfaitaire'!$E356&gt;Listes!$E$53,('Dépenses forfaitaire'!$E356*(VLOOKUP('Dépenses forfaitaire'!$D356,Listes!$A$54:$E$60,5,FALSE))),('Dépenses forfaitaire'!$E356*(VLOOKUP('Dépenses forfaitaire'!$D356,Listes!$A$54:$E$60,3,FALSE)))+(VLOOKUP('Dépenses forfaitaire'!$D356,Listes!$A$54:$E$60,4,FALSE))))))</f>
        <v/>
      </c>
      <c r="N356" s="104" t="str">
        <f>IF($H356="","",IF($C356=Listes!$B$31,IF('Dépenses forfaitaire'!$E356&lt;=Listes!$B$42,('Dépenses forfaitaire'!$E356*(VLOOKUP('Dépenses forfaitaire'!$D356,Listes!$A$43:$E$49,2,FALSE))),IF('Dépenses forfaitaire'!$E356&gt;Listes!$D$42,('Dépenses forfaitaire'!$E356*(VLOOKUP('Dépenses forfaitaire'!$D356,Listes!$A$43:$E$49,5,FALSE))),('Dépenses forfaitaire'!$E356*(VLOOKUP('Dépenses forfaitaire'!$D356,Listes!$A$43:$E$49,3,FALSE)))+(VLOOKUP('Dépenses forfaitaire'!$D356,Listes!$A$43:$E$49,4,FALSE))))))</f>
        <v/>
      </c>
      <c r="O356" s="104" t="str">
        <f>IF($H356="","",IF($C356=Listes!$B$34,Listes!$I$31,IF($C356=Listes!$B$35,(VLOOKUP('Dépenses forfaitaire'!$F356,Listes!$E$31:$F$36,2,FALSE)),IF($C356=Listes!$B$33,IF('Dépenses forfaitaire'!$E356&lt;=Listes!$A$64,'Dépenses forfaitaire'!$E356*Listes!$A$65,IF('Dépenses forfaitaire'!$E356&gt;Listes!$D$64,'Dépenses forfaitaire'!$E356*Listes!$D$65,(('Dépenses forfaitaire'!$E356*Listes!$B$65)+Listes!$C$65)))))))</f>
        <v/>
      </c>
      <c r="P356" s="105" t="str">
        <f t="shared" si="11"/>
        <v/>
      </c>
      <c r="Q356" s="219"/>
    </row>
    <row r="357" spans="1:17" ht="20.100000000000001" customHeight="1" x14ac:dyDescent="0.25">
      <c r="A357" s="44">
        <v>351</v>
      </c>
      <c r="B357" s="21"/>
      <c r="C357" s="21"/>
      <c r="D357" s="21"/>
      <c r="E357" s="21"/>
      <c r="F357" s="21"/>
      <c r="G357" s="21"/>
      <c r="H357" s="113" t="str">
        <f>IF(C357="","",IF(C357="","",(VLOOKUP(C357,Listes!$B$31:$C$35,2,FALSE))))</f>
        <v/>
      </c>
      <c r="I357" s="219" t="str">
        <f t="shared" si="10"/>
        <v/>
      </c>
      <c r="J357" s="105" t="str">
        <f>IF(H357="","",IF(H357="","",(VLOOKUP(H357,Listes!$C$31:$D$35,2,FALSE))))</f>
        <v/>
      </c>
      <c r="K357" s="276"/>
      <c r="L357" s="276"/>
      <c r="M357" s="104" t="str">
        <f>IF($H357="","",IF($C357=Listes!$B$32,IF('Dépenses forfaitaire'!$E357&lt;=Listes!$B$53,('Dépenses forfaitaire'!$E357*(VLOOKUP('Dépenses forfaitaire'!$D357,Listes!$A$54:$E$60,2,FALSE))),IF('Dépenses forfaitaire'!$E357&gt;Listes!$E$53,('Dépenses forfaitaire'!$E357*(VLOOKUP('Dépenses forfaitaire'!$D357,Listes!$A$54:$E$60,5,FALSE))),('Dépenses forfaitaire'!$E357*(VLOOKUP('Dépenses forfaitaire'!$D357,Listes!$A$54:$E$60,3,FALSE)))+(VLOOKUP('Dépenses forfaitaire'!$D357,Listes!$A$54:$E$60,4,FALSE))))))</f>
        <v/>
      </c>
      <c r="N357" s="104" t="str">
        <f>IF($H357="","",IF($C357=Listes!$B$31,IF('Dépenses forfaitaire'!$E357&lt;=Listes!$B$42,('Dépenses forfaitaire'!$E357*(VLOOKUP('Dépenses forfaitaire'!$D357,Listes!$A$43:$E$49,2,FALSE))),IF('Dépenses forfaitaire'!$E357&gt;Listes!$D$42,('Dépenses forfaitaire'!$E357*(VLOOKUP('Dépenses forfaitaire'!$D357,Listes!$A$43:$E$49,5,FALSE))),('Dépenses forfaitaire'!$E357*(VLOOKUP('Dépenses forfaitaire'!$D357,Listes!$A$43:$E$49,3,FALSE)))+(VLOOKUP('Dépenses forfaitaire'!$D357,Listes!$A$43:$E$49,4,FALSE))))))</f>
        <v/>
      </c>
      <c r="O357" s="104" t="str">
        <f>IF($H357="","",IF($C357=Listes!$B$34,Listes!$I$31,IF($C357=Listes!$B$35,(VLOOKUP('Dépenses forfaitaire'!$F357,Listes!$E$31:$F$36,2,FALSE)),IF($C357=Listes!$B$33,IF('Dépenses forfaitaire'!$E357&lt;=Listes!$A$64,'Dépenses forfaitaire'!$E357*Listes!$A$65,IF('Dépenses forfaitaire'!$E357&gt;Listes!$D$64,'Dépenses forfaitaire'!$E357*Listes!$D$65,(('Dépenses forfaitaire'!$E357*Listes!$B$65)+Listes!$C$65)))))))</f>
        <v/>
      </c>
      <c r="P357" s="105" t="str">
        <f t="shared" si="11"/>
        <v/>
      </c>
      <c r="Q357" s="219"/>
    </row>
    <row r="358" spans="1:17" ht="20.100000000000001" customHeight="1" x14ac:dyDescent="0.25">
      <c r="A358" s="44">
        <v>352</v>
      </c>
      <c r="B358" s="21"/>
      <c r="C358" s="21"/>
      <c r="D358" s="21"/>
      <c r="E358" s="21"/>
      <c r="F358" s="21"/>
      <c r="G358" s="21"/>
      <c r="H358" s="113" t="str">
        <f>IF(C358="","",IF(C358="","",(VLOOKUP(C358,Listes!$B$31:$C$35,2,FALSE))))</f>
        <v/>
      </c>
      <c r="I358" s="219" t="str">
        <f t="shared" si="10"/>
        <v/>
      </c>
      <c r="J358" s="105" t="str">
        <f>IF(H358="","",IF(H358="","",(VLOOKUP(H358,Listes!$C$31:$D$35,2,FALSE))))</f>
        <v/>
      </c>
      <c r="K358" s="276"/>
      <c r="L358" s="276"/>
      <c r="M358" s="104" t="str">
        <f>IF($H358="","",IF($C358=Listes!$B$32,IF('Dépenses forfaitaire'!$E358&lt;=Listes!$B$53,('Dépenses forfaitaire'!$E358*(VLOOKUP('Dépenses forfaitaire'!$D358,Listes!$A$54:$E$60,2,FALSE))),IF('Dépenses forfaitaire'!$E358&gt;Listes!$E$53,('Dépenses forfaitaire'!$E358*(VLOOKUP('Dépenses forfaitaire'!$D358,Listes!$A$54:$E$60,5,FALSE))),('Dépenses forfaitaire'!$E358*(VLOOKUP('Dépenses forfaitaire'!$D358,Listes!$A$54:$E$60,3,FALSE)))+(VLOOKUP('Dépenses forfaitaire'!$D358,Listes!$A$54:$E$60,4,FALSE))))))</f>
        <v/>
      </c>
      <c r="N358" s="104" t="str">
        <f>IF($H358="","",IF($C358=Listes!$B$31,IF('Dépenses forfaitaire'!$E358&lt;=Listes!$B$42,('Dépenses forfaitaire'!$E358*(VLOOKUP('Dépenses forfaitaire'!$D358,Listes!$A$43:$E$49,2,FALSE))),IF('Dépenses forfaitaire'!$E358&gt;Listes!$D$42,('Dépenses forfaitaire'!$E358*(VLOOKUP('Dépenses forfaitaire'!$D358,Listes!$A$43:$E$49,5,FALSE))),('Dépenses forfaitaire'!$E358*(VLOOKUP('Dépenses forfaitaire'!$D358,Listes!$A$43:$E$49,3,FALSE)))+(VLOOKUP('Dépenses forfaitaire'!$D358,Listes!$A$43:$E$49,4,FALSE))))))</f>
        <v/>
      </c>
      <c r="O358" s="104" t="str">
        <f>IF($H358="","",IF($C358=Listes!$B$34,Listes!$I$31,IF($C358=Listes!$B$35,(VLOOKUP('Dépenses forfaitaire'!$F358,Listes!$E$31:$F$36,2,FALSE)),IF($C358=Listes!$B$33,IF('Dépenses forfaitaire'!$E358&lt;=Listes!$A$64,'Dépenses forfaitaire'!$E358*Listes!$A$65,IF('Dépenses forfaitaire'!$E358&gt;Listes!$D$64,'Dépenses forfaitaire'!$E358*Listes!$D$65,(('Dépenses forfaitaire'!$E358*Listes!$B$65)+Listes!$C$65)))))))</f>
        <v/>
      </c>
      <c r="P358" s="105" t="str">
        <f t="shared" si="11"/>
        <v/>
      </c>
      <c r="Q358" s="219"/>
    </row>
    <row r="359" spans="1:17" ht="20.100000000000001" customHeight="1" x14ac:dyDescent="0.25">
      <c r="A359" s="44">
        <v>353</v>
      </c>
      <c r="B359" s="21"/>
      <c r="C359" s="21"/>
      <c r="D359" s="21"/>
      <c r="E359" s="21"/>
      <c r="F359" s="21"/>
      <c r="G359" s="21"/>
      <c r="H359" s="113" t="str">
        <f>IF(C359="","",IF(C359="","",(VLOOKUP(C359,Listes!$B$31:$C$35,2,FALSE))))</f>
        <v/>
      </c>
      <c r="I359" s="219" t="str">
        <f t="shared" si="10"/>
        <v/>
      </c>
      <c r="J359" s="105" t="str">
        <f>IF(H359="","",IF(H359="","",(VLOOKUP(H359,Listes!$C$31:$D$35,2,FALSE))))</f>
        <v/>
      </c>
      <c r="K359" s="276"/>
      <c r="L359" s="276"/>
      <c r="M359" s="104" t="str">
        <f>IF($H359="","",IF($C359=Listes!$B$32,IF('Dépenses forfaitaire'!$E359&lt;=Listes!$B$53,('Dépenses forfaitaire'!$E359*(VLOOKUP('Dépenses forfaitaire'!$D359,Listes!$A$54:$E$60,2,FALSE))),IF('Dépenses forfaitaire'!$E359&gt;Listes!$E$53,('Dépenses forfaitaire'!$E359*(VLOOKUP('Dépenses forfaitaire'!$D359,Listes!$A$54:$E$60,5,FALSE))),('Dépenses forfaitaire'!$E359*(VLOOKUP('Dépenses forfaitaire'!$D359,Listes!$A$54:$E$60,3,FALSE)))+(VLOOKUP('Dépenses forfaitaire'!$D359,Listes!$A$54:$E$60,4,FALSE))))))</f>
        <v/>
      </c>
      <c r="N359" s="104" t="str">
        <f>IF($H359="","",IF($C359=Listes!$B$31,IF('Dépenses forfaitaire'!$E359&lt;=Listes!$B$42,('Dépenses forfaitaire'!$E359*(VLOOKUP('Dépenses forfaitaire'!$D359,Listes!$A$43:$E$49,2,FALSE))),IF('Dépenses forfaitaire'!$E359&gt;Listes!$D$42,('Dépenses forfaitaire'!$E359*(VLOOKUP('Dépenses forfaitaire'!$D359,Listes!$A$43:$E$49,5,FALSE))),('Dépenses forfaitaire'!$E359*(VLOOKUP('Dépenses forfaitaire'!$D359,Listes!$A$43:$E$49,3,FALSE)))+(VLOOKUP('Dépenses forfaitaire'!$D359,Listes!$A$43:$E$49,4,FALSE))))))</f>
        <v/>
      </c>
      <c r="O359" s="104" t="str">
        <f>IF($H359="","",IF($C359=Listes!$B$34,Listes!$I$31,IF($C359=Listes!$B$35,(VLOOKUP('Dépenses forfaitaire'!$F359,Listes!$E$31:$F$36,2,FALSE)),IF($C359=Listes!$B$33,IF('Dépenses forfaitaire'!$E359&lt;=Listes!$A$64,'Dépenses forfaitaire'!$E359*Listes!$A$65,IF('Dépenses forfaitaire'!$E359&gt;Listes!$D$64,'Dépenses forfaitaire'!$E359*Listes!$D$65,(('Dépenses forfaitaire'!$E359*Listes!$B$65)+Listes!$C$65)))))))</f>
        <v/>
      </c>
      <c r="P359" s="105" t="str">
        <f t="shared" si="11"/>
        <v/>
      </c>
      <c r="Q359" s="219"/>
    </row>
    <row r="360" spans="1:17" ht="20.100000000000001" customHeight="1" x14ac:dyDescent="0.25">
      <c r="A360" s="44">
        <v>354</v>
      </c>
      <c r="B360" s="21"/>
      <c r="C360" s="21"/>
      <c r="D360" s="21"/>
      <c r="E360" s="21"/>
      <c r="F360" s="21"/>
      <c r="G360" s="21"/>
      <c r="H360" s="113" t="str">
        <f>IF(C360="","",IF(C360="","",(VLOOKUP(C360,Listes!$B$31:$C$35,2,FALSE))))</f>
        <v/>
      </c>
      <c r="I360" s="219" t="str">
        <f t="shared" si="10"/>
        <v/>
      </c>
      <c r="J360" s="105" t="str">
        <f>IF(H360="","",IF(H360="","",(VLOOKUP(H360,Listes!$C$31:$D$35,2,FALSE))))</f>
        <v/>
      </c>
      <c r="K360" s="276"/>
      <c r="L360" s="276"/>
      <c r="M360" s="104" t="str">
        <f>IF($H360="","",IF($C360=Listes!$B$32,IF('Dépenses forfaitaire'!$E360&lt;=Listes!$B$53,('Dépenses forfaitaire'!$E360*(VLOOKUP('Dépenses forfaitaire'!$D360,Listes!$A$54:$E$60,2,FALSE))),IF('Dépenses forfaitaire'!$E360&gt;Listes!$E$53,('Dépenses forfaitaire'!$E360*(VLOOKUP('Dépenses forfaitaire'!$D360,Listes!$A$54:$E$60,5,FALSE))),('Dépenses forfaitaire'!$E360*(VLOOKUP('Dépenses forfaitaire'!$D360,Listes!$A$54:$E$60,3,FALSE)))+(VLOOKUP('Dépenses forfaitaire'!$D360,Listes!$A$54:$E$60,4,FALSE))))))</f>
        <v/>
      </c>
      <c r="N360" s="104" t="str">
        <f>IF($H360="","",IF($C360=Listes!$B$31,IF('Dépenses forfaitaire'!$E360&lt;=Listes!$B$42,('Dépenses forfaitaire'!$E360*(VLOOKUP('Dépenses forfaitaire'!$D360,Listes!$A$43:$E$49,2,FALSE))),IF('Dépenses forfaitaire'!$E360&gt;Listes!$D$42,('Dépenses forfaitaire'!$E360*(VLOOKUP('Dépenses forfaitaire'!$D360,Listes!$A$43:$E$49,5,FALSE))),('Dépenses forfaitaire'!$E360*(VLOOKUP('Dépenses forfaitaire'!$D360,Listes!$A$43:$E$49,3,FALSE)))+(VLOOKUP('Dépenses forfaitaire'!$D360,Listes!$A$43:$E$49,4,FALSE))))))</f>
        <v/>
      </c>
      <c r="O360" s="104" t="str">
        <f>IF($H360="","",IF($C360=Listes!$B$34,Listes!$I$31,IF($C360=Listes!$B$35,(VLOOKUP('Dépenses forfaitaire'!$F360,Listes!$E$31:$F$36,2,FALSE)),IF($C360=Listes!$B$33,IF('Dépenses forfaitaire'!$E360&lt;=Listes!$A$64,'Dépenses forfaitaire'!$E360*Listes!$A$65,IF('Dépenses forfaitaire'!$E360&gt;Listes!$D$64,'Dépenses forfaitaire'!$E360*Listes!$D$65,(('Dépenses forfaitaire'!$E360*Listes!$B$65)+Listes!$C$65)))))))</f>
        <v/>
      </c>
      <c r="P360" s="105" t="str">
        <f t="shared" si="11"/>
        <v/>
      </c>
      <c r="Q360" s="219"/>
    </row>
    <row r="361" spans="1:17" ht="20.100000000000001" customHeight="1" x14ac:dyDescent="0.25">
      <c r="A361" s="44">
        <v>355</v>
      </c>
      <c r="B361" s="21"/>
      <c r="C361" s="21"/>
      <c r="D361" s="21"/>
      <c r="E361" s="21"/>
      <c r="F361" s="21"/>
      <c r="G361" s="21"/>
      <c r="H361" s="113" t="str">
        <f>IF(C361="","",IF(C361="","",(VLOOKUP(C361,Listes!$B$31:$C$35,2,FALSE))))</f>
        <v/>
      </c>
      <c r="I361" s="219" t="str">
        <f t="shared" si="10"/>
        <v/>
      </c>
      <c r="J361" s="105" t="str">
        <f>IF(H361="","",IF(H361="","",(VLOOKUP(H361,Listes!$C$31:$D$35,2,FALSE))))</f>
        <v/>
      </c>
      <c r="K361" s="276"/>
      <c r="L361" s="276"/>
      <c r="M361" s="104" t="str">
        <f>IF($H361="","",IF($C361=Listes!$B$32,IF('Dépenses forfaitaire'!$E361&lt;=Listes!$B$53,('Dépenses forfaitaire'!$E361*(VLOOKUP('Dépenses forfaitaire'!$D361,Listes!$A$54:$E$60,2,FALSE))),IF('Dépenses forfaitaire'!$E361&gt;Listes!$E$53,('Dépenses forfaitaire'!$E361*(VLOOKUP('Dépenses forfaitaire'!$D361,Listes!$A$54:$E$60,5,FALSE))),('Dépenses forfaitaire'!$E361*(VLOOKUP('Dépenses forfaitaire'!$D361,Listes!$A$54:$E$60,3,FALSE)))+(VLOOKUP('Dépenses forfaitaire'!$D361,Listes!$A$54:$E$60,4,FALSE))))))</f>
        <v/>
      </c>
      <c r="N361" s="104" t="str">
        <f>IF($H361="","",IF($C361=Listes!$B$31,IF('Dépenses forfaitaire'!$E361&lt;=Listes!$B$42,('Dépenses forfaitaire'!$E361*(VLOOKUP('Dépenses forfaitaire'!$D361,Listes!$A$43:$E$49,2,FALSE))),IF('Dépenses forfaitaire'!$E361&gt;Listes!$D$42,('Dépenses forfaitaire'!$E361*(VLOOKUP('Dépenses forfaitaire'!$D361,Listes!$A$43:$E$49,5,FALSE))),('Dépenses forfaitaire'!$E361*(VLOOKUP('Dépenses forfaitaire'!$D361,Listes!$A$43:$E$49,3,FALSE)))+(VLOOKUP('Dépenses forfaitaire'!$D361,Listes!$A$43:$E$49,4,FALSE))))))</f>
        <v/>
      </c>
      <c r="O361" s="104" t="str">
        <f>IF($H361="","",IF($C361=Listes!$B$34,Listes!$I$31,IF($C361=Listes!$B$35,(VLOOKUP('Dépenses forfaitaire'!$F361,Listes!$E$31:$F$36,2,FALSE)),IF($C361=Listes!$B$33,IF('Dépenses forfaitaire'!$E361&lt;=Listes!$A$64,'Dépenses forfaitaire'!$E361*Listes!$A$65,IF('Dépenses forfaitaire'!$E361&gt;Listes!$D$64,'Dépenses forfaitaire'!$E361*Listes!$D$65,(('Dépenses forfaitaire'!$E361*Listes!$B$65)+Listes!$C$65)))))))</f>
        <v/>
      </c>
      <c r="P361" s="105" t="str">
        <f t="shared" si="11"/>
        <v/>
      </c>
      <c r="Q361" s="219"/>
    </row>
    <row r="362" spans="1:17" ht="20.100000000000001" customHeight="1" x14ac:dyDescent="0.25">
      <c r="A362" s="44">
        <v>356</v>
      </c>
      <c r="B362" s="21"/>
      <c r="C362" s="21"/>
      <c r="D362" s="21"/>
      <c r="E362" s="21"/>
      <c r="F362" s="21"/>
      <c r="G362" s="21"/>
      <c r="H362" s="113" t="str">
        <f>IF(C362="","",IF(C362="","",(VLOOKUP(C362,Listes!$B$31:$C$35,2,FALSE))))</f>
        <v/>
      </c>
      <c r="I362" s="219" t="str">
        <f t="shared" si="10"/>
        <v/>
      </c>
      <c r="J362" s="105" t="str">
        <f>IF(H362="","",IF(H362="","",(VLOOKUP(H362,Listes!$C$31:$D$35,2,FALSE))))</f>
        <v/>
      </c>
      <c r="K362" s="276"/>
      <c r="L362" s="276"/>
      <c r="M362" s="104" t="str">
        <f>IF($H362="","",IF($C362=Listes!$B$32,IF('Dépenses forfaitaire'!$E362&lt;=Listes!$B$53,('Dépenses forfaitaire'!$E362*(VLOOKUP('Dépenses forfaitaire'!$D362,Listes!$A$54:$E$60,2,FALSE))),IF('Dépenses forfaitaire'!$E362&gt;Listes!$E$53,('Dépenses forfaitaire'!$E362*(VLOOKUP('Dépenses forfaitaire'!$D362,Listes!$A$54:$E$60,5,FALSE))),('Dépenses forfaitaire'!$E362*(VLOOKUP('Dépenses forfaitaire'!$D362,Listes!$A$54:$E$60,3,FALSE)))+(VLOOKUP('Dépenses forfaitaire'!$D362,Listes!$A$54:$E$60,4,FALSE))))))</f>
        <v/>
      </c>
      <c r="N362" s="104" t="str">
        <f>IF($H362="","",IF($C362=Listes!$B$31,IF('Dépenses forfaitaire'!$E362&lt;=Listes!$B$42,('Dépenses forfaitaire'!$E362*(VLOOKUP('Dépenses forfaitaire'!$D362,Listes!$A$43:$E$49,2,FALSE))),IF('Dépenses forfaitaire'!$E362&gt;Listes!$D$42,('Dépenses forfaitaire'!$E362*(VLOOKUP('Dépenses forfaitaire'!$D362,Listes!$A$43:$E$49,5,FALSE))),('Dépenses forfaitaire'!$E362*(VLOOKUP('Dépenses forfaitaire'!$D362,Listes!$A$43:$E$49,3,FALSE)))+(VLOOKUP('Dépenses forfaitaire'!$D362,Listes!$A$43:$E$49,4,FALSE))))))</f>
        <v/>
      </c>
      <c r="O362" s="104" t="str">
        <f>IF($H362="","",IF($C362=Listes!$B$34,Listes!$I$31,IF($C362=Listes!$B$35,(VLOOKUP('Dépenses forfaitaire'!$F362,Listes!$E$31:$F$36,2,FALSE)),IF($C362=Listes!$B$33,IF('Dépenses forfaitaire'!$E362&lt;=Listes!$A$64,'Dépenses forfaitaire'!$E362*Listes!$A$65,IF('Dépenses forfaitaire'!$E362&gt;Listes!$D$64,'Dépenses forfaitaire'!$E362*Listes!$D$65,(('Dépenses forfaitaire'!$E362*Listes!$B$65)+Listes!$C$65)))))))</f>
        <v/>
      </c>
      <c r="P362" s="105" t="str">
        <f t="shared" si="11"/>
        <v/>
      </c>
      <c r="Q362" s="219"/>
    </row>
    <row r="363" spans="1:17" ht="20.100000000000001" customHeight="1" x14ac:dyDescent="0.25">
      <c r="A363" s="44">
        <v>357</v>
      </c>
      <c r="B363" s="21"/>
      <c r="C363" s="21"/>
      <c r="D363" s="21"/>
      <c r="E363" s="21"/>
      <c r="F363" s="21"/>
      <c r="G363" s="21"/>
      <c r="H363" s="113" t="str">
        <f>IF(C363="","",IF(C363="","",(VLOOKUP(C363,Listes!$B$31:$C$35,2,FALSE))))</f>
        <v/>
      </c>
      <c r="I363" s="219" t="str">
        <f t="shared" si="10"/>
        <v/>
      </c>
      <c r="J363" s="105" t="str">
        <f>IF(H363="","",IF(H363="","",(VLOOKUP(H363,Listes!$C$31:$D$35,2,FALSE))))</f>
        <v/>
      </c>
      <c r="K363" s="276"/>
      <c r="L363" s="276"/>
      <c r="M363" s="104" t="str">
        <f>IF($H363="","",IF($C363=Listes!$B$32,IF('Dépenses forfaitaire'!$E363&lt;=Listes!$B$53,('Dépenses forfaitaire'!$E363*(VLOOKUP('Dépenses forfaitaire'!$D363,Listes!$A$54:$E$60,2,FALSE))),IF('Dépenses forfaitaire'!$E363&gt;Listes!$E$53,('Dépenses forfaitaire'!$E363*(VLOOKUP('Dépenses forfaitaire'!$D363,Listes!$A$54:$E$60,5,FALSE))),('Dépenses forfaitaire'!$E363*(VLOOKUP('Dépenses forfaitaire'!$D363,Listes!$A$54:$E$60,3,FALSE)))+(VLOOKUP('Dépenses forfaitaire'!$D363,Listes!$A$54:$E$60,4,FALSE))))))</f>
        <v/>
      </c>
      <c r="N363" s="104" t="str">
        <f>IF($H363="","",IF($C363=Listes!$B$31,IF('Dépenses forfaitaire'!$E363&lt;=Listes!$B$42,('Dépenses forfaitaire'!$E363*(VLOOKUP('Dépenses forfaitaire'!$D363,Listes!$A$43:$E$49,2,FALSE))),IF('Dépenses forfaitaire'!$E363&gt;Listes!$D$42,('Dépenses forfaitaire'!$E363*(VLOOKUP('Dépenses forfaitaire'!$D363,Listes!$A$43:$E$49,5,FALSE))),('Dépenses forfaitaire'!$E363*(VLOOKUP('Dépenses forfaitaire'!$D363,Listes!$A$43:$E$49,3,FALSE)))+(VLOOKUP('Dépenses forfaitaire'!$D363,Listes!$A$43:$E$49,4,FALSE))))))</f>
        <v/>
      </c>
      <c r="O363" s="104" t="str">
        <f>IF($H363="","",IF($C363=Listes!$B$34,Listes!$I$31,IF($C363=Listes!$B$35,(VLOOKUP('Dépenses forfaitaire'!$F363,Listes!$E$31:$F$36,2,FALSE)),IF($C363=Listes!$B$33,IF('Dépenses forfaitaire'!$E363&lt;=Listes!$A$64,'Dépenses forfaitaire'!$E363*Listes!$A$65,IF('Dépenses forfaitaire'!$E363&gt;Listes!$D$64,'Dépenses forfaitaire'!$E363*Listes!$D$65,(('Dépenses forfaitaire'!$E363*Listes!$B$65)+Listes!$C$65)))))))</f>
        <v/>
      </c>
      <c r="P363" s="105" t="str">
        <f t="shared" si="11"/>
        <v/>
      </c>
      <c r="Q363" s="219"/>
    </row>
    <row r="364" spans="1:17" ht="20.100000000000001" customHeight="1" x14ac:dyDescent="0.25">
      <c r="A364" s="44">
        <v>358</v>
      </c>
      <c r="B364" s="21"/>
      <c r="C364" s="21"/>
      <c r="D364" s="21"/>
      <c r="E364" s="21"/>
      <c r="F364" s="21"/>
      <c r="G364" s="21"/>
      <c r="H364" s="113" t="str">
        <f>IF(C364="","",IF(C364="","",(VLOOKUP(C364,Listes!$B$31:$C$35,2,FALSE))))</f>
        <v/>
      </c>
      <c r="I364" s="219" t="str">
        <f t="shared" si="10"/>
        <v/>
      </c>
      <c r="J364" s="105" t="str">
        <f>IF(H364="","",IF(H364="","",(VLOOKUP(H364,Listes!$C$31:$D$35,2,FALSE))))</f>
        <v/>
      </c>
      <c r="K364" s="276"/>
      <c r="L364" s="276"/>
      <c r="M364" s="104" t="str">
        <f>IF($H364="","",IF($C364=Listes!$B$32,IF('Dépenses forfaitaire'!$E364&lt;=Listes!$B$53,('Dépenses forfaitaire'!$E364*(VLOOKUP('Dépenses forfaitaire'!$D364,Listes!$A$54:$E$60,2,FALSE))),IF('Dépenses forfaitaire'!$E364&gt;Listes!$E$53,('Dépenses forfaitaire'!$E364*(VLOOKUP('Dépenses forfaitaire'!$D364,Listes!$A$54:$E$60,5,FALSE))),('Dépenses forfaitaire'!$E364*(VLOOKUP('Dépenses forfaitaire'!$D364,Listes!$A$54:$E$60,3,FALSE)))+(VLOOKUP('Dépenses forfaitaire'!$D364,Listes!$A$54:$E$60,4,FALSE))))))</f>
        <v/>
      </c>
      <c r="N364" s="104" t="str">
        <f>IF($H364="","",IF($C364=Listes!$B$31,IF('Dépenses forfaitaire'!$E364&lt;=Listes!$B$42,('Dépenses forfaitaire'!$E364*(VLOOKUP('Dépenses forfaitaire'!$D364,Listes!$A$43:$E$49,2,FALSE))),IF('Dépenses forfaitaire'!$E364&gt;Listes!$D$42,('Dépenses forfaitaire'!$E364*(VLOOKUP('Dépenses forfaitaire'!$D364,Listes!$A$43:$E$49,5,FALSE))),('Dépenses forfaitaire'!$E364*(VLOOKUP('Dépenses forfaitaire'!$D364,Listes!$A$43:$E$49,3,FALSE)))+(VLOOKUP('Dépenses forfaitaire'!$D364,Listes!$A$43:$E$49,4,FALSE))))))</f>
        <v/>
      </c>
      <c r="O364" s="104" t="str">
        <f>IF($H364="","",IF($C364=Listes!$B$34,Listes!$I$31,IF($C364=Listes!$B$35,(VLOOKUP('Dépenses forfaitaire'!$F364,Listes!$E$31:$F$36,2,FALSE)),IF($C364=Listes!$B$33,IF('Dépenses forfaitaire'!$E364&lt;=Listes!$A$64,'Dépenses forfaitaire'!$E364*Listes!$A$65,IF('Dépenses forfaitaire'!$E364&gt;Listes!$D$64,'Dépenses forfaitaire'!$E364*Listes!$D$65,(('Dépenses forfaitaire'!$E364*Listes!$B$65)+Listes!$C$65)))))))</f>
        <v/>
      </c>
      <c r="P364" s="105" t="str">
        <f t="shared" si="11"/>
        <v/>
      </c>
      <c r="Q364" s="219"/>
    </row>
    <row r="365" spans="1:17" ht="20.100000000000001" customHeight="1" x14ac:dyDescent="0.25">
      <c r="A365" s="44">
        <v>359</v>
      </c>
      <c r="B365" s="21"/>
      <c r="C365" s="21"/>
      <c r="D365" s="21"/>
      <c r="E365" s="21"/>
      <c r="F365" s="21"/>
      <c r="G365" s="21"/>
      <c r="H365" s="113" t="str">
        <f>IF(C365="","",IF(C365="","",(VLOOKUP(C365,Listes!$B$31:$C$35,2,FALSE))))</f>
        <v/>
      </c>
      <c r="I365" s="219" t="str">
        <f t="shared" si="10"/>
        <v/>
      </c>
      <c r="J365" s="105" t="str">
        <f>IF(H365="","",IF(H365="","",(VLOOKUP(H365,Listes!$C$31:$D$35,2,FALSE))))</f>
        <v/>
      </c>
      <c r="K365" s="276"/>
      <c r="L365" s="276"/>
      <c r="M365" s="104" t="str">
        <f>IF($H365="","",IF($C365=Listes!$B$32,IF('Dépenses forfaitaire'!$E365&lt;=Listes!$B$53,('Dépenses forfaitaire'!$E365*(VLOOKUP('Dépenses forfaitaire'!$D365,Listes!$A$54:$E$60,2,FALSE))),IF('Dépenses forfaitaire'!$E365&gt;Listes!$E$53,('Dépenses forfaitaire'!$E365*(VLOOKUP('Dépenses forfaitaire'!$D365,Listes!$A$54:$E$60,5,FALSE))),('Dépenses forfaitaire'!$E365*(VLOOKUP('Dépenses forfaitaire'!$D365,Listes!$A$54:$E$60,3,FALSE)))+(VLOOKUP('Dépenses forfaitaire'!$D365,Listes!$A$54:$E$60,4,FALSE))))))</f>
        <v/>
      </c>
      <c r="N365" s="104" t="str">
        <f>IF($H365="","",IF($C365=Listes!$B$31,IF('Dépenses forfaitaire'!$E365&lt;=Listes!$B$42,('Dépenses forfaitaire'!$E365*(VLOOKUP('Dépenses forfaitaire'!$D365,Listes!$A$43:$E$49,2,FALSE))),IF('Dépenses forfaitaire'!$E365&gt;Listes!$D$42,('Dépenses forfaitaire'!$E365*(VLOOKUP('Dépenses forfaitaire'!$D365,Listes!$A$43:$E$49,5,FALSE))),('Dépenses forfaitaire'!$E365*(VLOOKUP('Dépenses forfaitaire'!$D365,Listes!$A$43:$E$49,3,FALSE)))+(VLOOKUP('Dépenses forfaitaire'!$D365,Listes!$A$43:$E$49,4,FALSE))))))</f>
        <v/>
      </c>
      <c r="O365" s="104" t="str">
        <f>IF($H365="","",IF($C365=Listes!$B$34,Listes!$I$31,IF($C365=Listes!$B$35,(VLOOKUP('Dépenses forfaitaire'!$F365,Listes!$E$31:$F$36,2,FALSE)),IF($C365=Listes!$B$33,IF('Dépenses forfaitaire'!$E365&lt;=Listes!$A$64,'Dépenses forfaitaire'!$E365*Listes!$A$65,IF('Dépenses forfaitaire'!$E365&gt;Listes!$D$64,'Dépenses forfaitaire'!$E365*Listes!$D$65,(('Dépenses forfaitaire'!$E365*Listes!$B$65)+Listes!$C$65)))))))</f>
        <v/>
      </c>
      <c r="P365" s="105" t="str">
        <f t="shared" si="11"/>
        <v/>
      </c>
      <c r="Q365" s="219"/>
    </row>
    <row r="366" spans="1:17" ht="20.100000000000001" customHeight="1" x14ac:dyDescent="0.25">
      <c r="A366" s="44">
        <v>360</v>
      </c>
      <c r="B366" s="21"/>
      <c r="C366" s="21"/>
      <c r="D366" s="21"/>
      <c r="E366" s="21"/>
      <c r="F366" s="21"/>
      <c r="G366" s="21"/>
      <c r="H366" s="113" t="str">
        <f>IF(C366="","",IF(C366="","",(VLOOKUP(C366,Listes!$B$31:$C$35,2,FALSE))))</f>
        <v/>
      </c>
      <c r="I366" s="219" t="str">
        <f t="shared" si="10"/>
        <v/>
      </c>
      <c r="J366" s="105" t="str">
        <f>IF(H366="","",IF(H366="","",(VLOOKUP(H366,Listes!$C$31:$D$35,2,FALSE))))</f>
        <v/>
      </c>
      <c r="K366" s="276"/>
      <c r="L366" s="276"/>
      <c r="M366" s="104" t="str">
        <f>IF($H366="","",IF($C366=Listes!$B$32,IF('Dépenses forfaitaire'!$E366&lt;=Listes!$B$53,('Dépenses forfaitaire'!$E366*(VLOOKUP('Dépenses forfaitaire'!$D366,Listes!$A$54:$E$60,2,FALSE))),IF('Dépenses forfaitaire'!$E366&gt;Listes!$E$53,('Dépenses forfaitaire'!$E366*(VLOOKUP('Dépenses forfaitaire'!$D366,Listes!$A$54:$E$60,5,FALSE))),('Dépenses forfaitaire'!$E366*(VLOOKUP('Dépenses forfaitaire'!$D366,Listes!$A$54:$E$60,3,FALSE)))+(VLOOKUP('Dépenses forfaitaire'!$D366,Listes!$A$54:$E$60,4,FALSE))))))</f>
        <v/>
      </c>
      <c r="N366" s="104" t="str">
        <f>IF($H366="","",IF($C366=Listes!$B$31,IF('Dépenses forfaitaire'!$E366&lt;=Listes!$B$42,('Dépenses forfaitaire'!$E366*(VLOOKUP('Dépenses forfaitaire'!$D366,Listes!$A$43:$E$49,2,FALSE))),IF('Dépenses forfaitaire'!$E366&gt;Listes!$D$42,('Dépenses forfaitaire'!$E366*(VLOOKUP('Dépenses forfaitaire'!$D366,Listes!$A$43:$E$49,5,FALSE))),('Dépenses forfaitaire'!$E366*(VLOOKUP('Dépenses forfaitaire'!$D366,Listes!$A$43:$E$49,3,FALSE)))+(VLOOKUP('Dépenses forfaitaire'!$D366,Listes!$A$43:$E$49,4,FALSE))))))</f>
        <v/>
      </c>
      <c r="O366" s="104" t="str">
        <f>IF($H366="","",IF($C366=Listes!$B$34,Listes!$I$31,IF($C366=Listes!$B$35,(VLOOKUP('Dépenses forfaitaire'!$F366,Listes!$E$31:$F$36,2,FALSE)),IF($C366=Listes!$B$33,IF('Dépenses forfaitaire'!$E366&lt;=Listes!$A$64,'Dépenses forfaitaire'!$E366*Listes!$A$65,IF('Dépenses forfaitaire'!$E366&gt;Listes!$D$64,'Dépenses forfaitaire'!$E366*Listes!$D$65,(('Dépenses forfaitaire'!$E366*Listes!$B$65)+Listes!$C$65)))))))</f>
        <v/>
      </c>
      <c r="P366" s="105" t="str">
        <f t="shared" si="11"/>
        <v/>
      </c>
      <c r="Q366" s="219"/>
    </row>
    <row r="367" spans="1:17" ht="20.100000000000001" customHeight="1" x14ac:dyDescent="0.25">
      <c r="A367" s="44">
        <v>361</v>
      </c>
      <c r="B367" s="21"/>
      <c r="C367" s="21"/>
      <c r="D367" s="21"/>
      <c r="E367" s="21"/>
      <c r="F367" s="21"/>
      <c r="G367" s="21"/>
      <c r="H367" s="113" t="str">
        <f>IF(C367="","",IF(C367="","",(VLOOKUP(C367,Listes!$B$31:$C$35,2,FALSE))))</f>
        <v/>
      </c>
      <c r="I367" s="219" t="str">
        <f t="shared" si="10"/>
        <v/>
      </c>
      <c r="J367" s="105" t="str">
        <f>IF(H367="","",IF(H367="","",(VLOOKUP(H367,Listes!$C$31:$D$35,2,FALSE))))</f>
        <v/>
      </c>
      <c r="K367" s="276"/>
      <c r="L367" s="276"/>
      <c r="M367" s="104" t="str">
        <f>IF($H367="","",IF($C367=Listes!$B$32,IF('Dépenses forfaitaire'!$E367&lt;=Listes!$B$53,('Dépenses forfaitaire'!$E367*(VLOOKUP('Dépenses forfaitaire'!$D367,Listes!$A$54:$E$60,2,FALSE))),IF('Dépenses forfaitaire'!$E367&gt;Listes!$E$53,('Dépenses forfaitaire'!$E367*(VLOOKUP('Dépenses forfaitaire'!$D367,Listes!$A$54:$E$60,5,FALSE))),('Dépenses forfaitaire'!$E367*(VLOOKUP('Dépenses forfaitaire'!$D367,Listes!$A$54:$E$60,3,FALSE)))+(VLOOKUP('Dépenses forfaitaire'!$D367,Listes!$A$54:$E$60,4,FALSE))))))</f>
        <v/>
      </c>
      <c r="N367" s="104" t="str">
        <f>IF($H367="","",IF($C367=Listes!$B$31,IF('Dépenses forfaitaire'!$E367&lt;=Listes!$B$42,('Dépenses forfaitaire'!$E367*(VLOOKUP('Dépenses forfaitaire'!$D367,Listes!$A$43:$E$49,2,FALSE))),IF('Dépenses forfaitaire'!$E367&gt;Listes!$D$42,('Dépenses forfaitaire'!$E367*(VLOOKUP('Dépenses forfaitaire'!$D367,Listes!$A$43:$E$49,5,FALSE))),('Dépenses forfaitaire'!$E367*(VLOOKUP('Dépenses forfaitaire'!$D367,Listes!$A$43:$E$49,3,FALSE)))+(VLOOKUP('Dépenses forfaitaire'!$D367,Listes!$A$43:$E$49,4,FALSE))))))</f>
        <v/>
      </c>
      <c r="O367" s="104" t="str">
        <f>IF($H367="","",IF($C367=Listes!$B$34,Listes!$I$31,IF($C367=Listes!$B$35,(VLOOKUP('Dépenses forfaitaire'!$F367,Listes!$E$31:$F$36,2,FALSE)),IF($C367=Listes!$B$33,IF('Dépenses forfaitaire'!$E367&lt;=Listes!$A$64,'Dépenses forfaitaire'!$E367*Listes!$A$65,IF('Dépenses forfaitaire'!$E367&gt;Listes!$D$64,'Dépenses forfaitaire'!$E367*Listes!$D$65,(('Dépenses forfaitaire'!$E367*Listes!$B$65)+Listes!$C$65)))))))</f>
        <v/>
      </c>
      <c r="P367" s="105" t="str">
        <f t="shared" si="11"/>
        <v/>
      </c>
      <c r="Q367" s="219"/>
    </row>
    <row r="368" spans="1:17" ht="20.100000000000001" customHeight="1" x14ac:dyDescent="0.25">
      <c r="A368" s="44">
        <v>362</v>
      </c>
      <c r="B368" s="21"/>
      <c r="C368" s="21"/>
      <c r="D368" s="21"/>
      <c r="E368" s="21"/>
      <c r="F368" s="21"/>
      <c r="G368" s="21"/>
      <c r="H368" s="113" t="str">
        <f>IF(C368="","",IF(C368="","",(VLOOKUP(C368,Listes!$B$31:$C$35,2,FALSE))))</f>
        <v/>
      </c>
      <c r="I368" s="219" t="str">
        <f t="shared" si="10"/>
        <v/>
      </c>
      <c r="J368" s="105" t="str">
        <f>IF(H368="","",IF(H368="","",(VLOOKUP(H368,Listes!$C$31:$D$35,2,FALSE))))</f>
        <v/>
      </c>
      <c r="K368" s="276"/>
      <c r="L368" s="276"/>
      <c r="M368" s="104" t="str">
        <f>IF($H368="","",IF($C368=Listes!$B$32,IF('Dépenses forfaitaire'!$E368&lt;=Listes!$B$53,('Dépenses forfaitaire'!$E368*(VLOOKUP('Dépenses forfaitaire'!$D368,Listes!$A$54:$E$60,2,FALSE))),IF('Dépenses forfaitaire'!$E368&gt;Listes!$E$53,('Dépenses forfaitaire'!$E368*(VLOOKUP('Dépenses forfaitaire'!$D368,Listes!$A$54:$E$60,5,FALSE))),('Dépenses forfaitaire'!$E368*(VLOOKUP('Dépenses forfaitaire'!$D368,Listes!$A$54:$E$60,3,FALSE)))+(VLOOKUP('Dépenses forfaitaire'!$D368,Listes!$A$54:$E$60,4,FALSE))))))</f>
        <v/>
      </c>
      <c r="N368" s="104" t="str">
        <f>IF($H368="","",IF($C368=Listes!$B$31,IF('Dépenses forfaitaire'!$E368&lt;=Listes!$B$42,('Dépenses forfaitaire'!$E368*(VLOOKUP('Dépenses forfaitaire'!$D368,Listes!$A$43:$E$49,2,FALSE))),IF('Dépenses forfaitaire'!$E368&gt;Listes!$D$42,('Dépenses forfaitaire'!$E368*(VLOOKUP('Dépenses forfaitaire'!$D368,Listes!$A$43:$E$49,5,FALSE))),('Dépenses forfaitaire'!$E368*(VLOOKUP('Dépenses forfaitaire'!$D368,Listes!$A$43:$E$49,3,FALSE)))+(VLOOKUP('Dépenses forfaitaire'!$D368,Listes!$A$43:$E$49,4,FALSE))))))</f>
        <v/>
      </c>
      <c r="O368" s="104" t="str">
        <f>IF($H368="","",IF($C368=Listes!$B$34,Listes!$I$31,IF($C368=Listes!$B$35,(VLOOKUP('Dépenses forfaitaire'!$F368,Listes!$E$31:$F$36,2,FALSE)),IF($C368=Listes!$B$33,IF('Dépenses forfaitaire'!$E368&lt;=Listes!$A$64,'Dépenses forfaitaire'!$E368*Listes!$A$65,IF('Dépenses forfaitaire'!$E368&gt;Listes!$D$64,'Dépenses forfaitaire'!$E368*Listes!$D$65,(('Dépenses forfaitaire'!$E368*Listes!$B$65)+Listes!$C$65)))))))</f>
        <v/>
      </c>
      <c r="P368" s="105" t="str">
        <f t="shared" si="11"/>
        <v/>
      </c>
      <c r="Q368" s="219"/>
    </row>
    <row r="369" spans="1:17" ht="20.100000000000001" customHeight="1" x14ac:dyDescent="0.25">
      <c r="A369" s="44">
        <v>363</v>
      </c>
      <c r="B369" s="21"/>
      <c r="C369" s="21"/>
      <c r="D369" s="21"/>
      <c r="E369" s="21"/>
      <c r="F369" s="21"/>
      <c r="G369" s="21"/>
      <c r="H369" s="113" t="str">
        <f>IF(C369="","",IF(C369="","",(VLOOKUP(C369,Listes!$B$31:$C$35,2,FALSE))))</f>
        <v/>
      </c>
      <c r="I369" s="219" t="str">
        <f t="shared" si="10"/>
        <v/>
      </c>
      <c r="J369" s="105" t="str">
        <f>IF(H369="","",IF(H369="","",(VLOOKUP(H369,Listes!$C$31:$D$35,2,FALSE))))</f>
        <v/>
      </c>
      <c r="K369" s="276"/>
      <c r="L369" s="276"/>
      <c r="M369" s="104" t="str">
        <f>IF($H369="","",IF($C369=Listes!$B$32,IF('Dépenses forfaitaire'!$E369&lt;=Listes!$B$53,('Dépenses forfaitaire'!$E369*(VLOOKUP('Dépenses forfaitaire'!$D369,Listes!$A$54:$E$60,2,FALSE))),IF('Dépenses forfaitaire'!$E369&gt;Listes!$E$53,('Dépenses forfaitaire'!$E369*(VLOOKUP('Dépenses forfaitaire'!$D369,Listes!$A$54:$E$60,5,FALSE))),('Dépenses forfaitaire'!$E369*(VLOOKUP('Dépenses forfaitaire'!$D369,Listes!$A$54:$E$60,3,FALSE)))+(VLOOKUP('Dépenses forfaitaire'!$D369,Listes!$A$54:$E$60,4,FALSE))))))</f>
        <v/>
      </c>
      <c r="N369" s="104" t="str">
        <f>IF($H369="","",IF($C369=Listes!$B$31,IF('Dépenses forfaitaire'!$E369&lt;=Listes!$B$42,('Dépenses forfaitaire'!$E369*(VLOOKUP('Dépenses forfaitaire'!$D369,Listes!$A$43:$E$49,2,FALSE))),IF('Dépenses forfaitaire'!$E369&gt;Listes!$D$42,('Dépenses forfaitaire'!$E369*(VLOOKUP('Dépenses forfaitaire'!$D369,Listes!$A$43:$E$49,5,FALSE))),('Dépenses forfaitaire'!$E369*(VLOOKUP('Dépenses forfaitaire'!$D369,Listes!$A$43:$E$49,3,FALSE)))+(VLOOKUP('Dépenses forfaitaire'!$D369,Listes!$A$43:$E$49,4,FALSE))))))</f>
        <v/>
      </c>
      <c r="O369" s="104" t="str">
        <f>IF($H369="","",IF($C369=Listes!$B$34,Listes!$I$31,IF($C369=Listes!$B$35,(VLOOKUP('Dépenses forfaitaire'!$F369,Listes!$E$31:$F$36,2,FALSE)),IF($C369=Listes!$B$33,IF('Dépenses forfaitaire'!$E369&lt;=Listes!$A$64,'Dépenses forfaitaire'!$E369*Listes!$A$65,IF('Dépenses forfaitaire'!$E369&gt;Listes!$D$64,'Dépenses forfaitaire'!$E369*Listes!$D$65,(('Dépenses forfaitaire'!$E369*Listes!$B$65)+Listes!$C$65)))))))</f>
        <v/>
      </c>
      <c r="P369" s="105" t="str">
        <f t="shared" si="11"/>
        <v/>
      </c>
      <c r="Q369" s="219"/>
    </row>
    <row r="370" spans="1:17" ht="20.100000000000001" customHeight="1" x14ac:dyDescent="0.25">
      <c r="A370" s="44">
        <v>364</v>
      </c>
      <c r="B370" s="21"/>
      <c r="C370" s="21"/>
      <c r="D370" s="21"/>
      <c r="E370" s="21"/>
      <c r="F370" s="21"/>
      <c r="G370" s="21"/>
      <c r="H370" s="113" t="str">
        <f>IF(C370="","",IF(C370="","",(VLOOKUP(C370,Listes!$B$31:$C$35,2,FALSE))))</f>
        <v/>
      </c>
      <c r="I370" s="219" t="str">
        <f t="shared" si="10"/>
        <v/>
      </c>
      <c r="J370" s="105" t="str">
        <f>IF(H370="","",IF(H370="","",(VLOOKUP(H370,Listes!$C$31:$D$35,2,FALSE))))</f>
        <v/>
      </c>
      <c r="K370" s="276"/>
      <c r="L370" s="276"/>
      <c r="M370" s="104" t="str">
        <f>IF($H370="","",IF($C370=Listes!$B$32,IF('Dépenses forfaitaire'!$E370&lt;=Listes!$B$53,('Dépenses forfaitaire'!$E370*(VLOOKUP('Dépenses forfaitaire'!$D370,Listes!$A$54:$E$60,2,FALSE))),IF('Dépenses forfaitaire'!$E370&gt;Listes!$E$53,('Dépenses forfaitaire'!$E370*(VLOOKUP('Dépenses forfaitaire'!$D370,Listes!$A$54:$E$60,5,FALSE))),('Dépenses forfaitaire'!$E370*(VLOOKUP('Dépenses forfaitaire'!$D370,Listes!$A$54:$E$60,3,FALSE)))+(VLOOKUP('Dépenses forfaitaire'!$D370,Listes!$A$54:$E$60,4,FALSE))))))</f>
        <v/>
      </c>
      <c r="N370" s="104" t="str">
        <f>IF($H370="","",IF($C370=Listes!$B$31,IF('Dépenses forfaitaire'!$E370&lt;=Listes!$B$42,('Dépenses forfaitaire'!$E370*(VLOOKUP('Dépenses forfaitaire'!$D370,Listes!$A$43:$E$49,2,FALSE))),IF('Dépenses forfaitaire'!$E370&gt;Listes!$D$42,('Dépenses forfaitaire'!$E370*(VLOOKUP('Dépenses forfaitaire'!$D370,Listes!$A$43:$E$49,5,FALSE))),('Dépenses forfaitaire'!$E370*(VLOOKUP('Dépenses forfaitaire'!$D370,Listes!$A$43:$E$49,3,FALSE)))+(VLOOKUP('Dépenses forfaitaire'!$D370,Listes!$A$43:$E$49,4,FALSE))))))</f>
        <v/>
      </c>
      <c r="O370" s="104" t="str">
        <f>IF($H370="","",IF($C370=Listes!$B$34,Listes!$I$31,IF($C370=Listes!$B$35,(VLOOKUP('Dépenses forfaitaire'!$F370,Listes!$E$31:$F$36,2,FALSE)),IF($C370=Listes!$B$33,IF('Dépenses forfaitaire'!$E370&lt;=Listes!$A$64,'Dépenses forfaitaire'!$E370*Listes!$A$65,IF('Dépenses forfaitaire'!$E370&gt;Listes!$D$64,'Dépenses forfaitaire'!$E370*Listes!$D$65,(('Dépenses forfaitaire'!$E370*Listes!$B$65)+Listes!$C$65)))))))</f>
        <v/>
      </c>
      <c r="P370" s="105" t="str">
        <f t="shared" si="11"/>
        <v/>
      </c>
      <c r="Q370" s="219"/>
    </row>
    <row r="371" spans="1:17" ht="20.100000000000001" customHeight="1" x14ac:dyDescent="0.25">
      <c r="A371" s="44">
        <v>365</v>
      </c>
      <c r="B371" s="21"/>
      <c r="C371" s="21"/>
      <c r="D371" s="21"/>
      <c r="E371" s="21"/>
      <c r="F371" s="21"/>
      <c r="G371" s="21"/>
      <c r="H371" s="113" t="str">
        <f>IF(C371="","",IF(C371="","",(VLOOKUP(C371,Listes!$B$31:$C$35,2,FALSE))))</f>
        <v/>
      </c>
      <c r="I371" s="219" t="str">
        <f t="shared" si="10"/>
        <v/>
      </c>
      <c r="J371" s="105" t="str">
        <f>IF(H371="","",IF(H371="","",(VLOOKUP(H371,Listes!$C$31:$D$35,2,FALSE))))</f>
        <v/>
      </c>
      <c r="K371" s="276"/>
      <c r="L371" s="276"/>
      <c r="M371" s="104" t="str">
        <f>IF($H371="","",IF($C371=Listes!$B$32,IF('Dépenses forfaitaire'!$E371&lt;=Listes!$B$53,('Dépenses forfaitaire'!$E371*(VLOOKUP('Dépenses forfaitaire'!$D371,Listes!$A$54:$E$60,2,FALSE))),IF('Dépenses forfaitaire'!$E371&gt;Listes!$E$53,('Dépenses forfaitaire'!$E371*(VLOOKUP('Dépenses forfaitaire'!$D371,Listes!$A$54:$E$60,5,FALSE))),('Dépenses forfaitaire'!$E371*(VLOOKUP('Dépenses forfaitaire'!$D371,Listes!$A$54:$E$60,3,FALSE)))+(VLOOKUP('Dépenses forfaitaire'!$D371,Listes!$A$54:$E$60,4,FALSE))))))</f>
        <v/>
      </c>
      <c r="N371" s="104" t="str">
        <f>IF($H371="","",IF($C371=Listes!$B$31,IF('Dépenses forfaitaire'!$E371&lt;=Listes!$B$42,('Dépenses forfaitaire'!$E371*(VLOOKUP('Dépenses forfaitaire'!$D371,Listes!$A$43:$E$49,2,FALSE))),IF('Dépenses forfaitaire'!$E371&gt;Listes!$D$42,('Dépenses forfaitaire'!$E371*(VLOOKUP('Dépenses forfaitaire'!$D371,Listes!$A$43:$E$49,5,FALSE))),('Dépenses forfaitaire'!$E371*(VLOOKUP('Dépenses forfaitaire'!$D371,Listes!$A$43:$E$49,3,FALSE)))+(VLOOKUP('Dépenses forfaitaire'!$D371,Listes!$A$43:$E$49,4,FALSE))))))</f>
        <v/>
      </c>
      <c r="O371" s="104" t="str">
        <f>IF($H371="","",IF($C371=Listes!$B$34,Listes!$I$31,IF($C371=Listes!$B$35,(VLOOKUP('Dépenses forfaitaire'!$F371,Listes!$E$31:$F$36,2,FALSE)),IF($C371=Listes!$B$33,IF('Dépenses forfaitaire'!$E371&lt;=Listes!$A$64,'Dépenses forfaitaire'!$E371*Listes!$A$65,IF('Dépenses forfaitaire'!$E371&gt;Listes!$D$64,'Dépenses forfaitaire'!$E371*Listes!$D$65,(('Dépenses forfaitaire'!$E371*Listes!$B$65)+Listes!$C$65)))))))</f>
        <v/>
      </c>
      <c r="P371" s="105" t="str">
        <f t="shared" si="11"/>
        <v/>
      </c>
      <c r="Q371" s="219"/>
    </row>
    <row r="372" spans="1:17" ht="20.100000000000001" customHeight="1" x14ac:dyDescent="0.25">
      <c r="A372" s="44">
        <v>366</v>
      </c>
      <c r="B372" s="21"/>
      <c r="C372" s="21"/>
      <c r="D372" s="21"/>
      <c r="E372" s="21"/>
      <c r="F372" s="21"/>
      <c r="G372" s="21"/>
      <c r="H372" s="113" t="str">
        <f>IF(C372="","",IF(C372="","",(VLOOKUP(C372,Listes!$B$31:$C$35,2,FALSE))))</f>
        <v/>
      </c>
      <c r="I372" s="219" t="str">
        <f t="shared" si="10"/>
        <v/>
      </c>
      <c r="J372" s="105" t="str">
        <f>IF(H372="","",IF(H372="","",(VLOOKUP(H372,Listes!$C$31:$D$35,2,FALSE))))</f>
        <v/>
      </c>
      <c r="K372" s="276"/>
      <c r="L372" s="276"/>
      <c r="M372" s="104" t="str">
        <f>IF($H372="","",IF($C372=Listes!$B$32,IF('Dépenses forfaitaire'!$E372&lt;=Listes!$B$53,('Dépenses forfaitaire'!$E372*(VLOOKUP('Dépenses forfaitaire'!$D372,Listes!$A$54:$E$60,2,FALSE))),IF('Dépenses forfaitaire'!$E372&gt;Listes!$E$53,('Dépenses forfaitaire'!$E372*(VLOOKUP('Dépenses forfaitaire'!$D372,Listes!$A$54:$E$60,5,FALSE))),('Dépenses forfaitaire'!$E372*(VLOOKUP('Dépenses forfaitaire'!$D372,Listes!$A$54:$E$60,3,FALSE)))+(VLOOKUP('Dépenses forfaitaire'!$D372,Listes!$A$54:$E$60,4,FALSE))))))</f>
        <v/>
      </c>
      <c r="N372" s="104" t="str">
        <f>IF($H372="","",IF($C372=Listes!$B$31,IF('Dépenses forfaitaire'!$E372&lt;=Listes!$B$42,('Dépenses forfaitaire'!$E372*(VLOOKUP('Dépenses forfaitaire'!$D372,Listes!$A$43:$E$49,2,FALSE))),IF('Dépenses forfaitaire'!$E372&gt;Listes!$D$42,('Dépenses forfaitaire'!$E372*(VLOOKUP('Dépenses forfaitaire'!$D372,Listes!$A$43:$E$49,5,FALSE))),('Dépenses forfaitaire'!$E372*(VLOOKUP('Dépenses forfaitaire'!$D372,Listes!$A$43:$E$49,3,FALSE)))+(VLOOKUP('Dépenses forfaitaire'!$D372,Listes!$A$43:$E$49,4,FALSE))))))</f>
        <v/>
      </c>
      <c r="O372" s="104" t="str">
        <f>IF($H372="","",IF($C372=Listes!$B$34,Listes!$I$31,IF($C372=Listes!$B$35,(VLOOKUP('Dépenses forfaitaire'!$F372,Listes!$E$31:$F$36,2,FALSE)),IF($C372=Listes!$B$33,IF('Dépenses forfaitaire'!$E372&lt;=Listes!$A$64,'Dépenses forfaitaire'!$E372*Listes!$A$65,IF('Dépenses forfaitaire'!$E372&gt;Listes!$D$64,'Dépenses forfaitaire'!$E372*Listes!$D$65,(('Dépenses forfaitaire'!$E372*Listes!$B$65)+Listes!$C$65)))))))</f>
        <v/>
      </c>
      <c r="P372" s="105" t="str">
        <f t="shared" si="11"/>
        <v/>
      </c>
      <c r="Q372" s="219"/>
    </row>
    <row r="373" spans="1:17" ht="20.100000000000001" customHeight="1" x14ac:dyDescent="0.25">
      <c r="A373" s="44">
        <v>367</v>
      </c>
      <c r="B373" s="21"/>
      <c r="C373" s="21"/>
      <c r="D373" s="21"/>
      <c r="E373" s="21"/>
      <c r="F373" s="21"/>
      <c r="G373" s="21"/>
      <c r="H373" s="113" t="str">
        <f>IF(C373="","",IF(C373="","",(VLOOKUP(C373,Listes!$B$31:$C$35,2,FALSE))))</f>
        <v/>
      </c>
      <c r="I373" s="219" t="str">
        <f t="shared" si="10"/>
        <v/>
      </c>
      <c r="J373" s="105" t="str">
        <f>IF(H373="","",IF(H373="","",(VLOOKUP(H373,Listes!$C$31:$D$35,2,FALSE))))</f>
        <v/>
      </c>
      <c r="K373" s="276"/>
      <c r="L373" s="276"/>
      <c r="M373" s="104" t="str">
        <f>IF($H373="","",IF($C373=Listes!$B$32,IF('Dépenses forfaitaire'!$E373&lt;=Listes!$B$53,('Dépenses forfaitaire'!$E373*(VLOOKUP('Dépenses forfaitaire'!$D373,Listes!$A$54:$E$60,2,FALSE))),IF('Dépenses forfaitaire'!$E373&gt;Listes!$E$53,('Dépenses forfaitaire'!$E373*(VLOOKUP('Dépenses forfaitaire'!$D373,Listes!$A$54:$E$60,5,FALSE))),('Dépenses forfaitaire'!$E373*(VLOOKUP('Dépenses forfaitaire'!$D373,Listes!$A$54:$E$60,3,FALSE)))+(VLOOKUP('Dépenses forfaitaire'!$D373,Listes!$A$54:$E$60,4,FALSE))))))</f>
        <v/>
      </c>
      <c r="N373" s="104" t="str">
        <f>IF($H373="","",IF($C373=Listes!$B$31,IF('Dépenses forfaitaire'!$E373&lt;=Listes!$B$42,('Dépenses forfaitaire'!$E373*(VLOOKUP('Dépenses forfaitaire'!$D373,Listes!$A$43:$E$49,2,FALSE))),IF('Dépenses forfaitaire'!$E373&gt;Listes!$D$42,('Dépenses forfaitaire'!$E373*(VLOOKUP('Dépenses forfaitaire'!$D373,Listes!$A$43:$E$49,5,FALSE))),('Dépenses forfaitaire'!$E373*(VLOOKUP('Dépenses forfaitaire'!$D373,Listes!$A$43:$E$49,3,FALSE)))+(VLOOKUP('Dépenses forfaitaire'!$D373,Listes!$A$43:$E$49,4,FALSE))))))</f>
        <v/>
      </c>
      <c r="O373" s="104" t="str">
        <f>IF($H373="","",IF($C373=Listes!$B$34,Listes!$I$31,IF($C373=Listes!$B$35,(VLOOKUP('Dépenses forfaitaire'!$F373,Listes!$E$31:$F$36,2,FALSE)),IF($C373=Listes!$B$33,IF('Dépenses forfaitaire'!$E373&lt;=Listes!$A$64,'Dépenses forfaitaire'!$E373*Listes!$A$65,IF('Dépenses forfaitaire'!$E373&gt;Listes!$D$64,'Dépenses forfaitaire'!$E373*Listes!$D$65,(('Dépenses forfaitaire'!$E373*Listes!$B$65)+Listes!$C$65)))))))</f>
        <v/>
      </c>
      <c r="P373" s="105" t="str">
        <f t="shared" si="11"/>
        <v/>
      </c>
      <c r="Q373" s="219"/>
    </row>
    <row r="374" spans="1:17" ht="20.100000000000001" customHeight="1" x14ac:dyDescent="0.25">
      <c r="A374" s="44">
        <v>368</v>
      </c>
      <c r="B374" s="21"/>
      <c r="C374" s="21"/>
      <c r="D374" s="21"/>
      <c r="E374" s="21"/>
      <c r="F374" s="21"/>
      <c r="G374" s="21"/>
      <c r="H374" s="113" t="str">
        <f>IF(C374="","",IF(C374="","",(VLOOKUP(C374,Listes!$B$31:$C$35,2,FALSE))))</f>
        <v/>
      </c>
      <c r="I374" s="219" t="str">
        <f t="shared" si="10"/>
        <v/>
      </c>
      <c r="J374" s="105" t="str">
        <f>IF(H374="","",IF(H374="","",(VLOOKUP(H374,Listes!$C$31:$D$35,2,FALSE))))</f>
        <v/>
      </c>
      <c r="K374" s="276"/>
      <c r="L374" s="276"/>
      <c r="M374" s="104" t="str">
        <f>IF($H374="","",IF($C374=Listes!$B$32,IF('Dépenses forfaitaire'!$E374&lt;=Listes!$B$53,('Dépenses forfaitaire'!$E374*(VLOOKUP('Dépenses forfaitaire'!$D374,Listes!$A$54:$E$60,2,FALSE))),IF('Dépenses forfaitaire'!$E374&gt;Listes!$E$53,('Dépenses forfaitaire'!$E374*(VLOOKUP('Dépenses forfaitaire'!$D374,Listes!$A$54:$E$60,5,FALSE))),('Dépenses forfaitaire'!$E374*(VLOOKUP('Dépenses forfaitaire'!$D374,Listes!$A$54:$E$60,3,FALSE)))+(VLOOKUP('Dépenses forfaitaire'!$D374,Listes!$A$54:$E$60,4,FALSE))))))</f>
        <v/>
      </c>
      <c r="N374" s="104" t="str">
        <f>IF($H374="","",IF($C374=Listes!$B$31,IF('Dépenses forfaitaire'!$E374&lt;=Listes!$B$42,('Dépenses forfaitaire'!$E374*(VLOOKUP('Dépenses forfaitaire'!$D374,Listes!$A$43:$E$49,2,FALSE))),IF('Dépenses forfaitaire'!$E374&gt;Listes!$D$42,('Dépenses forfaitaire'!$E374*(VLOOKUP('Dépenses forfaitaire'!$D374,Listes!$A$43:$E$49,5,FALSE))),('Dépenses forfaitaire'!$E374*(VLOOKUP('Dépenses forfaitaire'!$D374,Listes!$A$43:$E$49,3,FALSE)))+(VLOOKUP('Dépenses forfaitaire'!$D374,Listes!$A$43:$E$49,4,FALSE))))))</f>
        <v/>
      </c>
      <c r="O374" s="104" t="str">
        <f>IF($H374="","",IF($C374=Listes!$B$34,Listes!$I$31,IF($C374=Listes!$B$35,(VLOOKUP('Dépenses forfaitaire'!$F374,Listes!$E$31:$F$36,2,FALSE)),IF($C374=Listes!$B$33,IF('Dépenses forfaitaire'!$E374&lt;=Listes!$A$64,'Dépenses forfaitaire'!$E374*Listes!$A$65,IF('Dépenses forfaitaire'!$E374&gt;Listes!$D$64,'Dépenses forfaitaire'!$E374*Listes!$D$65,(('Dépenses forfaitaire'!$E374*Listes!$B$65)+Listes!$C$65)))))))</f>
        <v/>
      </c>
      <c r="P374" s="105" t="str">
        <f t="shared" si="11"/>
        <v/>
      </c>
      <c r="Q374" s="219"/>
    </row>
    <row r="375" spans="1:17" ht="20.100000000000001" customHeight="1" x14ac:dyDescent="0.25">
      <c r="A375" s="44">
        <v>369</v>
      </c>
      <c r="B375" s="21"/>
      <c r="C375" s="21"/>
      <c r="D375" s="21"/>
      <c r="E375" s="21"/>
      <c r="F375" s="21"/>
      <c r="G375" s="21"/>
      <c r="H375" s="113" t="str">
        <f>IF(C375="","",IF(C375="","",(VLOOKUP(C375,Listes!$B$31:$C$35,2,FALSE))))</f>
        <v/>
      </c>
      <c r="I375" s="219" t="str">
        <f t="shared" si="10"/>
        <v/>
      </c>
      <c r="J375" s="105" t="str">
        <f>IF(H375="","",IF(H375="","",(VLOOKUP(H375,Listes!$C$31:$D$35,2,FALSE))))</f>
        <v/>
      </c>
      <c r="K375" s="276"/>
      <c r="L375" s="276"/>
      <c r="M375" s="104" t="str">
        <f>IF($H375="","",IF($C375=Listes!$B$32,IF('Dépenses forfaitaire'!$E375&lt;=Listes!$B$53,('Dépenses forfaitaire'!$E375*(VLOOKUP('Dépenses forfaitaire'!$D375,Listes!$A$54:$E$60,2,FALSE))),IF('Dépenses forfaitaire'!$E375&gt;Listes!$E$53,('Dépenses forfaitaire'!$E375*(VLOOKUP('Dépenses forfaitaire'!$D375,Listes!$A$54:$E$60,5,FALSE))),('Dépenses forfaitaire'!$E375*(VLOOKUP('Dépenses forfaitaire'!$D375,Listes!$A$54:$E$60,3,FALSE)))+(VLOOKUP('Dépenses forfaitaire'!$D375,Listes!$A$54:$E$60,4,FALSE))))))</f>
        <v/>
      </c>
      <c r="N375" s="104" t="str">
        <f>IF($H375="","",IF($C375=Listes!$B$31,IF('Dépenses forfaitaire'!$E375&lt;=Listes!$B$42,('Dépenses forfaitaire'!$E375*(VLOOKUP('Dépenses forfaitaire'!$D375,Listes!$A$43:$E$49,2,FALSE))),IF('Dépenses forfaitaire'!$E375&gt;Listes!$D$42,('Dépenses forfaitaire'!$E375*(VLOOKUP('Dépenses forfaitaire'!$D375,Listes!$A$43:$E$49,5,FALSE))),('Dépenses forfaitaire'!$E375*(VLOOKUP('Dépenses forfaitaire'!$D375,Listes!$A$43:$E$49,3,FALSE)))+(VLOOKUP('Dépenses forfaitaire'!$D375,Listes!$A$43:$E$49,4,FALSE))))))</f>
        <v/>
      </c>
      <c r="O375" s="104" t="str">
        <f>IF($H375="","",IF($C375=Listes!$B$34,Listes!$I$31,IF($C375=Listes!$B$35,(VLOOKUP('Dépenses forfaitaire'!$F375,Listes!$E$31:$F$36,2,FALSE)),IF($C375=Listes!$B$33,IF('Dépenses forfaitaire'!$E375&lt;=Listes!$A$64,'Dépenses forfaitaire'!$E375*Listes!$A$65,IF('Dépenses forfaitaire'!$E375&gt;Listes!$D$64,'Dépenses forfaitaire'!$E375*Listes!$D$65,(('Dépenses forfaitaire'!$E375*Listes!$B$65)+Listes!$C$65)))))))</f>
        <v/>
      </c>
      <c r="P375" s="105" t="str">
        <f t="shared" si="11"/>
        <v/>
      </c>
      <c r="Q375" s="219"/>
    </row>
    <row r="376" spans="1:17" ht="20.100000000000001" customHeight="1" x14ac:dyDescent="0.25">
      <c r="A376" s="44">
        <v>370</v>
      </c>
      <c r="B376" s="21"/>
      <c r="C376" s="21"/>
      <c r="D376" s="21"/>
      <c r="E376" s="21"/>
      <c r="F376" s="21"/>
      <c r="G376" s="21"/>
      <c r="H376" s="113" t="str">
        <f>IF(C376="","",IF(C376="","",(VLOOKUP(C376,Listes!$B$31:$C$35,2,FALSE))))</f>
        <v/>
      </c>
      <c r="I376" s="219" t="str">
        <f t="shared" si="10"/>
        <v/>
      </c>
      <c r="J376" s="105" t="str">
        <f>IF(H376="","",IF(H376="","",(VLOOKUP(H376,Listes!$C$31:$D$35,2,FALSE))))</f>
        <v/>
      </c>
      <c r="K376" s="276"/>
      <c r="L376" s="276"/>
      <c r="M376" s="104" t="str">
        <f>IF($H376="","",IF($C376=Listes!$B$32,IF('Dépenses forfaitaire'!$E376&lt;=Listes!$B$53,('Dépenses forfaitaire'!$E376*(VLOOKUP('Dépenses forfaitaire'!$D376,Listes!$A$54:$E$60,2,FALSE))),IF('Dépenses forfaitaire'!$E376&gt;Listes!$E$53,('Dépenses forfaitaire'!$E376*(VLOOKUP('Dépenses forfaitaire'!$D376,Listes!$A$54:$E$60,5,FALSE))),('Dépenses forfaitaire'!$E376*(VLOOKUP('Dépenses forfaitaire'!$D376,Listes!$A$54:$E$60,3,FALSE)))+(VLOOKUP('Dépenses forfaitaire'!$D376,Listes!$A$54:$E$60,4,FALSE))))))</f>
        <v/>
      </c>
      <c r="N376" s="104" t="str">
        <f>IF($H376="","",IF($C376=Listes!$B$31,IF('Dépenses forfaitaire'!$E376&lt;=Listes!$B$42,('Dépenses forfaitaire'!$E376*(VLOOKUP('Dépenses forfaitaire'!$D376,Listes!$A$43:$E$49,2,FALSE))),IF('Dépenses forfaitaire'!$E376&gt;Listes!$D$42,('Dépenses forfaitaire'!$E376*(VLOOKUP('Dépenses forfaitaire'!$D376,Listes!$A$43:$E$49,5,FALSE))),('Dépenses forfaitaire'!$E376*(VLOOKUP('Dépenses forfaitaire'!$D376,Listes!$A$43:$E$49,3,FALSE)))+(VLOOKUP('Dépenses forfaitaire'!$D376,Listes!$A$43:$E$49,4,FALSE))))))</f>
        <v/>
      </c>
      <c r="O376" s="104" t="str">
        <f>IF($H376="","",IF($C376=Listes!$B$34,Listes!$I$31,IF($C376=Listes!$B$35,(VLOOKUP('Dépenses forfaitaire'!$F376,Listes!$E$31:$F$36,2,FALSE)),IF($C376=Listes!$B$33,IF('Dépenses forfaitaire'!$E376&lt;=Listes!$A$64,'Dépenses forfaitaire'!$E376*Listes!$A$65,IF('Dépenses forfaitaire'!$E376&gt;Listes!$D$64,'Dépenses forfaitaire'!$E376*Listes!$D$65,(('Dépenses forfaitaire'!$E376*Listes!$B$65)+Listes!$C$65)))))))</f>
        <v/>
      </c>
      <c r="P376" s="105" t="str">
        <f t="shared" si="11"/>
        <v/>
      </c>
      <c r="Q376" s="219"/>
    </row>
    <row r="377" spans="1:17" ht="20.100000000000001" customHeight="1" x14ac:dyDescent="0.25">
      <c r="A377" s="44">
        <v>371</v>
      </c>
      <c r="B377" s="21"/>
      <c r="C377" s="21"/>
      <c r="D377" s="21"/>
      <c r="E377" s="21"/>
      <c r="F377" s="21"/>
      <c r="G377" s="21"/>
      <c r="H377" s="113" t="str">
        <f>IF(C377="","",IF(C377="","",(VLOOKUP(C377,Listes!$B$31:$C$35,2,FALSE))))</f>
        <v/>
      </c>
      <c r="I377" s="219" t="str">
        <f t="shared" si="10"/>
        <v/>
      </c>
      <c r="J377" s="105" t="str">
        <f>IF(H377="","",IF(H377="","",(VLOOKUP(H377,Listes!$C$31:$D$35,2,FALSE))))</f>
        <v/>
      </c>
      <c r="K377" s="276"/>
      <c r="L377" s="276"/>
      <c r="M377" s="104" t="str">
        <f>IF($H377="","",IF($C377=Listes!$B$32,IF('Dépenses forfaitaire'!$E377&lt;=Listes!$B$53,('Dépenses forfaitaire'!$E377*(VLOOKUP('Dépenses forfaitaire'!$D377,Listes!$A$54:$E$60,2,FALSE))),IF('Dépenses forfaitaire'!$E377&gt;Listes!$E$53,('Dépenses forfaitaire'!$E377*(VLOOKUP('Dépenses forfaitaire'!$D377,Listes!$A$54:$E$60,5,FALSE))),('Dépenses forfaitaire'!$E377*(VLOOKUP('Dépenses forfaitaire'!$D377,Listes!$A$54:$E$60,3,FALSE)))+(VLOOKUP('Dépenses forfaitaire'!$D377,Listes!$A$54:$E$60,4,FALSE))))))</f>
        <v/>
      </c>
      <c r="N377" s="104" t="str">
        <f>IF($H377="","",IF($C377=Listes!$B$31,IF('Dépenses forfaitaire'!$E377&lt;=Listes!$B$42,('Dépenses forfaitaire'!$E377*(VLOOKUP('Dépenses forfaitaire'!$D377,Listes!$A$43:$E$49,2,FALSE))),IF('Dépenses forfaitaire'!$E377&gt;Listes!$D$42,('Dépenses forfaitaire'!$E377*(VLOOKUP('Dépenses forfaitaire'!$D377,Listes!$A$43:$E$49,5,FALSE))),('Dépenses forfaitaire'!$E377*(VLOOKUP('Dépenses forfaitaire'!$D377,Listes!$A$43:$E$49,3,FALSE)))+(VLOOKUP('Dépenses forfaitaire'!$D377,Listes!$A$43:$E$49,4,FALSE))))))</f>
        <v/>
      </c>
      <c r="O377" s="104" t="str">
        <f>IF($H377="","",IF($C377=Listes!$B$34,Listes!$I$31,IF($C377=Listes!$B$35,(VLOOKUP('Dépenses forfaitaire'!$F377,Listes!$E$31:$F$36,2,FALSE)),IF($C377=Listes!$B$33,IF('Dépenses forfaitaire'!$E377&lt;=Listes!$A$64,'Dépenses forfaitaire'!$E377*Listes!$A$65,IF('Dépenses forfaitaire'!$E377&gt;Listes!$D$64,'Dépenses forfaitaire'!$E377*Listes!$D$65,(('Dépenses forfaitaire'!$E377*Listes!$B$65)+Listes!$C$65)))))))</f>
        <v/>
      </c>
      <c r="P377" s="105" t="str">
        <f t="shared" si="11"/>
        <v/>
      </c>
      <c r="Q377" s="219"/>
    </row>
    <row r="378" spans="1:17" ht="20.100000000000001" customHeight="1" x14ac:dyDescent="0.25">
      <c r="A378" s="44">
        <v>372</v>
      </c>
      <c r="B378" s="21"/>
      <c r="C378" s="21"/>
      <c r="D378" s="21"/>
      <c r="E378" s="21"/>
      <c r="F378" s="21"/>
      <c r="G378" s="21"/>
      <c r="H378" s="113" t="str">
        <f>IF(C378="","",IF(C378="","",(VLOOKUP(C378,Listes!$B$31:$C$35,2,FALSE))))</f>
        <v/>
      </c>
      <c r="I378" s="219" t="str">
        <f t="shared" si="10"/>
        <v/>
      </c>
      <c r="J378" s="105" t="str">
        <f>IF(H378="","",IF(H378="","",(VLOOKUP(H378,Listes!$C$31:$D$35,2,FALSE))))</f>
        <v/>
      </c>
      <c r="K378" s="276"/>
      <c r="L378" s="276"/>
      <c r="M378" s="104" t="str">
        <f>IF($H378="","",IF($C378=Listes!$B$32,IF('Dépenses forfaitaire'!$E378&lt;=Listes!$B$53,('Dépenses forfaitaire'!$E378*(VLOOKUP('Dépenses forfaitaire'!$D378,Listes!$A$54:$E$60,2,FALSE))),IF('Dépenses forfaitaire'!$E378&gt;Listes!$E$53,('Dépenses forfaitaire'!$E378*(VLOOKUP('Dépenses forfaitaire'!$D378,Listes!$A$54:$E$60,5,FALSE))),('Dépenses forfaitaire'!$E378*(VLOOKUP('Dépenses forfaitaire'!$D378,Listes!$A$54:$E$60,3,FALSE)))+(VLOOKUP('Dépenses forfaitaire'!$D378,Listes!$A$54:$E$60,4,FALSE))))))</f>
        <v/>
      </c>
      <c r="N378" s="104" t="str">
        <f>IF($H378="","",IF($C378=Listes!$B$31,IF('Dépenses forfaitaire'!$E378&lt;=Listes!$B$42,('Dépenses forfaitaire'!$E378*(VLOOKUP('Dépenses forfaitaire'!$D378,Listes!$A$43:$E$49,2,FALSE))),IF('Dépenses forfaitaire'!$E378&gt;Listes!$D$42,('Dépenses forfaitaire'!$E378*(VLOOKUP('Dépenses forfaitaire'!$D378,Listes!$A$43:$E$49,5,FALSE))),('Dépenses forfaitaire'!$E378*(VLOOKUP('Dépenses forfaitaire'!$D378,Listes!$A$43:$E$49,3,FALSE)))+(VLOOKUP('Dépenses forfaitaire'!$D378,Listes!$A$43:$E$49,4,FALSE))))))</f>
        <v/>
      </c>
      <c r="O378" s="104" t="str">
        <f>IF($H378="","",IF($C378=Listes!$B$34,Listes!$I$31,IF($C378=Listes!$B$35,(VLOOKUP('Dépenses forfaitaire'!$F378,Listes!$E$31:$F$36,2,FALSE)),IF($C378=Listes!$B$33,IF('Dépenses forfaitaire'!$E378&lt;=Listes!$A$64,'Dépenses forfaitaire'!$E378*Listes!$A$65,IF('Dépenses forfaitaire'!$E378&gt;Listes!$D$64,'Dépenses forfaitaire'!$E378*Listes!$D$65,(('Dépenses forfaitaire'!$E378*Listes!$B$65)+Listes!$C$65)))))))</f>
        <v/>
      </c>
      <c r="P378" s="105" t="str">
        <f t="shared" si="11"/>
        <v/>
      </c>
      <c r="Q378" s="219"/>
    </row>
    <row r="379" spans="1:17" ht="20.100000000000001" customHeight="1" x14ac:dyDescent="0.25">
      <c r="A379" s="44">
        <v>373</v>
      </c>
      <c r="B379" s="21"/>
      <c r="C379" s="21"/>
      <c r="D379" s="21"/>
      <c r="E379" s="21"/>
      <c r="F379" s="21"/>
      <c r="G379" s="21"/>
      <c r="H379" s="113" t="str">
        <f>IF(C379="","",IF(C379="","",(VLOOKUP(C379,Listes!$B$31:$C$35,2,FALSE))))</f>
        <v/>
      </c>
      <c r="I379" s="219" t="str">
        <f t="shared" si="10"/>
        <v/>
      </c>
      <c r="J379" s="105" t="str">
        <f>IF(H379="","",IF(H379="","",(VLOOKUP(H379,Listes!$C$31:$D$35,2,FALSE))))</f>
        <v/>
      </c>
      <c r="K379" s="276"/>
      <c r="L379" s="276"/>
      <c r="M379" s="104" t="str">
        <f>IF($H379="","",IF($C379=Listes!$B$32,IF('Dépenses forfaitaire'!$E379&lt;=Listes!$B$53,('Dépenses forfaitaire'!$E379*(VLOOKUP('Dépenses forfaitaire'!$D379,Listes!$A$54:$E$60,2,FALSE))),IF('Dépenses forfaitaire'!$E379&gt;Listes!$E$53,('Dépenses forfaitaire'!$E379*(VLOOKUP('Dépenses forfaitaire'!$D379,Listes!$A$54:$E$60,5,FALSE))),('Dépenses forfaitaire'!$E379*(VLOOKUP('Dépenses forfaitaire'!$D379,Listes!$A$54:$E$60,3,FALSE)))+(VLOOKUP('Dépenses forfaitaire'!$D379,Listes!$A$54:$E$60,4,FALSE))))))</f>
        <v/>
      </c>
      <c r="N379" s="104" t="str">
        <f>IF($H379="","",IF($C379=Listes!$B$31,IF('Dépenses forfaitaire'!$E379&lt;=Listes!$B$42,('Dépenses forfaitaire'!$E379*(VLOOKUP('Dépenses forfaitaire'!$D379,Listes!$A$43:$E$49,2,FALSE))),IF('Dépenses forfaitaire'!$E379&gt;Listes!$D$42,('Dépenses forfaitaire'!$E379*(VLOOKUP('Dépenses forfaitaire'!$D379,Listes!$A$43:$E$49,5,FALSE))),('Dépenses forfaitaire'!$E379*(VLOOKUP('Dépenses forfaitaire'!$D379,Listes!$A$43:$E$49,3,FALSE)))+(VLOOKUP('Dépenses forfaitaire'!$D379,Listes!$A$43:$E$49,4,FALSE))))))</f>
        <v/>
      </c>
      <c r="O379" s="104" t="str">
        <f>IF($H379="","",IF($C379=Listes!$B$34,Listes!$I$31,IF($C379=Listes!$B$35,(VLOOKUP('Dépenses forfaitaire'!$F379,Listes!$E$31:$F$36,2,FALSE)),IF($C379=Listes!$B$33,IF('Dépenses forfaitaire'!$E379&lt;=Listes!$A$64,'Dépenses forfaitaire'!$E379*Listes!$A$65,IF('Dépenses forfaitaire'!$E379&gt;Listes!$D$64,'Dépenses forfaitaire'!$E379*Listes!$D$65,(('Dépenses forfaitaire'!$E379*Listes!$B$65)+Listes!$C$65)))))))</f>
        <v/>
      </c>
      <c r="P379" s="105" t="str">
        <f t="shared" si="11"/>
        <v/>
      </c>
      <c r="Q379" s="219"/>
    </row>
    <row r="380" spans="1:17" ht="20.100000000000001" customHeight="1" x14ac:dyDescent="0.25">
      <c r="A380" s="44">
        <v>374</v>
      </c>
      <c r="B380" s="21"/>
      <c r="C380" s="21"/>
      <c r="D380" s="21"/>
      <c r="E380" s="21"/>
      <c r="F380" s="21"/>
      <c r="G380" s="21"/>
      <c r="H380" s="113" t="str">
        <f>IF(C380="","",IF(C380="","",(VLOOKUP(C380,Listes!$B$31:$C$35,2,FALSE))))</f>
        <v/>
      </c>
      <c r="I380" s="219" t="str">
        <f t="shared" si="10"/>
        <v/>
      </c>
      <c r="J380" s="105" t="str">
        <f>IF(H380="","",IF(H380="","",(VLOOKUP(H380,Listes!$C$31:$D$35,2,FALSE))))</f>
        <v/>
      </c>
      <c r="K380" s="276"/>
      <c r="L380" s="276"/>
      <c r="M380" s="104" t="str">
        <f>IF($H380="","",IF($C380=Listes!$B$32,IF('Dépenses forfaitaire'!$E380&lt;=Listes!$B$53,('Dépenses forfaitaire'!$E380*(VLOOKUP('Dépenses forfaitaire'!$D380,Listes!$A$54:$E$60,2,FALSE))),IF('Dépenses forfaitaire'!$E380&gt;Listes!$E$53,('Dépenses forfaitaire'!$E380*(VLOOKUP('Dépenses forfaitaire'!$D380,Listes!$A$54:$E$60,5,FALSE))),('Dépenses forfaitaire'!$E380*(VLOOKUP('Dépenses forfaitaire'!$D380,Listes!$A$54:$E$60,3,FALSE)))+(VLOOKUP('Dépenses forfaitaire'!$D380,Listes!$A$54:$E$60,4,FALSE))))))</f>
        <v/>
      </c>
      <c r="N380" s="104" t="str">
        <f>IF($H380="","",IF($C380=Listes!$B$31,IF('Dépenses forfaitaire'!$E380&lt;=Listes!$B$42,('Dépenses forfaitaire'!$E380*(VLOOKUP('Dépenses forfaitaire'!$D380,Listes!$A$43:$E$49,2,FALSE))),IF('Dépenses forfaitaire'!$E380&gt;Listes!$D$42,('Dépenses forfaitaire'!$E380*(VLOOKUP('Dépenses forfaitaire'!$D380,Listes!$A$43:$E$49,5,FALSE))),('Dépenses forfaitaire'!$E380*(VLOOKUP('Dépenses forfaitaire'!$D380,Listes!$A$43:$E$49,3,FALSE)))+(VLOOKUP('Dépenses forfaitaire'!$D380,Listes!$A$43:$E$49,4,FALSE))))))</f>
        <v/>
      </c>
      <c r="O380" s="104" t="str">
        <f>IF($H380="","",IF($C380=Listes!$B$34,Listes!$I$31,IF($C380=Listes!$B$35,(VLOOKUP('Dépenses forfaitaire'!$F380,Listes!$E$31:$F$36,2,FALSE)),IF($C380=Listes!$B$33,IF('Dépenses forfaitaire'!$E380&lt;=Listes!$A$64,'Dépenses forfaitaire'!$E380*Listes!$A$65,IF('Dépenses forfaitaire'!$E380&gt;Listes!$D$64,'Dépenses forfaitaire'!$E380*Listes!$D$65,(('Dépenses forfaitaire'!$E380*Listes!$B$65)+Listes!$C$65)))))))</f>
        <v/>
      </c>
      <c r="P380" s="105" t="str">
        <f t="shared" si="11"/>
        <v/>
      </c>
      <c r="Q380" s="219"/>
    </row>
    <row r="381" spans="1:17" ht="20.100000000000001" customHeight="1" x14ac:dyDescent="0.25">
      <c r="A381" s="44">
        <v>375</v>
      </c>
      <c r="B381" s="21"/>
      <c r="C381" s="21"/>
      <c r="D381" s="21"/>
      <c r="E381" s="21"/>
      <c r="F381" s="21"/>
      <c r="G381" s="21"/>
      <c r="H381" s="113" t="str">
        <f>IF(C381="","",IF(C381="","",(VLOOKUP(C381,Listes!$B$31:$C$35,2,FALSE))))</f>
        <v/>
      </c>
      <c r="I381" s="219" t="str">
        <f t="shared" si="10"/>
        <v/>
      </c>
      <c r="J381" s="105" t="str">
        <f>IF(H381="","",IF(H381="","",(VLOOKUP(H381,Listes!$C$31:$D$35,2,FALSE))))</f>
        <v/>
      </c>
      <c r="K381" s="276"/>
      <c r="L381" s="276"/>
      <c r="M381" s="104" t="str">
        <f>IF($H381="","",IF($C381=Listes!$B$32,IF('Dépenses forfaitaire'!$E381&lt;=Listes!$B$53,('Dépenses forfaitaire'!$E381*(VLOOKUP('Dépenses forfaitaire'!$D381,Listes!$A$54:$E$60,2,FALSE))),IF('Dépenses forfaitaire'!$E381&gt;Listes!$E$53,('Dépenses forfaitaire'!$E381*(VLOOKUP('Dépenses forfaitaire'!$D381,Listes!$A$54:$E$60,5,FALSE))),('Dépenses forfaitaire'!$E381*(VLOOKUP('Dépenses forfaitaire'!$D381,Listes!$A$54:$E$60,3,FALSE)))+(VLOOKUP('Dépenses forfaitaire'!$D381,Listes!$A$54:$E$60,4,FALSE))))))</f>
        <v/>
      </c>
      <c r="N381" s="104" t="str">
        <f>IF($H381="","",IF($C381=Listes!$B$31,IF('Dépenses forfaitaire'!$E381&lt;=Listes!$B$42,('Dépenses forfaitaire'!$E381*(VLOOKUP('Dépenses forfaitaire'!$D381,Listes!$A$43:$E$49,2,FALSE))),IF('Dépenses forfaitaire'!$E381&gt;Listes!$D$42,('Dépenses forfaitaire'!$E381*(VLOOKUP('Dépenses forfaitaire'!$D381,Listes!$A$43:$E$49,5,FALSE))),('Dépenses forfaitaire'!$E381*(VLOOKUP('Dépenses forfaitaire'!$D381,Listes!$A$43:$E$49,3,FALSE)))+(VLOOKUP('Dépenses forfaitaire'!$D381,Listes!$A$43:$E$49,4,FALSE))))))</f>
        <v/>
      </c>
      <c r="O381" s="104" t="str">
        <f>IF($H381="","",IF($C381=Listes!$B$34,Listes!$I$31,IF($C381=Listes!$B$35,(VLOOKUP('Dépenses forfaitaire'!$F381,Listes!$E$31:$F$36,2,FALSE)),IF($C381=Listes!$B$33,IF('Dépenses forfaitaire'!$E381&lt;=Listes!$A$64,'Dépenses forfaitaire'!$E381*Listes!$A$65,IF('Dépenses forfaitaire'!$E381&gt;Listes!$D$64,'Dépenses forfaitaire'!$E381*Listes!$D$65,(('Dépenses forfaitaire'!$E381*Listes!$B$65)+Listes!$C$65)))))))</f>
        <v/>
      </c>
      <c r="P381" s="105" t="str">
        <f t="shared" si="11"/>
        <v/>
      </c>
      <c r="Q381" s="219"/>
    </row>
    <row r="382" spans="1:17" ht="20.100000000000001" customHeight="1" x14ac:dyDescent="0.25">
      <c r="A382" s="44">
        <v>376</v>
      </c>
      <c r="B382" s="21"/>
      <c r="C382" s="21"/>
      <c r="D382" s="21"/>
      <c r="E382" s="21"/>
      <c r="F382" s="21"/>
      <c r="G382" s="21"/>
      <c r="H382" s="113" t="str">
        <f>IF(C382="","",IF(C382="","",(VLOOKUP(C382,Listes!$B$31:$C$35,2,FALSE))))</f>
        <v/>
      </c>
      <c r="I382" s="219" t="str">
        <f t="shared" si="10"/>
        <v/>
      </c>
      <c r="J382" s="105" t="str">
        <f>IF(H382="","",IF(H382="","",(VLOOKUP(H382,Listes!$C$31:$D$35,2,FALSE))))</f>
        <v/>
      </c>
      <c r="K382" s="276"/>
      <c r="L382" s="276"/>
      <c r="M382" s="104" t="str">
        <f>IF($H382="","",IF($C382=Listes!$B$32,IF('Dépenses forfaitaire'!$E382&lt;=Listes!$B$53,('Dépenses forfaitaire'!$E382*(VLOOKUP('Dépenses forfaitaire'!$D382,Listes!$A$54:$E$60,2,FALSE))),IF('Dépenses forfaitaire'!$E382&gt;Listes!$E$53,('Dépenses forfaitaire'!$E382*(VLOOKUP('Dépenses forfaitaire'!$D382,Listes!$A$54:$E$60,5,FALSE))),('Dépenses forfaitaire'!$E382*(VLOOKUP('Dépenses forfaitaire'!$D382,Listes!$A$54:$E$60,3,FALSE)))+(VLOOKUP('Dépenses forfaitaire'!$D382,Listes!$A$54:$E$60,4,FALSE))))))</f>
        <v/>
      </c>
      <c r="N382" s="104" t="str">
        <f>IF($H382="","",IF($C382=Listes!$B$31,IF('Dépenses forfaitaire'!$E382&lt;=Listes!$B$42,('Dépenses forfaitaire'!$E382*(VLOOKUP('Dépenses forfaitaire'!$D382,Listes!$A$43:$E$49,2,FALSE))),IF('Dépenses forfaitaire'!$E382&gt;Listes!$D$42,('Dépenses forfaitaire'!$E382*(VLOOKUP('Dépenses forfaitaire'!$D382,Listes!$A$43:$E$49,5,FALSE))),('Dépenses forfaitaire'!$E382*(VLOOKUP('Dépenses forfaitaire'!$D382,Listes!$A$43:$E$49,3,FALSE)))+(VLOOKUP('Dépenses forfaitaire'!$D382,Listes!$A$43:$E$49,4,FALSE))))))</f>
        <v/>
      </c>
      <c r="O382" s="104" t="str">
        <f>IF($H382="","",IF($C382=Listes!$B$34,Listes!$I$31,IF($C382=Listes!$B$35,(VLOOKUP('Dépenses forfaitaire'!$F382,Listes!$E$31:$F$36,2,FALSE)),IF($C382=Listes!$B$33,IF('Dépenses forfaitaire'!$E382&lt;=Listes!$A$64,'Dépenses forfaitaire'!$E382*Listes!$A$65,IF('Dépenses forfaitaire'!$E382&gt;Listes!$D$64,'Dépenses forfaitaire'!$E382*Listes!$D$65,(('Dépenses forfaitaire'!$E382*Listes!$B$65)+Listes!$C$65)))))))</f>
        <v/>
      </c>
      <c r="P382" s="105" t="str">
        <f t="shared" si="11"/>
        <v/>
      </c>
      <c r="Q382" s="219"/>
    </row>
    <row r="383" spans="1:17" ht="20.100000000000001" customHeight="1" x14ac:dyDescent="0.25">
      <c r="A383" s="44">
        <v>377</v>
      </c>
      <c r="B383" s="21"/>
      <c r="C383" s="21"/>
      <c r="D383" s="21"/>
      <c r="E383" s="21"/>
      <c r="F383" s="21"/>
      <c r="G383" s="21"/>
      <c r="H383" s="113" t="str">
        <f>IF(C383="","",IF(C383="","",(VLOOKUP(C383,Listes!$B$31:$C$35,2,FALSE))))</f>
        <v/>
      </c>
      <c r="I383" s="219" t="str">
        <f t="shared" si="10"/>
        <v/>
      </c>
      <c r="J383" s="105" t="str">
        <f>IF(H383="","",IF(H383="","",(VLOOKUP(H383,Listes!$C$31:$D$35,2,FALSE))))</f>
        <v/>
      </c>
      <c r="K383" s="276"/>
      <c r="L383" s="276"/>
      <c r="M383" s="104" t="str">
        <f>IF($H383="","",IF($C383=Listes!$B$32,IF('Dépenses forfaitaire'!$E383&lt;=Listes!$B$53,('Dépenses forfaitaire'!$E383*(VLOOKUP('Dépenses forfaitaire'!$D383,Listes!$A$54:$E$60,2,FALSE))),IF('Dépenses forfaitaire'!$E383&gt;Listes!$E$53,('Dépenses forfaitaire'!$E383*(VLOOKUP('Dépenses forfaitaire'!$D383,Listes!$A$54:$E$60,5,FALSE))),('Dépenses forfaitaire'!$E383*(VLOOKUP('Dépenses forfaitaire'!$D383,Listes!$A$54:$E$60,3,FALSE)))+(VLOOKUP('Dépenses forfaitaire'!$D383,Listes!$A$54:$E$60,4,FALSE))))))</f>
        <v/>
      </c>
      <c r="N383" s="104" t="str">
        <f>IF($H383="","",IF($C383=Listes!$B$31,IF('Dépenses forfaitaire'!$E383&lt;=Listes!$B$42,('Dépenses forfaitaire'!$E383*(VLOOKUP('Dépenses forfaitaire'!$D383,Listes!$A$43:$E$49,2,FALSE))),IF('Dépenses forfaitaire'!$E383&gt;Listes!$D$42,('Dépenses forfaitaire'!$E383*(VLOOKUP('Dépenses forfaitaire'!$D383,Listes!$A$43:$E$49,5,FALSE))),('Dépenses forfaitaire'!$E383*(VLOOKUP('Dépenses forfaitaire'!$D383,Listes!$A$43:$E$49,3,FALSE)))+(VLOOKUP('Dépenses forfaitaire'!$D383,Listes!$A$43:$E$49,4,FALSE))))))</f>
        <v/>
      </c>
      <c r="O383" s="104" t="str">
        <f>IF($H383="","",IF($C383=Listes!$B$34,Listes!$I$31,IF($C383=Listes!$B$35,(VLOOKUP('Dépenses forfaitaire'!$F383,Listes!$E$31:$F$36,2,FALSE)),IF($C383=Listes!$B$33,IF('Dépenses forfaitaire'!$E383&lt;=Listes!$A$64,'Dépenses forfaitaire'!$E383*Listes!$A$65,IF('Dépenses forfaitaire'!$E383&gt;Listes!$D$64,'Dépenses forfaitaire'!$E383*Listes!$D$65,(('Dépenses forfaitaire'!$E383*Listes!$B$65)+Listes!$C$65)))))))</f>
        <v/>
      </c>
      <c r="P383" s="105" t="str">
        <f t="shared" si="11"/>
        <v/>
      </c>
      <c r="Q383" s="219"/>
    </row>
    <row r="384" spans="1:17" ht="20.100000000000001" customHeight="1" x14ac:dyDescent="0.25">
      <c r="A384" s="44">
        <v>378</v>
      </c>
      <c r="B384" s="21"/>
      <c r="C384" s="21"/>
      <c r="D384" s="21"/>
      <c r="E384" s="21"/>
      <c r="F384" s="21"/>
      <c r="G384" s="21"/>
      <c r="H384" s="113" t="str">
        <f>IF(C384="","",IF(C384="","",(VLOOKUP(C384,Listes!$B$31:$C$35,2,FALSE))))</f>
        <v/>
      </c>
      <c r="I384" s="219" t="str">
        <f t="shared" si="10"/>
        <v/>
      </c>
      <c r="J384" s="105" t="str">
        <f>IF(H384="","",IF(H384="","",(VLOOKUP(H384,Listes!$C$31:$D$35,2,FALSE))))</f>
        <v/>
      </c>
      <c r="K384" s="276"/>
      <c r="L384" s="276"/>
      <c r="M384" s="104" t="str">
        <f>IF($H384="","",IF($C384=Listes!$B$32,IF('Dépenses forfaitaire'!$E384&lt;=Listes!$B$53,('Dépenses forfaitaire'!$E384*(VLOOKUP('Dépenses forfaitaire'!$D384,Listes!$A$54:$E$60,2,FALSE))),IF('Dépenses forfaitaire'!$E384&gt;Listes!$E$53,('Dépenses forfaitaire'!$E384*(VLOOKUP('Dépenses forfaitaire'!$D384,Listes!$A$54:$E$60,5,FALSE))),('Dépenses forfaitaire'!$E384*(VLOOKUP('Dépenses forfaitaire'!$D384,Listes!$A$54:$E$60,3,FALSE)))+(VLOOKUP('Dépenses forfaitaire'!$D384,Listes!$A$54:$E$60,4,FALSE))))))</f>
        <v/>
      </c>
      <c r="N384" s="104" t="str">
        <f>IF($H384="","",IF($C384=Listes!$B$31,IF('Dépenses forfaitaire'!$E384&lt;=Listes!$B$42,('Dépenses forfaitaire'!$E384*(VLOOKUP('Dépenses forfaitaire'!$D384,Listes!$A$43:$E$49,2,FALSE))),IF('Dépenses forfaitaire'!$E384&gt;Listes!$D$42,('Dépenses forfaitaire'!$E384*(VLOOKUP('Dépenses forfaitaire'!$D384,Listes!$A$43:$E$49,5,FALSE))),('Dépenses forfaitaire'!$E384*(VLOOKUP('Dépenses forfaitaire'!$D384,Listes!$A$43:$E$49,3,FALSE)))+(VLOOKUP('Dépenses forfaitaire'!$D384,Listes!$A$43:$E$49,4,FALSE))))))</f>
        <v/>
      </c>
      <c r="O384" s="104" t="str">
        <f>IF($H384="","",IF($C384=Listes!$B$34,Listes!$I$31,IF($C384=Listes!$B$35,(VLOOKUP('Dépenses forfaitaire'!$F384,Listes!$E$31:$F$36,2,FALSE)),IF($C384=Listes!$B$33,IF('Dépenses forfaitaire'!$E384&lt;=Listes!$A$64,'Dépenses forfaitaire'!$E384*Listes!$A$65,IF('Dépenses forfaitaire'!$E384&gt;Listes!$D$64,'Dépenses forfaitaire'!$E384*Listes!$D$65,(('Dépenses forfaitaire'!$E384*Listes!$B$65)+Listes!$C$65)))))))</f>
        <v/>
      </c>
      <c r="P384" s="105" t="str">
        <f t="shared" si="11"/>
        <v/>
      </c>
      <c r="Q384" s="219"/>
    </row>
    <row r="385" spans="1:17" ht="20.100000000000001" customHeight="1" x14ac:dyDescent="0.25">
      <c r="A385" s="44">
        <v>379</v>
      </c>
      <c r="B385" s="21"/>
      <c r="C385" s="21"/>
      <c r="D385" s="21"/>
      <c r="E385" s="21"/>
      <c r="F385" s="21"/>
      <c r="G385" s="21"/>
      <c r="H385" s="113" t="str">
        <f>IF(C385="","",IF(C385="","",(VLOOKUP(C385,Listes!$B$31:$C$35,2,FALSE))))</f>
        <v/>
      </c>
      <c r="I385" s="219" t="str">
        <f t="shared" si="10"/>
        <v/>
      </c>
      <c r="J385" s="105" t="str">
        <f>IF(H385="","",IF(H385="","",(VLOOKUP(H385,Listes!$C$31:$D$35,2,FALSE))))</f>
        <v/>
      </c>
      <c r="K385" s="276"/>
      <c r="L385" s="276"/>
      <c r="M385" s="104" t="str">
        <f>IF($H385="","",IF($C385=Listes!$B$32,IF('Dépenses forfaitaire'!$E385&lt;=Listes!$B$53,('Dépenses forfaitaire'!$E385*(VLOOKUP('Dépenses forfaitaire'!$D385,Listes!$A$54:$E$60,2,FALSE))),IF('Dépenses forfaitaire'!$E385&gt;Listes!$E$53,('Dépenses forfaitaire'!$E385*(VLOOKUP('Dépenses forfaitaire'!$D385,Listes!$A$54:$E$60,5,FALSE))),('Dépenses forfaitaire'!$E385*(VLOOKUP('Dépenses forfaitaire'!$D385,Listes!$A$54:$E$60,3,FALSE)))+(VLOOKUP('Dépenses forfaitaire'!$D385,Listes!$A$54:$E$60,4,FALSE))))))</f>
        <v/>
      </c>
      <c r="N385" s="104" t="str">
        <f>IF($H385="","",IF($C385=Listes!$B$31,IF('Dépenses forfaitaire'!$E385&lt;=Listes!$B$42,('Dépenses forfaitaire'!$E385*(VLOOKUP('Dépenses forfaitaire'!$D385,Listes!$A$43:$E$49,2,FALSE))),IF('Dépenses forfaitaire'!$E385&gt;Listes!$D$42,('Dépenses forfaitaire'!$E385*(VLOOKUP('Dépenses forfaitaire'!$D385,Listes!$A$43:$E$49,5,FALSE))),('Dépenses forfaitaire'!$E385*(VLOOKUP('Dépenses forfaitaire'!$D385,Listes!$A$43:$E$49,3,FALSE)))+(VLOOKUP('Dépenses forfaitaire'!$D385,Listes!$A$43:$E$49,4,FALSE))))))</f>
        <v/>
      </c>
      <c r="O385" s="104" t="str">
        <f>IF($H385="","",IF($C385=Listes!$B$34,Listes!$I$31,IF($C385=Listes!$B$35,(VLOOKUP('Dépenses forfaitaire'!$F385,Listes!$E$31:$F$36,2,FALSE)),IF($C385=Listes!$B$33,IF('Dépenses forfaitaire'!$E385&lt;=Listes!$A$64,'Dépenses forfaitaire'!$E385*Listes!$A$65,IF('Dépenses forfaitaire'!$E385&gt;Listes!$D$64,'Dépenses forfaitaire'!$E385*Listes!$D$65,(('Dépenses forfaitaire'!$E385*Listes!$B$65)+Listes!$C$65)))))))</f>
        <v/>
      </c>
      <c r="P385" s="105" t="str">
        <f t="shared" si="11"/>
        <v/>
      </c>
      <c r="Q385" s="219"/>
    </row>
    <row r="386" spans="1:17" ht="20.100000000000001" customHeight="1" x14ac:dyDescent="0.25">
      <c r="A386" s="44">
        <v>380</v>
      </c>
      <c r="B386" s="21"/>
      <c r="C386" s="21"/>
      <c r="D386" s="21"/>
      <c r="E386" s="21"/>
      <c r="F386" s="21"/>
      <c r="G386" s="21"/>
      <c r="H386" s="113" t="str">
        <f>IF(C386="","",IF(C386="","",(VLOOKUP(C386,Listes!$B$31:$C$35,2,FALSE))))</f>
        <v/>
      </c>
      <c r="I386" s="219" t="str">
        <f t="shared" si="10"/>
        <v/>
      </c>
      <c r="J386" s="105" t="str">
        <f>IF(H386="","",IF(H386="","",(VLOOKUP(H386,Listes!$C$31:$D$35,2,FALSE))))</f>
        <v/>
      </c>
      <c r="K386" s="276"/>
      <c r="L386" s="276"/>
      <c r="M386" s="104" t="str">
        <f>IF($H386="","",IF($C386=Listes!$B$32,IF('Dépenses forfaitaire'!$E386&lt;=Listes!$B$53,('Dépenses forfaitaire'!$E386*(VLOOKUP('Dépenses forfaitaire'!$D386,Listes!$A$54:$E$60,2,FALSE))),IF('Dépenses forfaitaire'!$E386&gt;Listes!$E$53,('Dépenses forfaitaire'!$E386*(VLOOKUP('Dépenses forfaitaire'!$D386,Listes!$A$54:$E$60,5,FALSE))),('Dépenses forfaitaire'!$E386*(VLOOKUP('Dépenses forfaitaire'!$D386,Listes!$A$54:$E$60,3,FALSE)))+(VLOOKUP('Dépenses forfaitaire'!$D386,Listes!$A$54:$E$60,4,FALSE))))))</f>
        <v/>
      </c>
      <c r="N386" s="104" t="str">
        <f>IF($H386="","",IF($C386=Listes!$B$31,IF('Dépenses forfaitaire'!$E386&lt;=Listes!$B$42,('Dépenses forfaitaire'!$E386*(VLOOKUP('Dépenses forfaitaire'!$D386,Listes!$A$43:$E$49,2,FALSE))),IF('Dépenses forfaitaire'!$E386&gt;Listes!$D$42,('Dépenses forfaitaire'!$E386*(VLOOKUP('Dépenses forfaitaire'!$D386,Listes!$A$43:$E$49,5,FALSE))),('Dépenses forfaitaire'!$E386*(VLOOKUP('Dépenses forfaitaire'!$D386,Listes!$A$43:$E$49,3,FALSE)))+(VLOOKUP('Dépenses forfaitaire'!$D386,Listes!$A$43:$E$49,4,FALSE))))))</f>
        <v/>
      </c>
      <c r="O386" s="104" t="str">
        <f>IF($H386="","",IF($C386=Listes!$B$34,Listes!$I$31,IF($C386=Listes!$B$35,(VLOOKUP('Dépenses forfaitaire'!$F386,Listes!$E$31:$F$36,2,FALSE)),IF($C386=Listes!$B$33,IF('Dépenses forfaitaire'!$E386&lt;=Listes!$A$64,'Dépenses forfaitaire'!$E386*Listes!$A$65,IF('Dépenses forfaitaire'!$E386&gt;Listes!$D$64,'Dépenses forfaitaire'!$E386*Listes!$D$65,(('Dépenses forfaitaire'!$E386*Listes!$B$65)+Listes!$C$65)))))))</f>
        <v/>
      </c>
      <c r="P386" s="105" t="str">
        <f t="shared" si="11"/>
        <v/>
      </c>
      <c r="Q386" s="219"/>
    </row>
    <row r="387" spans="1:17" ht="20.100000000000001" customHeight="1" x14ac:dyDescent="0.25">
      <c r="A387" s="44">
        <v>381</v>
      </c>
      <c r="B387" s="21"/>
      <c r="C387" s="21"/>
      <c r="D387" s="21"/>
      <c r="E387" s="21"/>
      <c r="F387" s="21"/>
      <c r="G387" s="21"/>
      <c r="H387" s="113" t="str">
        <f>IF(C387="","",IF(C387="","",(VLOOKUP(C387,Listes!$B$31:$C$35,2,FALSE))))</f>
        <v/>
      </c>
      <c r="I387" s="219" t="str">
        <f t="shared" si="10"/>
        <v/>
      </c>
      <c r="J387" s="105" t="str">
        <f>IF(H387="","",IF(H387="","",(VLOOKUP(H387,Listes!$C$31:$D$35,2,FALSE))))</f>
        <v/>
      </c>
      <c r="K387" s="276"/>
      <c r="L387" s="276"/>
      <c r="M387" s="104" t="str">
        <f>IF($H387="","",IF($C387=Listes!$B$32,IF('Dépenses forfaitaire'!$E387&lt;=Listes!$B$53,('Dépenses forfaitaire'!$E387*(VLOOKUP('Dépenses forfaitaire'!$D387,Listes!$A$54:$E$60,2,FALSE))),IF('Dépenses forfaitaire'!$E387&gt;Listes!$E$53,('Dépenses forfaitaire'!$E387*(VLOOKUP('Dépenses forfaitaire'!$D387,Listes!$A$54:$E$60,5,FALSE))),('Dépenses forfaitaire'!$E387*(VLOOKUP('Dépenses forfaitaire'!$D387,Listes!$A$54:$E$60,3,FALSE)))+(VLOOKUP('Dépenses forfaitaire'!$D387,Listes!$A$54:$E$60,4,FALSE))))))</f>
        <v/>
      </c>
      <c r="N387" s="104" t="str">
        <f>IF($H387="","",IF($C387=Listes!$B$31,IF('Dépenses forfaitaire'!$E387&lt;=Listes!$B$42,('Dépenses forfaitaire'!$E387*(VLOOKUP('Dépenses forfaitaire'!$D387,Listes!$A$43:$E$49,2,FALSE))),IF('Dépenses forfaitaire'!$E387&gt;Listes!$D$42,('Dépenses forfaitaire'!$E387*(VLOOKUP('Dépenses forfaitaire'!$D387,Listes!$A$43:$E$49,5,FALSE))),('Dépenses forfaitaire'!$E387*(VLOOKUP('Dépenses forfaitaire'!$D387,Listes!$A$43:$E$49,3,FALSE)))+(VLOOKUP('Dépenses forfaitaire'!$D387,Listes!$A$43:$E$49,4,FALSE))))))</f>
        <v/>
      </c>
      <c r="O387" s="104" t="str">
        <f>IF($H387="","",IF($C387=Listes!$B$34,Listes!$I$31,IF($C387=Listes!$B$35,(VLOOKUP('Dépenses forfaitaire'!$F387,Listes!$E$31:$F$36,2,FALSE)),IF($C387=Listes!$B$33,IF('Dépenses forfaitaire'!$E387&lt;=Listes!$A$64,'Dépenses forfaitaire'!$E387*Listes!$A$65,IF('Dépenses forfaitaire'!$E387&gt;Listes!$D$64,'Dépenses forfaitaire'!$E387*Listes!$D$65,(('Dépenses forfaitaire'!$E387*Listes!$B$65)+Listes!$C$65)))))))</f>
        <v/>
      </c>
      <c r="P387" s="105" t="str">
        <f t="shared" si="11"/>
        <v/>
      </c>
      <c r="Q387" s="219"/>
    </row>
    <row r="388" spans="1:17" ht="20.100000000000001" customHeight="1" x14ac:dyDescent="0.25">
      <c r="A388" s="44">
        <v>382</v>
      </c>
      <c r="B388" s="21"/>
      <c r="C388" s="21"/>
      <c r="D388" s="21"/>
      <c r="E388" s="21"/>
      <c r="F388" s="21"/>
      <c r="G388" s="21"/>
      <c r="H388" s="113" t="str">
        <f>IF(C388="","",IF(C388="","",(VLOOKUP(C388,Listes!$B$31:$C$35,2,FALSE))))</f>
        <v/>
      </c>
      <c r="I388" s="219" t="str">
        <f t="shared" si="10"/>
        <v/>
      </c>
      <c r="J388" s="105" t="str">
        <f>IF(H388="","",IF(H388="","",(VLOOKUP(H388,Listes!$C$31:$D$35,2,FALSE))))</f>
        <v/>
      </c>
      <c r="K388" s="276"/>
      <c r="L388" s="276"/>
      <c r="M388" s="104" t="str">
        <f>IF($H388="","",IF($C388=Listes!$B$32,IF('Dépenses forfaitaire'!$E388&lt;=Listes!$B$53,('Dépenses forfaitaire'!$E388*(VLOOKUP('Dépenses forfaitaire'!$D388,Listes!$A$54:$E$60,2,FALSE))),IF('Dépenses forfaitaire'!$E388&gt;Listes!$E$53,('Dépenses forfaitaire'!$E388*(VLOOKUP('Dépenses forfaitaire'!$D388,Listes!$A$54:$E$60,5,FALSE))),('Dépenses forfaitaire'!$E388*(VLOOKUP('Dépenses forfaitaire'!$D388,Listes!$A$54:$E$60,3,FALSE)))+(VLOOKUP('Dépenses forfaitaire'!$D388,Listes!$A$54:$E$60,4,FALSE))))))</f>
        <v/>
      </c>
      <c r="N388" s="104" t="str">
        <f>IF($H388="","",IF($C388=Listes!$B$31,IF('Dépenses forfaitaire'!$E388&lt;=Listes!$B$42,('Dépenses forfaitaire'!$E388*(VLOOKUP('Dépenses forfaitaire'!$D388,Listes!$A$43:$E$49,2,FALSE))),IF('Dépenses forfaitaire'!$E388&gt;Listes!$D$42,('Dépenses forfaitaire'!$E388*(VLOOKUP('Dépenses forfaitaire'!$D388,Listes!$A$43:$E$49,5,FALSE))),('Dépenses forfaitaire'!$E388*(VLOOKUP('Dépenses forfaitaire'!$D388,Listes!$A$43:$E$49,3,FALSE)))+(VLOOKUP('Dépenses forfaitaire'!$D388,Listes!$A$43:$E$49,4,FALSE))))))</f>
        <v/>
      </c>
      <c r="O388" s="104" t="str">
        <f>IF($H388="","",IF($C388=Listes!$B$34,Listes!$I$31,IF($C388=Listes!$B$35,(VLOOKUP('Dépenses forfaitaire'!$F388,Listes!$E$31:$F$36,2,FALSE)),IF($C388=Listes!$B$33,IF('Dépenses forfaitaire'!$E388&lt;=Listes!$A$64,'Dépenses forfaitaire'!$E388*Listes!$A$65,IF('Dépenses forfaitaire'!$E388&gt;Listes!$D$64,'Dépenses forfaitaire'!$E388*Listes!$D$65,(('Dépenses forfaitaire'!$E388*Listes!$B$65)+Listes!$C$65)))))))</f>
        <v/>
      </c>
      <c r="P388" s="105" t="str">
        <f t="shared" si="11"/>
        <v/>
      </c>
      <c r="Q388" s="219"/>
    </row>
    <row r="389" spans="1:17" ht="20.100000000000001" customHeight="1" x14ac:dyDescent="0.25">
      <c r="A389" s="44">
        <v>383</v>
      </c>
      <c r="B389" s="21"/>
      <c r="C389" s="21"/>
      <c r="D389" s="21"/>
      <c r="E389" s="21"/>
      <c r="F389" s="21"/>
      <c r="G389" s="21"/>
      <c r="H389" s="113" t="str">
        <f>IF(C389="","",IF(C389="","",(VLOOKUP(C389,Listes!$B$31:$C$35,2,FALSE))))</f>
        <v/>
      </c>
      <c r="I389" s="219" t="str">
        <f t="shared" si="10"/>
        <v/>
      </c>
      <c r="J389" s="105" t="str">
        <f>IF(H389="","",IF(H389="","",(VLOOKUP(H389,Listes!$C$31:$D$35,2,FALSE))))</f>
        <v/>
      </c>
      <c r="K389" s="276"/>
      <c r="L389" s="276"/>
      <c r="M389" s="104" t="str">
        <f>IF($H389="","",IF($C389=Listes!$B$32,IF('Dépenses forfaitaire'!$E389&lt;=Listes!$B$53,('Dépenses forfaitaire'!$E389*(VLOOKUP('Dépenses forfaitaire'!$D389,Listes!$A$54:$E$60,2,FALSE))),IF('Dépenses forfaitaire'!$E389&gt;Listes!$E$53,('Dépenses forfaitaire'!$E389*(VLOOKUP('Dépenses forfaitaire'!$D389,Listes!$A$54:$E$60,5,FALSE))),('Dépenses forfaitaire'!$E389*(VLOOKUP('Dépenses forfaitaire'!$D389,Listes!$A$54:$E$60,3,FALSE)))+(VLOOKUP('Dépenses forfaitaire'!$D389,Listes!$A$54:$E$60,4,FALSE))))))</f>
        <v/>
      </c>
      <c r="N389" s="104" t="str">
        <f>IF($H389="","",IF($C389=Listes!$B$31,IF('Dépenses forfaitaire'!$E389&lt;=Listes!$B$42,('Dépenses forfaitaire'!$E389*(VLOOKUP('Dépenses forfaitaire'!$D389,Listes!$A$43:$E$49,2,FALSE))),IF('Dépenses forfaitaire'!$E389&gt;Listes!$D$42,('Dépenses forfaitaire'!$E389*(VLOOKUP('Dépenses forfaitaire'!$D389,Listes!$A$43:$E$49,5,FALSE))),('Dépenses forfaitaire'!$E389*(VLOOKUP('Dépenses forfaitaire'!$D389,Listes!$A$43:$E$49,3,FALSE)))+(VLOOKUP('Dépenses forfaitaire'!$D389,Listes!$A$43:$E$49,4,FALSE))))))</f>
        <v/>
      </c>
      <c r="O389" s="104" t="str">
        <f>IF($H389="","",IF($C389=Listes!$B$34,Listes!$I$31,IF($C389=Listes!$B$35,(VLOOKUP('Dépenses forfaitaire'!$F389,Listes!$E$31:$F$36,2,FALSE)),IF($C389=Listes!$B$33,IF('Dépenses forfaitaire'!$E389&lt;=Listes!$A$64,'Dépenses forfaitaire'!$E389*Listes!$A$65,IF('Dépenses forfaitaire'!$E389&gt;Listes!$D$64,'Dépenses forfaitaire'!$E389*Listes!$D$65,(('Dépenses forfaitaire'!$E389*Listes!$B$65)+Listes!$C$65)))))))</f>
        <v/>
      </c>
      <c r="P389" s="105" t="str">
        <f t="shared" si="11"/>
        <v/>
      </c>
      <c r="Q389" s="219"/>
    </row>
    <row r="390" spans="1:17" ht="20.100000000000001" customHeight="1" x14ac:dyDescent="0.25">
      <c r="A390" s="44">
        <v>384</v>
      </c>
      <c r="B390" s="21"/>
      <c r="C390" s="21"/>
      <c r="D390" s="21"/>
      <c r="E390" s="21"/>
      <c r="F390" s="21"/>
      <c r="G390" s="21"/>
      <c r="H390" s="113" t="str">
        <f>IF(C390="","",IF(C390="","",(VLOOKUP(C390,Listes!$B$31:$C$35,2,FALSE))))</f>
        <v/>
      </c>
      <c r="I390" s="219" t="str">
        <f t="shared" si="10"/>
        <v/>
      </c>
      <c r="J390" s="105" t="str">
        <f>IF(H390="","",IF(H390="","",(VLOOKUP(H390,Listes!$C$31:$D$35,2,FALSE))))</f>
        <v/>
      </c>
      <c r="K390" s="276"/>
      <c r="L390" s="276"/>
      <c r="M390" s="104" t="str">
        <f>IF($H390="","",IF($C390=Listes!$B$32,IF('Dépenses forfaitaire'!$E390&lt;=Listes!$B$53,('Dépenses forfaitaire'!$E390*(VLOOKUP('Dépenses forfaitaire'!$D390,Listes!$A$54:$E$60,2,FALSE))),IF('Dépenses forfaitaire'!$E390&gt;Listes!$E$53,('Dépenses forfaitaire'!$E390*(VLOOKUP('Dépenses forfaitaire'!$D390,Listes!$A$54:$E$60,5,FALSE))),('Dépenses forfaitaire'!$E390*(VLOOKUP('Dépenses forfaitaire'!$D390,Listes!$A$54:$E$60,3,FALSE)))+(VLOOKUP('Dépenses forfaitaire'!$D390,Listes!$A$54:$E$60,4,FALSE))))))</f>
        <v/>
      </c>
      <c r="N390" s="104" t="str">
        <f>IF($H390="","",IF($C390=Listes!$B$31,IF('Dépenses forfaitaire'!$E390&lt;=Listes!$B$42,('Dépenses forfaitaire'!$E390*(VLOOKUP('Dépenses forfaitaire'!$D390,Listes!$A$43:$E$49,2,FALSE))),IF('Dépenses forfaitaire'!$E390&gt;Listes!$D$42,('Dépenses forfaitaire'!$E390*(VLOOKUP('Dépenses forfaitaire'!$D390,Listes!$A$43:$E$49,5,FALSE))),('Dépenses forfaitaire'!$E390*(VLOOKUP('Dépenses forfaitaire'!$D390,Listes!$A$43:$E$49,3,FALSE)))+(VLOOKUP('Dépenses forfaitaire'!$D390,Listes!$A$43:$E$49,4,FALSE))))))</f>
        <v/>
      </c>
      <c r="O390" s="104" t="str">
        <f>IF($H390="","",IF($C390=Listes!$B$34,Listes!$I$31,IF($C390=Listes!$B$35,(VLOOKUP('Dépenses forfaitaire'!$F390,Listes!$E$31:$F$36,2,FALSE)),IF($C390=Listes!$B$33,IF('Dépenses forfaitaire'!$E390&lt;=Listes!$A$64,'Dépenses forfaitaire'!$E390*Listes!$A$65,IF('Dépenses forfaitaire'!$E390&gt;Listes!$D$64,'Dépenses forfaitaire'!$E390*Listes!$D$65,(('Dépenses forfaitaire'!$E390*Listes!$B$65)+Listes!$C$65)))))))</f>
        <v/>
      </c>
      <c r="P390" s="105" t="str">
        <f t="shared" si="11"/>
        <v/>
      </c>
      <c r="Q390" s="219"/>
    </row>
    <row r="391" spans="1:17" ht="20.100000000000001" customHeight="1" x14ac:dyDescent="0.25">
      <c r="A391" s="44">
        <v>385</v>
      </c>
      <c r="B391" s="21"/>
      <c r="C391" s="21"/>
      <c r="D391" s="21"/>
      <c r="E391" s="21"/>
      <c r="F391" s="21"/>
      <c r="G391" s="21"/>
      <c r="H391" s="113" t="str">
        <f>IF(C391="","",IF(C391="","",(VLOOKUP(C391,Listes!$B$31:$C$35,2,FALSE))))</f>
        <v/>
      </c>
      <c r="I391" s="219" t="str">
        <f t="shared" ref="I391:I454" si="12">IF(H391="Frais de déplacement (barèmes kilométriques) ",1,"")</f>
        <v/>
      </c>
      <c r="J391" s="105" t="str">
        <f>IF(H391="","",IF(H391="","",(VLOOKUP(H391,Listes!$C$31:$D$35,2,FALSE))))</f>
        <v/>
      </c>
      <c r="K391" s="276"/>
      <c r="L391" s="276"/>
      <c r="M391" s="104" t="str">
        <f>IF($H391="","",IF($C391=Listes!$B$32,IF('Dépenses forfaitaire'!$E391&lt;=Listes!$B$53,('Dépenses forfaitaire'!$E391*(VLOOKUP('Dépenses forfaitaire'!$D391,Listes!$A$54:$E$60,2,FALSE))),IF('Dépenses forfaitaire'!$E391&gt;Listes!$E$53,('Dépenses forfaitaire'!$E391*(VLOOKUP('Dépenses forfaitaire'!$D391,Listes!$A$54:$E$60,5,FALSE))),('Dépenses forfaitaire'!$E391*(VLOOKUP('Dépenses forfaitaire'!$D391,Listes!$A$54:$E$60,3,FALSE)))+(VLOOKUP('Dépenses forfaitaire'!$D391,Listes!$A$54:$E$60,4,FALSE))))))</f>
        <v/>
      </c>
      <c r="N391" s="104" t="str">
        <f>IF($H391="","",IF($C391=Listes!$B$31,IF('Dépenses forfaitaire'!$E391&lt;=Listes!$B$42,('Dépenses forfaitaire'!$E391*(VLOOKUP('Dépenses forfaitaire'!$D391,Listes!$A$43:$E$49,2,FALSE))),IF('Dépenses forfaitaire'!$E391&gt;Listes!$D$42,('Dépenses forfaitaire'!$E391*(VLOOKUP('Dépenses forfaitaire'!$D391,Listes!$A$43:$E$49,5,FALSE))),('Dépenses forfaitaire'!$E391*(VLOOKUP('Dépenses forfaitaire'!$D391,Listes!$A$43:$E$49,3,FALSE)))+(VLOOKUP('Dépenses forfaitaire'!$D391,Listes!$A$43:$E$49,4,FALSE))))))</f>
        <v/>
      </c>
      <c r="O391" s="104" t="str">
        <f>IF($H391="","",IF($C391=Listes!$B$34,Listes!$I$31,IF($C391=Listes!$B$35,(VLOOKUP('Dépenses forfaitaire'!$F391,Listes!$E$31:$F$36,2,FALSE)),IF($C391=Listes!$B$33,IF('Dépenses forfaitaire'!$E391&lt;=Listes!$A$64,'Dépenses forfaitaire'!$E391*Listes!$A$65,IF('Dépenses forfaitaire'!$E391&gt;Listes!$D$64,'Dépenses forfaitaire'!$E391*Listes!$D$65,(('Dépenses forfaitaire'!$E391*Listes!$B$65)+Listes!$C$65)))))))</f>
        <v/>
      </c>
      <c r="P391" s="105" t="str">
        <f t="shared" ref="P391:P454" si="13">IF($I391="","",($O391+$N391+$M391)*$I391)</f>
        <v/>
      </c>
      <c r="Q391" s="219"/>
    </row>
    <row r="392" spans="1:17" ht="20.100000000000001" customHeight="1" x14ac:dyDescent="0.25">
      <c r="A392" s="44">
        <v>386</v>
      </c>
      <c r="B392" s="21"/>
      <c r="C392" s="21"/>
      <c r="D392" s="21"/>
      <c r="E392" s="21"/>
      <c r="F392" s="21"/>
      <c r="G392" s="21"/>
      <c r="H392" s="113" t="str">
        <f>IF(C392="","",IF(C392="","",(VLOOKUP(C392,Listes!$B$31:$C$35,2,FALSE))))</f>
        <v/>
      </c>
      <c r="I392" s="219" t="str">
        <f t="shared" si="12"/>
        <v/>
      </c>
      <c r="J392" s="105" t="str">
        <f>IF(H392="","",IF(H392="","",(VLOOKUP(H392,Listes!$C$31:$D$35,2,FALSE))))</f>
        <v/>
      </c>
      <c r="K392" s="276"/>
      <c r="L392" s="276"/>
      <c r="M392" s="104" t="str">
        <f>IF($H392="","",IF($C392=Listes!$B$32,IF('Dépenses forfaitaire'!$E392&lt;=Listes!$B$53,('Dépenses forfaitaire'!$E392*(VLOOKUP('Dépenses forfaitaire'!$D392,Listes!$A$54:$E$60,2,FALSE))),IF('Dépenses forfaitaire'!$E392&gt;Listes!$E$53,('Dépenses forfaitaire'!$E392*(VLOOKUP('Dépenses forfaitaire'!$D392,Listes!$A$54:$E$60,5,FALSE))),('Dépenses forfaitaire'!$E392*(VLOOKUP('Dépenses forfaitaire'!$D392,Listes!$A$54:$E$60,3,FALSE)))+(VLOOKUP('Dépenses forfaitaire'!$D392,Listes!$A$54:$E$60,4,FALSE))))))</f>
        <v/>
      </c>
      <c r="N392" s="104" t="str">
        <f>IF($H392="","",IF($C392=Listes!$B$31,IF('Dépenses forfaitaire'!$E392&lt;=Listes!$B$42,('Dépenses forfaitaire'!$E392*(VLOOKUP('Dépenses forfaitaire'!$D392,Listes!$A$43:$E$49,2,FALSE))),IF('Dépenses forfaitaire'!$E392&gt;Listes!$D$42,('Dépenses forfaitaire'!$E392*(VLOOKUP('Dépenses forfaitaire'!$D392,Listes!$A$43:$E$49,5,FALSE))),('Dépenses forfaitaire'!$E392*(VLOOKUP('Dépenses forfaitaire'!$D392,Listes!$A$43:$E$49,3,FALSE)))+(VLOOKUP('Dépenses forfaitaire'!$D392,Listes!$A$43:$E$49,4,FALSE))))))</f>
        <v/>
      </c>
      <c r="O392" s="104" t="str">
        <f>IF($H392="","",IF($C392=Listes!$B$34,Listes!$I$31,IF($C392=Listes!$B$35,(VLOOKUP('Dépenses forfaitaire'!$F392,Listes!$E$31:$F$36,2,FALSE)),IF($C392=Listes!$B$33,IF('Dépenses forfaitaire'!$E392&lt;=Listes!$A$64,'Dépenses forfaitaire'!$E392*Listes!$A$65,IF('Dépenses forfaitaire'!$E392&gt;Listes!$D$64,'Dépenses forfaitaire'!$E392*Listes!$D$65,(('Dépenses forfaitaire'!$E392*Listes!$B$65)+Listes!$C$65)))))))</f>
        <v/>
      </c>
      <c r="P392" s="105" t="str">
        <f t="shared" si="13"/>
        <v/>
      </c>
      <c r="Q392" s="219"/>
    </row>
    <row r="393" spans="1:17" ht="20.100000000000001" customHeight="1" x14ac:dyDescent="0.25">
      <c r="A393" s="44">
        <v>387</v>
      </c>
      <c r="B393" s="21"/>
      <c r="C393" s="21"/>
      <c r="D393" s="21"/>
      <c r="E393" s="21"/>
      <c r="F393" s="21"/>
      <c r="G393" s="21"/>
      <c r="H393" s="113" t="str">
        <f>IF(C393="","",IF(C393="","",(VLOOKUP(C393,Listes!$B$31:$C$35,2,FALSE))))</f>
        <v/>
      </c>
      <c r="I393" s="219" t="str">
        <f t="shared" si="12"/>
        <v/>
      </c>
      <c r="J393" s="105" t="str">
        <f>IF(H393="","",IF(H393="","",(VLOOKUP(H393,Listes!$C$31:$D$35,2,FALSE))))</f>
        <v/>
      </c>
      <c r="K393" s="276"/>
      <c r="L393" s="276"/>
      <c r="M393" s="104" t="str">
        <f>IF($H393="","",IF($C393=Listes!$B$32,IF('Dépenses forfaitaire'!$E393&lt;=Listes!$B$53,('Dépenses forfaitaire'!$E393*(VLOOKUP('Dépenses forfaitaire'!$D393,Listes!$A$54:$E$60,2,FALSE))),IF('Dépenses forfaitaire'!$E393&gt;Listes!$E$53,('Dépenses forfaitaire'!$E393*(VLOOKUP('Dépenses forfaitaire'!$D393,Listes!$A$54:$E$60,5,FALSE))),('Dépenses forfaitaire'!$E393*(VLOOKUP('Dépenses forfaitaire'!$D393,Listes!$A$54:$E$60,3,FALSE)))+(VLOOKUP('Dépenses forfaitaire'!$D393,Listes!$A$54:$E$60,4,FALSE))))))</f>
        <v/>
      </c>
      <c r="N393" s="104" t="str">
        <f>IF($H393="","",IF($C393=Listes!$B$31,IF('Dépenses forfaitaire'!$E393&lt;=Listes!$B$42,('Dépenses forfaitaire'!$E393*(VLOOKUP('Dépenses forfaitaire'!$D393,Listes!$A$43:$E$49,2,FALSE))),IF('Dépenses forfaitaire'!$E393&gt;Listes!$D$42,('Dépenses forfaitaire'!$E393*(VLOOKUP('Dépenses forfaitaire'!$D393,Listes!$A$43:$E$49,5,FALSE))),('Dépenses forfaitaire'!$E393*(VLOOKUP('Dépenses forfaitaire'!$D393,Listes!$A$43:$E$49,3,FALSE)))+(VLOOKUP('Dépenses forfaitaire'!$D393,Listes!$A$43:$E$49,4,FALSE))))))</f>
        <v/>
      </c>
      <c r="O393" s="104" t="str">
        <f>IF($H393="","",IF($C393=Listes!$B$34,Listes!$I$31,IF($C393=Listes!$B$35,(VLOOKUP('Dépenses forfaitaire'!$F393,Listes!$E$31:$F$36,2,FALSE)),IF($C393=Listes!$B$33,IF('Dépenses forfaitaire'!$E393&lt;=Listes!$A$64,'Dépenses forfaitaire'!$E393*Listes!$A$65,IF('Dépenses forfaitaire'!$E393&gt;Listes!$D$64,'Dépenses forfaitaire'!$E393*Listes!$D$65,(('Dépenses forfaitaire'!$E393*Listes!$B$65)+Listes!$C$65)))))))</f>
        <v/>
      </c>
      <c r="P393" s="105" t="str">
        <f t="shared" si="13"/>
        <v/>
      </c>
      <c r="Q393" s="219"/>
    </row>
    <row r="394" spans="1:17" ht="20.100000000000001" customHeight="1" x14ac:dyDescent="0.25">
      <c r="A394" s="44">
        <v>388</v>
      </c>
      <c r="B394" s="21"/>
      <c r="C394" s="21"/>
      <c r="D394" s="21"/>
      <c r="E394" s="21"/>
      <c r="F394" s="21"/>
      <c r="G394" s="21"/>
      <c r="H394" s="113" t="str">
        <f>IF(C394="","",IF(C394="","",(VLOOKUP(C394,Listes!$B$31:$C$35,2,FALSE))))</f>
        <v/>
      </c>
      <c r="I394" s="219" t="str">
        <f t="shared" si="12"/>
        <v/>
      </c>
      <c r="J394" s="105" t="str">
        <f>IF(H394="","",IF(H394="","",(VLOOKUP(H394,Listes!$C$31:$D$35,2,FALSE))))</f>
        <v/>
      </c>
      <c r="K394" s="276"/>
      <c r="L394" s="276"/>
      <c r="M394" s="104" t="str">
        <f>IF($H394="","",IF($C394=Listes!$B$32,IF('Dépenses forfaitaire'!$E394&lt;=Listes!$B$53,('Dépenses forfaitaire'!$E394*(VLOOKUP('Dépenses forfaitaire'!$D394,Listes!$A$54:$E$60,2,FALSE))),IF('Dépenses forfaitaire'!$E394&gt;Listes!$E$53,('Dépenses forfaitaire'!$E394*(VLOOKUP('Dépenses forfaitaire'!$D394,Listes!$A$54:$E$60,5,FALSE))),('Dépenses forfaitaire'!$E394*(VLOOKUP('Dépenses forfaitaire'!$D394,Listes!$A$54:$E$60,3,FALSE)))+(VLOOKUP('Dépenses forfaitaire'!$D394,Listes!$A$54:$E$60,4,FALSE))))))</f>
        <v/>
      </c>
      <c r="N394" s="104" t="str">
        <f>IF($H394="","",IF($C394=Listes!$B$31,IF('Dépenses forfaitaire'!$E394&lt;=Listes!$B$42,('Dépenses forfaitaire'!$E394*(VLOOKUP('Dépenses forfaitaire'!$D394,Listes!$A$43:$E$49,2,FALSE))),IF('Dépenses forfaitaire'!$E394&gt;Listes!$D$42,('Dépenses forfaitaire'!$E394*(VLOOKUP('Dépenses forfaitaire'!$D394,Listes!$A$43:$E$49,5,FALSE))),('Dépenses forfaitaire'!$E394*(VLOOKUP('Dépenses forfaitaire'!$D394,Listes!$A$43:$E$49,3,FALSE)))+(VLOOKUP('Dépenses forfaitaire'!$D394,Listes!$A$43:$E$49,4,FALSE))))))</f>
        <v/>
      </c>
      <c r="O394" s="104" t="str">
        <f>IF($H394="","",IF($C394=Listes!$B$34,Listes!$I$31,IF($C394=Listes!$B$35,(VLOOKUP('Dépenses forfaitaire'!$F394,Listes!$E$31:$F$36,2,FALSE)),IF($C394=Listes!$B$33,IF('Dépenses forfaitaire'!$E394&lt;=Listes!$A$64,'Dépenses forfaitaire'!$E394*Listes!$A$65,IF('Dépenses forfaitaire'!$E394&gt;Listes!$D$64,'Dépenses forfaitaire'!$E394*Listes!$D$65,(('Dépenses forfaitaire'!$E394*Listes!$B$65)+Listes!$C$65)))))))</f>
        <v/>
      </c>
      <c r="P394" s="105" t="str">
        <f t="shared" si="13"/>
        <v/>
      </c>
      <c r="Q394" s="219"/>
    </row>
    <row r="395" spans="1:17" ht="20.100000000000001" customHeight="1" x14ac:dyDescent="0.25">
      <c r="A395" s="44">
        <v>389</v>
      </c>
      <c r="B395" s="21"/>
      <c r="C395" s="21"/>
      <c r="D395" s="21"/>
      <c r="E395" s="21"/>
      <c r="F395" s="21"/>
      <c r="G395" s="21"/>
      <c r="H395" s="113" t="str">
        <f>IF(C395="","",IF(C395="","",(VLOOKUP(C395,Listes!$B$31:$C$35,2,FALSE))))</f>
        <v/>
      </c>
      <c r="I395" s="219" t="str">
        <f t="shared" si="12"/>
        <v/>
      </c>
      <c r="J395" s="105" t="str">
        <f>IF(H395="","",IF(H395="","",(VLOOKUP(H395,Listes!$C$31:$D$35,2,FALSE))))</f>
        <v/>
      </c>
      <c r="K395" s="276"/>
      <c r="L395" s="276"/>
      <c r="M395" s="104" t="str">
        <f>IF($H395="","",IF($C395=Listes!$B$32,IF('Dépenses forfaitaire'!$E395&lt;=Listes!$B$53,('Dépenses forfaitaire'!$E395*(VLOOKUP('Dépenses forfaitaire'!$D395,Listes!$A$54:$E$60,2,FALSE))),IF('Dépenses forfaitaire'!$E395&gt;Listes!$E$53,('Dépenses forfaitaire'!$E395*(VLOOKUP('Dépenses forfaitaire'!$D395,Listes!$A$54:$E$60,5,FALSE))),('Dépenses forfaitaire'!$E395*(VLOOKUP('Dépenses forfaitaire'!$D395,Listes!$A$54:$E$60,3,FALSE)))+(VLOOKUP('Dépenses forfaitaire'!$D395,Listes!$A$54:$E$60,4,FALSE))))))</f>
        <v/>
      </c>
      <c r="N395" s="104" t="str">
        <f>IF($H395="","",IF($C395=Listes!$B$31,IF('Dépenses forfaitaire'!$E395&lt;=Listes!$B$42,('Dépenses forfaitaire'!$E395*(VLOOKUP('Dépenses forfaitaire'!$D395,Listes!$A$43:$E$49,2,FALSE))),IF('Dépenses forfaitaire'!$E395&gt;Listes!$D$42,('Dépenses forfaitaire'!$E395*(VLOOKUP('Dépenses forfaitaire'!$D395,Listes!$A$43:$E$49,5,FALSE))),('Dépenses forfaitaire'!$E395*(VLOOKUP('Dépenses forfaitaire'!$D395,Listes!$A$43:$E$49,3,FALSE)))+(VLOOKUP('Dépenses forfaitaire'!$D395,Listes!$A$43:$E$49,4,FALSE))))))</f>
        <v/>
      </c>
      <c r="O395" s="104" t="str">
        <f>IF($H395="","",IF($C395=Listes!$B$34,Listes!$I$31,IF($C395=Listes!$B$35,(VLOOKUP('Dépenses forfaitaire'!$F395,Listes!$E$31:$F$36,2,FALSE)),IF($C395=Listes!$B$33,IF('Dépenses forfaitaire'!$E395&lt;=Listes!$A$64,'Dépenses forfaitaire'!$E395*Listes!$A$65,IF('Dépenses forfaitaire'!$E395&gt;Listes!$D$64,'Dépenses forfaitaire'!$E395*Listes!$D$65,(('Dépenses forfaitaire'!$E395*Listes!$B$65)+Listes!$C$65)))))))</f>
        <v/>
      </c>
      <c r="P395" s="105" t="str">
        <f t="shared" si="13"/>
        <v/>
      </c>
      <c r="Q395" s="219"/>
    </row>
    <row r="396" spans="1:17" ht="20.100000000000001" customHeight="1" x14ac:dyDescent="0.25">
      <c r="A396" s="44">
        <v>390</v>
      </c>
      <c r="B396" s="21"/>
      <c r="C396" s="21"/>
      <c r="D396" s="21"/>
      <c r="E396" s="21"/>
      <c r="F396" s="21"/>
      <c r="G396" s="21"/>
      <c r="H396" s="113" t="str">
        <f>IF(C396="","",IF(C396="","",(VLOOKUP(C396,Listes!$B$31:$C$35,2,FALSE))))</f>
        <v/>
      </c>
      <c r="I396" s="219" t="str">
        <f t="shared" si="12"/>
        <v/>
      </c>
      <c r="J396" s="105" t="str">
        <f>IF(H396="","",IF(H396="","",(VLOOKUP(H396,Listes!$C$31:$D$35,2,FALSE))))</f>
        <v/>
      </c>
      <c r="K396" s="276"/>
      <c r="L396" s="276"/>
      <c r="M396" s="104" t="str">
        <f>IF($H396="","",IF($C396=Listes!$B$32,IF('Dépenses forfaitaire'!$E396&lt;=Listes!$B$53,('Dépenses forfaitaire'!$E396*(VLOOKUP('Dépenses forfaitaire'!$D396,Listes!$A$54:$E$60,2,FALSE))),IF('Dépenses forfaitaire'!$E396&gt;Listes!$E$53,('Dépenses forfaitaire'!$E396*(VLOOKUP('Dépenses forfaitaire'!$D396,Listes!$A$54:$E$60,5,FALSE))),('Dépenses forfaitaire'!$E396*(VLOOKUP('Dépenses forfaitaire'!$D396,Listes!$A$54:$E$60,3,FALSE)))+(VLOOKUP('Dépenses forfaitaire'!$D396,Listes!$A$54:$E$60,4,FALSE))))))</f>
        <v/>
      </c>
      <c r="N396" s="104" t="str">
        <f>IF($H396="","",IF($C396=Listes!$B$31,IF('Dépenses forfaitaire'!$E396&lt;=Listes!$B$42,('Dépenses forfaitaire'!$E396*(VLOOKUP('Dépenses forfaitaire'!$D396,Listes!$A$43:$E$49,2,FALSE))),IF('Dépenses forfaitaire'!$E396&gt;Listes!$D$42,('Dépenses forfaitaire'!$E396*(VLOOKUP('Dépenses forfaitaire'!$D396,Listes!$A$43:$E$49,5,FALSE))),('Dépenses forfaitaire'!$E396*(VLOOKUP('Dépenses forfaitaire'!$D396,Listes!$A$43:$E$49,3,FALSE)))+(VLOOKUP('Dépenses forfaitaire'!$D396,Listes!$A$43:$E$49,4,FALSE))))))</f>
        <v/>
      </c>
      <c r="O396" s="104" t="str">
        <f>IF($H396="","",IF($C396=Listes!$B$34,Listes!$I$31,IF($C396=Listes!$B$35,(VLOOKUP('Dépenses forfaitaire'!$F396,Listes!$E$31:$F$36,2,FALSE)),IF($C396=Listes!$B$33,IF('Dépenses forfaitaire'!$E396&lt;=Listes!$A$64,'Dépenses forfaitaire'!$E396*Listes!$A$65,IF('Dépenses forfaitaire'!$E396&gt;Listes!$D$64,'Dépenses forfaitaire'!$E396*Listes!$D$65,(('Dépenses forfaitaire'!$E396*Listes!$B$65)+Listes!$C$65)))))))</f>
        <v/>
      </c>
      <c r="P396" s="105" t="str">
        <f t="shared" si="13"/>
        <v/>
      </c>
      <c r="Q396" s="219"/>
    </row>
    <row r="397" spans="1:17" ht="20.100000000000001" customHeight="1" x14ac:dyDescent="0.25">
      <c r="A397" s="44">
        <v>391</v>
      </c>
      <c r="B397" s="21"/>
      <c r="C397" s="21"/>
      <c r="D397" s="21"/>
      <c r="E397" s="21"/>
      <c r="F397" s="21"/>
      <c r="G397" s="21"/>
      <c r="H397" s="113" t="str">
        <f>IF(C397="","",IF(C397="","",(VLOOKUP(C397,Listes!$B$31:$C$35,2,FALSE))))</f>
        <v/>
      </c>
      <c r="I397" s="219" t="str">
        <f t="shared" si="12"/>
        <v/>
      </c>
      <c r="J397" s="105" t="str">
        <f>IF(H397="","",IF(H397="","",(VLOOKUP(H397,Listes!$C$31:$D$35,2,FALSE))))</f>
        <v/>
      </c>
      <c r="K397" s="276"/>
      <c r="L397" s="276"/>
      <c r="M397" s="104" t="str">
        <f>IF($H397="","",IF($C397=Listes!$B$32,IF('Dépenses forfaitaire'!$E397&lt;=Listes!$B$53,('Dépenses forfaitaire'!$E397*(VLOOKUP('Dépenses forfaitaire'!$D397,Listes!$A$54:$E$60,2,FALSE))),IF('Dépenses forfaitaire'!$E397&gt;Listes!$E$53,('Dépenses forfaitaire'!$E397*(VLOOKUP('Dépenses forfaitaire'!$D397,Listes!$A$54:$E$60,5,FALSE))),('Dépenses forfaitaire'!$E397*(VLOOKUP('Dépenses forfaitaire'!$D397,Listes!$A$54:$E$60,3,FALSE)))+(VLOOKUP('Dépenses forfaitaire'!$D397,Listes!$A$54:$E$60,4,FALSE))))))</f>
        <v/>
      </c>
      <c r="N397" s="104" t="str">
        <f>IF($H397="","",IF($C397=Listes!$B$31,IF('Dépenses forfaitaire'!$E397&lt;=Listes!$B$42,('Dépenses forfaitaire'!$E397*(VLOOKUP('Dépenses forfaitaire'!$D397,Listes!$A$43:$E$49,2,FALSE))),IF('Dépenses forfaitaire'!$E397&gt;Listes!$D$42,('Dépenses forfaitaire'!$E397*(VLOOKUP('Dépenses forfaitaire'!$D397,Listes!$A$43:$E$49,5,FALSE))),('Dépenses forfaitaire'!$E397*(VLOOKUP('Dépenses forfaitaire'!$D397,Listes!$A$43:$E$49,3,FALSE)))+(VLOOKUP('Dépenses forfaitaire'!$D397,Listes!$A$43:$E$49,4,FALSE))))))</f>
        <v/>
      </c>
      <c r="O397" s="104" t="str">
        <f>IF($H397="","",IF($C397=Listes!$B$34,Listes!$I$31,IF($C397=Listes!$B$35,(VLOOKUP('Dépenses forfaitaire'!$F397,Listes!$E$31:$F$36,2,FALSE)),IF($C397=Listes!$B$33,IF('Dépenses forfaitaire'!$E397&lt;=Listes!$A$64,'Dépenses forfaitaire'!$E397*Listes!$A$65,IF('Dépenses forfaitaire'!$E397&gt;Listes!$D$64,'Dépenses forfaitaire'!$E397*Listes!$D$65,(('Dépenses forfaitaire'!$E397*Listes!$B$65)+Listes!$C$65)))))))</f>
        <v/>
      </c>
      <c r="P397" s="105" t="str">
        <f t="shared" si="13"/>
        <v/>
      </c>
      <c r="Q397" s="219"/>
    </row>
    <row r="398" spans="1:17" ht="20.100000000000001" customHeight="1" x14ac:dyDescent="0.25">
      <c r="A398" s="44">
        <v>392</v>
      </c>
      <c r="B398" s="21"/>
      <c r="C398" s="21"/>
      <c r="D398" s="21"/>
      <c r="E398" s="21"/>
      <c r="F398" s="21"/>
      <c r="G398" s="21"/>
      <c r="H398" s="113" t="str">
        <f>IF(C398="","",IF(C398="","",(VLOOKUP(C398,Listes!$B$31:$C$35,2,FALSE))))</f>
        <v/>
      </c>
      <c r="I398" s="219" t="str">
        <f t="shared" si="12"/>
        <v/>
      </c>
      <c r="J398" s="105" t="str">
        <f>IF(H398="","",IF(H398="","",(VLOOKUP(H398,Listes!$C$31:$D$35,2,FALSE))))</f>
        <v/>
      </c>
      <c r="K398" s="276"/>
      <c r="L398" s="276"/>
      <c r="M398" s="104" t="str">
        <f>IF($H398="","",IF($C398=Listes!$B$32,IF('Dépenses forfaitaire'!$E398&lt;=Listes!$B$53,('Dépenses forfaitaire'!$E398*(VLOOKUP('Dépenses forfaitaire'!$D398,Listes!$A$54:$E$60,2,FALSE))),IF('Dépenses forfaitaire'!$E398&gt;Listes!$E$53,('Dépenses forfaitaire'!$E398*(VLOOKUP('Dépenses forfaitaire'!$D398,Listes!$A$54:$E$60,5,FALSE))),('Dépenses forfaitaire'!$E398*(VLOOKUP('Dépenses forfaitaire'!$D398,Listes!$A$54:$E$60,3,FALSE)))+(VLOOKUP('Dépenses forfaitaire'!$D398,Listes!$A$54:$E$60,4,FALSE))))))</f>
        <v/>
      </c>
      <c r="N398" s="104" t="str">
        <f>IF($H398="","",IF($C398=Listes!$B$31,IF('Dépenses forfaitaire'!$E398&lt;=Listes!$B$42,('Dépenses forfaitaire'!$E398*(VLOOKUP('Dépenses forfaitaire'!$D398,Listes!$A$43:$E$49,2,FALSE))),IF('Dépenses forfaitaire'!$E398&gt;Listes!$D$42,('Dépenses forfaitaire'!$E398*(VLOOKUP('Dépenses forfaitaire'!$D398,Listes!$A$43:$E$49,5,FALSE))),('Dépenses forfaitaire'!$E398*(VLOOKUP('Dépenses forfaitaire'!$D398,Listes!$A$43:$E$49,3,FALSE)))+(VLOOKUP('Dépenses forfaitaire'!$D398,Listes!$A$43:$E$49,4,FALSE))))))</f>
        <v/>
      </c>
      <c r="O398" s="104" t="str">
        <f>IF($H398="","",IF($C398=Listes!$B$34,Listes!$I$31,IF($C398=Listes!$B$35,(VLOOKUP('Dépenses forfaitaire'!$F398,Listes!$E$31:$F$36,2,FALSE)),IF($C398=Listes!$B$33,IF('Dépenses forfaitaire'!$E398&lt;=Listes!$A$64,'Dépenses forfaitaire'!$E398*Listes!$A$65,IF('Dépenses forfaitaire'!$E398&gt;Listes!$D$64,'Dépenses forfaitaire'!$E398*Listes!$D$65,(('Dépenses forfaitaire'!$E398*Listes!$B$65)+Listes!$C$65)))))))</f>
        <v/>
      </c>
      <c r="P398" s="105" t="str">
        <f t="shared" si="13"/>
        <v/>
      </c>
      <c r="Q398" s="219"/>
    </row>
    <row r="399" spans="1:17" ht="20.100000000000001" customHeight="1" x14ac:dyDescent="0.25">
      <c r="A399" s="44">
        <v>393</v>
      </c>
      <c r="B399" s="21"/>
      <c r="C399" s="21"/>
      <c r="D399" s="21"/>
      <c r="E399" s="21"/>
      <c r="F399" s="21"/>
      <c r="G399" s="21"/>
      <c r="H399" s="113" t="str">
        <f>IF(C399="","",IF(C399="","",(VLOOKUP(C399,Listes!$B$31:$C$35,2,FALSE))))</f>
        <v/>
      </c>
      <c r="I399" s="219" t="str">
        <f t="shared" si="12"/>
        <v/>
      </c>
      <c r="J399" s="105" t="str">
        <f>IF(H399="","",IF(H399="","",(VLOOKUP(H399,Listes!$C$31:$D$35,2,FALSE))))</f>
        <v/>
      </c>
      <c r="K399" s="276"/>
      <c r="L399" s="276"/>
      <c r="M399" s="104" t="str">
        <f>IF($H399="","",IF($C399=Listes!$B$32,IF('Dépenses forfaitaire'!$E399&lt;=Listes!$B$53,('Dépenses forfaitaire'!$E399*(VLOOKUP('Dépenses forfaitaire'!$D399,Listes!$A$54:$E$60,2,FALSE))),IF('Dépenses forfaitaire'!$E399&gt;Listes!$E$53,('Dépenses forfaitaire'!$E399*(VLOOKUP('Dépenses forfaitaire'!$D399,Listes!$A$54:$E$60,5,FALSE))),('Dépenses forfaitaire'!$E399*(VLOOKUP('Dépenses forfaitaire'!$D399,Listes!$A$54:$E$60,3,FALSE)))+(VLOOKUP('Dépenses forfaitaire'!$D399,Listes!$A$54:$E$60,4,FALSE))))))</f>
        <v/>
      </c>
      <c r="N399" s="104" t="str">
        <f>IF($H399="","",IF($C399=Listes!$B$31,IF('Dépenses forfaitaire'!$E399&lt;=Listes!$B$42,('Dépenses forfaitaire'!$E399*(VLOOKUP('Dépenses forfaitaire'!$D399,Listes!$A$43:$E$49,2,FALSE))),IF('Dépenses forfaitaire'!$E399&gt;Listes!$D$42,('Dépenses forfaitaire'!$E399*(VLOOKUP('Dépenses forfaitaire'!$D399,Listes!$A$43:$E$49,5,FALSE))),('Dépenses forfaitaire'!$E399*(VLOOKUP('Dépenses forfaitaire'!$D399,Listes!$A$43:$E$49,3,FALSE)))+(VLOOKUP('Dépenses forfaitaire'!$D399,Listes!$A$43:$E$49,4,FALSE))))))</f>
        <v/>
      </c>
      <c r="O399" s="104" t="str">
        <f>IF($H399="","",IF($C399=Listes!$B$34,Listes!$I$31,IF($C399=Listes!$B$35,(VLOOKUP('Dépenses forfaitaire'!$F399,Listes!$E$31:$F$36,2,FALSE)),IF($C399=Listes!$B$33,IF('Dépenses forfaitaire'!$E399&lt;=Listes!$A$64,'Dépenses forfaitaire'!$E399*Listes!$A$65,IF('Dépenses forfaitaire'!$E399&gt;Listes!$D$64,'Dépenses forfaitaire'!$E399*Listes!$D$65,(('Dépenses forfaitaire'!$E399*Listes!$B$65)+Listes!$C$65)))))))</f>
        <v/>
      </c>
      <c r="P399" s="105" t="str">
        <f t="shared" si="13"/>
        <v/>
      </c>
      <c r="Q399" s="219"/>
    </row>
    <row r="400" spans="1:17" ht="20.100000000000001" customHeight="1" x14ac:dyDescent="0.25">
      <c r="A400" s="44">
        <v>394</v>
      </c>
      <c r="B400" s="21"/>
      <c r="C400" s="21"/>
      <c r="D400" s="21"/>
      <c r="E400" s="21"/>
      <c r="F400" s="21"/>
      <c r="G400" s="21"/>
      <c r="H400" s="113" t="str">
        <f>IF(C400="","",IF(C400="","",(VLOOKUP(C400,Listes!$B$31:$C$35,2,FALSE))))</f>
        <v/>
      </c>
      <c r="I400" s="219" t="str">
        <f t="shared" si="12"/>
        <v/>
      </c>
      <c r="J400" s="105" t="str">
        <f>IF(H400="","",IF(H400="","",(VLOOKUP(H400,Listes!$C$31:$D$35,2,FALSE))))</f>
        <v/>
      </c>
      <c r="K400" s="276"/>
      <c r="L400" s="276"/>
      <c r="M400" s="104" t="str">
        <f>IF($H400="","",IF($C400=Listes!$B$32,IF('Dépenses forfaitaire'!$E400&lt;=Listes!$B$53,('Dépenses forfaitaire'!$E400*(VLOOKUP('Dépenses forfaitaire'!$D400,Listes!$A$54:$E$60,2,FALSE))),IF('Dépenses forfaitaire'!$E400&gt;Listes!$E$53,('Dépenses forfaitaire'!$E400*(VLOOKUP('Dépenses forfaitaire'!$D400,Listes!$A$54:$E$60,5,FALSE))),('Dépenses forfaitaire'!$E400*(VLOOKUP('Dépenses forfaitaire'!$D400,Listes!$A$54:$E$60,3,FALSE)))+(VLOOKUP('Dépenses forfaitaire'!$D400,Listes!$A$54:$E$60,4,FALSE))))))</f>
        <v/>
      </c>
      <c r="N400" s="104" t="str">
        <f>IF($H400="","",IF($C400=Listes!$B$31,IF('Dépenses forfaitaire'!$E400&lt;=Listes!$B$42,('Dépenses forfaitaire'!$E400*(VLOOKUP('Dépenses forfaitaire'!$D400,Listes!$A$43:$E$49,2,FALSE))),IF('Dépenses forfaitaire'!$E400&gt;Listes!$D$42,('Dépenses forfaitaire'!$E400*(VLOOKUP('Dépenses forfaitaire'!$D400,Listes!$A$43:$E$49,5,FALSE))),('Dépenses forfaitaire'!$E400*(VLOOKUP('Dépenses forfaitaire'!$D400,Listes!$A$43:$E$49,3,FALSE)))+(VLOOKUP('Dépenses forfaitaire'!$D400,Listes!$A$43:$E$49,4,FALSE))))))</f>
        <v/>
      </c>
      <c r="O400" s="104" t="str">
        <f>IF($H400="","",IF($C400=Listes!$B$34,Listes!$I$31,IF($C400=Listes!$B$35,(VLOOKUP('Dépenses forfaitaire'!$F400,Listes!$E$31:$F$36,2,FALSE)),IF($C400=Listes!$B$33,IF('Dépenses forfaitaire'!$E400&lt;=Listes!$A$64,'Dépenses forfaitaire'!$E400*Listes!$A$65,IF('Dépenses forfaitaire'!$E400&gt;Listes!$D$64,'Dépenses forfaitaire'!$E400*Listes!$D$65,(('Dépenses forfaitaire'!$E400*Listes!$B$65)+Listes!$C$65)))))))</f>
        <v/>
      </c>
      <c r="P400" s="105" t="str">
        <f t="shared" si="13"/>
        <v/>
      </c>
      <c r="Q400" s="219"/>
    </row>
    <row r="401" spans="1:17" ht="20.100000000000001" customHeight="1" x14ac:dyDescent="0.25">
      <c r="A401" s="44">
        <v>395</v>
      </c>
      <c r="B401" s="21"/>
      <c r="C401" s="21"/>
      <c r="D401" s="21"/>
      <c r="E401" s="21"/>
      <c r="F401" s="21"/>
      <c r="G401" s="21"/>
      <c r="H401" s="113" t="str">
        <f>IF(C401="","",IF(C401="","",(VLOOKUP(C401,Listes!$B$31:$C$35,2,FALSE))))</f>
        <v/>
      </c>
      <c r="I401" s="219" t="str">
        <f t="shared" si="12"/>
        <v/>
      </c>
      <c r="J401" s="105" t="str">
        <f>IF(H401="","",IF(H401="","",(VLOOKUP(H401,Listes!$C$31:$D$35,2,FALSE))))</f>
        <v/>
      </c>
      <c r="K401" s="276"/>
      <c r="L401" s="276"/>
      <c r="M401" s="104" t="str">
        <f>IF($H401="","",IF($C401=Listes!$B$32,IF('Dépenses forfaitaire'!$E401&lt;=Listes!$B$53,('Dépenses forfaitaire'!$E401*(VLOOKUP('Dépenses forfaitaire'!$D401,Listes!$A$54:$E$60,2,FALSE))),IF('Dépenses forfaitaire'!$E401&gt;Listes!$E$53,('Dépenses forfaitaire'!$E401*(VLOOKUP('Dépenses forfaitaire'!$D401,Listes!$A$54:$E$60,5,FALSE))),('Dépenses forfaitaire'!$E401*(VLOOKUP('Dépenses forfaitaire'!$D401,Listes!$A$54:$E$60,3,FALSE)))+(VLOOKUP('Dépenses forfaitaire'!$D401,Listes!$A$54:$E$60,4,FALSE))))))</f>
        <v/>
      </c>
      <c r="N401" s="104" t="str">
        <f>IF($H401="","",IF($C401=Listes!$B$31,IF('Dépenses forfaitaire'!$E401&lt;=Listes!$B$42,('Dépenses forfaitaire'!$E401*(VLOOKUP('Dépenses forfaitaire'!$D401,Listes!$A$43:$E$49,2,FALSE))),IF('Dépenses forfaitaire'!$E401&gt;Listes!$D$42,('Dépenses forfaitaire'!$E401*(VLOOKUP('Dépenses forfaitaire'!$D401,Listes!$A$43:$E$49,5,FALSE))),('Dépenses forfaitaire'!$E401*(VLOOKUP('Dépenses forfaitaire'!$D401,Listes!$A$43:$E$49,3,FALSE)))+(VLOOKUP('Dépenses forfaitaire'!$D401,Listes!$A$43:$E$49,4,FALSE))))))</f>
        <v/>
      </c>
      <c r="O401" s="104" t="str">
        <f>IF($H401="","",IF($C401=Listes!$B$34,Listes!$I$31,IF($C401=Listes!$B$35,(VLOOKUP('Dépenses forfaitaire'!$F401,Listes!$E$31:$F$36,2,FALSE)),IF($C401=Listes!$B$33,IF('Dépenses forfaitaire'!$E401&lt;=Listes!$A$64,'Dépenses forfaitaire'!$E401*Listes!$A$65,IF('Dépenses forfaitaire'!$E401&gt;Listes!$D$64,'Dépenses forfaitaire'!$E401*Listes!$D$65,(('Dépenses forfaitaire'!$E401*Listes!$B$65)+Listes!$C$65)))))))</f>
        <v/>
      </c>
      <c r="P401" s="105" t="str">
        <f t="shared" si="13"/>
        <v/>
      </c>
      <c r="Q401" s="219"/>
    </row>
    <row r="402" spans="1:17" ht="20.100000000000001" customHeight="1" x14ac:dyDescent="0.25">
      <c r="A402" s="44">
        <v>396</v>
      </c>
      <c r="B402" s="21"/>
      <c r="C402" s="21"/>
      <c r="D402" s="21"/>
      <c r="E402" s="21"/>
      <c r="F402" s="21"/>
      <c r="G402" s="21"/>
      <c r="H402" s="113" t="str">
        <f>IF(C402="","",IF(C402="","",(VLOOKUP(C402,Listes!$B$31:$C$35,2,FALSE))))</f>
        <v/>
      </c>
      <c r="I402" s="219" t="str">
        <f t="shared" si="12"/>
        <v/>
      </c>
      <c r="J402" s="105" t="str">
        <f>IF(H402="","",IF(H402="","",(VLOOKUP(H402,Listes!$C$31:$D$35,2,FALSE))))</f>
        <v/>
      </c>
      <c r="K402" s="276"/>
      <c r="L402" s="276"/>
      <c r="M402" s="104" t="str">
        <f>IF($H402="","",IF($C402=Listes!$B$32,IF('Dépenses forfaitaire'!$E402&lt;=Listes!$B$53,('Dépenses forfaitaire'!$E402*(VLOOKUP('Dépenses forfaitaire'!$D402,Listes!$A$54:$E$60,2,FALSE))),IF('Dépenses forfaitaire'!$E402&gt;Listes!$E$53,('Dépenses forfaitaire'!$E402*(VLOOKUP('Dépenses forfaitaire'!$D402,Listes!$A$54:$E$60,5,FALSE))),('Dépenses forfaitaire'!$E402*(VLOOKUP('Dépenses forfaitaire'!$D402,Listes!$A$54:$E$60,3,FALSE)))+(VLOOKUP('Dépenses forfaitaire'!$D402,Listes!$A$54:$E$60,4,FALSE))))))</f>
        <v/>
      </c>
      <c r="N402" s="104" t="str">
        <f>IF($H402="","",IF($C402=Listes!$B$31,IF('Dépenses forfaitaire'!$E402&lt;=Listes!$B$42,('Dépenses forfaitaire'!$E402*(VLOOKUP('Dépenses forfaitaire'!$D402,Listes!$A$43:$E$49,2,FALSE))),IF('Dépenses forfaitaire'!$E402&gt;Listes!$D$42,('Dépenses forfaitaire'!$E402*(VLOOKUP('Dépenses forfaitaire'!$D402,Listes!$A$43:$E$49,5,FALSE))),('Dépenses forfaitaire'!$E402*(VLOOKUP('Dépenses forfaitaire'!$D402,Listes!$A$43:$E$49,3,FALSE)))+(VLOOKUP('Dépenses forfaitaire'!$D402,Listes!$A$43:$E$49,4,FALSE))))))</f>
        <v/>
      </c>
      <c r="O402" s="104" t="str">
        <f>IF($H402="","",IF($C402=Listes!$B$34,Listes!$I$31,IF($C402=Listes!$B$35,(VLOOKUP('Dépenses forfaitaire'!$F402,Listes!$E$31:$F$36,2,FALSE)),IF($C402=Listes!$B$33,IF('Dépenses forfaitaire'!$E402&lt;=Listes!$A$64,'Dépenses forfaitaire'!$E402*Listes!$A$65,IF('Dépenses forfaitaire'!$E402&gt;Listes!$D$64,'Dépenses forfaitaire'!$E402*Listes!$D$65,(('Dépenses forfaitaire'!$E402*Listes!$B$65)+Listes!$C$65)))))))</f>
        <v/>
      </c>
      <c r="P402" s="105" t="str">
        <f t="shared" si="13"/>
        <v/>
      </c>
      <c r="Q402" s="219"/>
    </row>
    <row r="403" spans="1:17" ht="20.100000000000001" customHeight="1" x14ac:dyDescent="0.25">
      <c r="A403" s="44">
        <v>397</v>
      </c>
      <c r="B403" s="21"/>
      <c r="C403" s="21"/>
      <c r="D403" s="21"/>
      <c r="E403" s="21"/>
      <c r="F403" s="21"/>
      <c r="G403" s="21"/>
      <c r="H403" s="113" t="str">
        <f>IF(C403="","",IF(C403="","",(VLOOKUP(C403,Listes!$B$31:$C$35,2,FALSE))))</f>
        <v/>
      </c>
      <c r="I403" s="219" t="str">
        <f t="shared" si="12"/>
        <v/>
      </c>
      <c r="J403" s="105" t="str">
        <f>IF(H403="","",IF(H403="","",(VLOOKUP(H403,Listes!$C$31:$D$35,2,FALSE))))</f>
        <v/>
      </c>
      <c r="K403" s="276"/>
      <c r="L403" s="276"/>
      <c r="M403" s="104" t="str">
        <f>IF($H403="","",IF($C403=Listes!$B$32,IF('Dépenses forfaitaire'!$E403&lt;=Listes!$B$53,('Dépenses forfaitaire'!$E403*(VLOOKUP('Dépenses forfaitaire'!$D403,Listes!$A$54:$E$60,2,FALSE))),IF('Dépenses forfaitaire'!$E403&gt;Listes!$E$53,('Dépenses forfaitaire'!$E403*(VLOOKUP('Dépenses forfaitaire'!$D403,Listes!$A$54:$E$60,5,FALSE))),('Dépenses forfaitaire'!$E403*(VLOOKUP('Dépenses forfaitaire'!$D403,Listes!$A$54:$E$60,3,FALSE)))+(VLOOKUP('Dépenses forfaitaire'!$D403,Listes!$A$54:$E$60,4,FALSE))))))</f>
        <v/>
      </c>
      <c r="N403" s="104" t="str">
        <f>IF($H403="","",IF($C403=Listes!$B$31,IF('Dépenses forfaitaire'!$E403&lt;=Listes!$B$42,('Dépenses forfaitaire'!$E403*(VLOOKUP('Dépenses forfaitaire'!$D403,Listes!$A$43:$E$49,2,FALSE))),IF('Dépenses forfaitaire'!$E403&gt;Listes!$D$42,('Dépenses forfaitaire'!$E403*(VLOOKUP('Dépenses forfaitaire'!$D403,Listes!$A$43:$E$49,5,FALSE))),('Dépenses forfaitaire'!$E403*(VLOOKUP('Dépenses forfaitaire'!$D403,Listes!$A$43:$E$49,3,FALSE)))+(VLOOKUP('Dépenses forfaitaire'!$D403,Listes!$A$43:$E$49,4,FALSE))))))</f>
        <v/>
      </c>
      <c r="O403" s="104" t="str">
        <f>IF($H403="","",IF($C403=Listes!$B$34,Listes!$I$31,IF($C403=Listes!$B$35,(VLOOKUP('Dépenses forfaitaire'!$F403,Listes!$E$31:$F$36,2,FALSE)),IF($C403=Listes!$B$33,IF('Dépenses forfaitaire'!$E403&lt;=Listes!$A$64,'Dépenses forfaitaire'!$E403*Listes!$A$65,IF('Dépenses forfaitaire'!$E403&gt;Listes!$D$64,'Dépenses forfaitaire'!$E403*Listes!$D$65,(('Dépenses forfaitaire'!$E403*Listes!$B$65)+Listes!$C$65)))))))</f>
        <v/>
      </c>
      <c r="P403" s="105" t="str">
        <f t="shared" si="13"/>
        <v/>
      </c>
      <c r="Q403" s="219"/>
    </row>
    <row r="404" spans="1:17" ht="20.100000000000001" customHeight="1" x14ac:dyDescent="0.25">
      <c r="A404" s="44">
        <v>398</v>
      </c>
      <c r="B404" s="21"/>
      <c r="C404" s="21"/>
      <c r="D404" s="21"/>
      <c r="E404" s="21"/>
      <c r="F404" s="21"/>
      <c r="G404" s="21"/>
      <c r="H404" s="113" t="str">
        <f>IF(C404="","",IF(C404="","",(VLOOKUP(C404,Listes!$B$31:$C$35,2,FALSE))))</f>
        <v/>
      </c>
      <c r="I404" s="219" t="str">
        <f t="shared" si="12"/>
        <v/>
      </c>
      <c r="J404" s="105" t="str">
        <f>IF(H404="","",IF(H404="","",(VLOOKUP(H404,Listes!$C$31:$D$35,2,FALSE))))</f>
        <v/>
      </c>
      <c r="K404" s="276"/>
      <c r="L404" s="276"/>
      <c r="M404" s="104" t="str">
        <f>IF($H404="","",IF($C404=Listes!$B$32,IF('Dépenses forfaitaire'!$E404&lt;=Listes!$B$53,('Dépenses forfaitaire'!$E404*(VLOOKUP('Dépenses forfaitaire'!$D404,Listes!$A$54:$E$60,2,FALSE))),IF('Dépenses forfaitaire'!$E404&gt;Listes!$E$53,('Dépenses forfaitaire'!$E404*(VLOOKUP('Dépenses forfaitaire'!$D404,Listes!$A$54:$E$60,5,FALSE))),('Dépenses forfaitaire'!$E404*(VLOOKUP('Dépenses forfaitaire'!$D404,Listes!$A$54:$E$60,3,FALSE)))+(VLOOKUP('Dépenses forfaitaire'!$D404,Listes!$A$54:$E$60,4,FALSE))))))</f>
        <v/>
      </c>
      <c r="N404" s="104" t="str">
        <f>IF($H404="","",IF($C404=Listes!$B$31,IF('Dépenses forfaitaire'!$E404&lt;=Listes!$B$42,('Dépenses forfaitaire'!$E404*(VLOOKUP('Dépenses forfaitaire'!$D404,Listes!$A$43:$E$49,2,FALSE))),IF('Dépenses forfaitaire'!$E404&gt;Listes!$D$42,('Dépenses forfaitaire'!$E404*(VLOOKUP('Dépenses forfaitaire'!$D404,Listes!$A$43:$E$49,5,FALSE))),('Dépenses forfaitaire'!$E404*(VLOOKUP('Dépenses forfaitaire'!$D404,Listes!$A$43:$E$49,3,FALSE)))+(VLOOKUP('Dépenses forfaitaire'!$D404,Listes!$A$43:$E$49,4,FALSE))))))</f>
        <v/>
      </c>
      <c r="O404" s="104" t="str">
        <f>IF($H404="","",IF($C404=Listes!$B$34,Listes!$I$31,IF($C404=Listes!$B$35,(VLOOKUP('Dépenses forfaitaire'!$F404,Listes!$E$31:$F$36,2,FALSE)),IF($C404=Listes!$B$33,IF('Dépenses forfaitaire'!$E404&lt;=Listes!$A$64,'Dépenses forfaitaire'!$E404*Listes!$A$65,IF('Dépenses forfaitaire'!$E404&gt;Listes!$D$64,'Dépenses forfaitaire'!$E404*Listes!$D$65,(('Dépenses forfaitaire'!$E404*Listes!$B$65)+Listes!$C$65)))))))</f>
        <v/>
      </c>
      <c r="P404" s="105" t="str">
        <f t="shared" si="13"/>
        <v/>
      </c>
      <c r="Q404" s="219"/>
    </row>
    <row r="405" spans="1:17" ht="20.100000000000001" customHeight="1" x14ac:dyDescent="0.25">
      <c r="A405" s="44">
        <v>399</v>
      </c>
      <c r="B405" s="21"/>
      <c r="C405" s="21"/>
      <c r="D405" s="21"/>
      <c r="E405" s="21"/>
      <c r="F405" s="21"/>
      <c r="G405" s="21"/>
      <c r="H405" s="113" t="str">
        <f>IF(C405="","",IF(C405="","",(VLOOKUP(C405,Listes!$B$31:$C$35,2,FALSE))))</f>
        <v/>
      </c>
      <c r="I405" s="219" t="str">
        <f t="shared" si="12"/>
        <v/>
      </c>
      <c r="J405" s="105" t="str">
        <f>IF(H405="","",IF(H405="","",(VLOOKUP(H405,Listes!$C$31:$D$35,2,FALSE))))</f>
        <v/>
      </c>
      <c r="K405" s="276"/>
      <c r="L405" s="276"/>
      <c r="M405" s="104" t="str">
        <f>IF($H405="","",IF($C405=Listes!$B$32,IF('Dépenses forfaitaire'!$E405&lt;=Listes!$B$53,('Dépenses forfaitaire'!$E405*(VLOOKUP('Dépenses forfaitaire'!$D405,Listes!$A$54:$E$60,2,FALSE))),IF('Dépenses forfaitaire'!$E405&gt;Listes!$E$53,('Dépenses forfaitaire'!$E405*(VLOOKUP('Dépenses forfaitaire'!$D405,Listes!$A$54:$E$60,5,FALSE))),('Dépenses forfaitaire'!$E405*(VLOOKUP('Dépenses forfaitaire'!$D405,Listes!$A$54:$E$60,3,FALSE)))+(VLOOKUP('Dépenses forfaitaire'!$D405,Listes!$A$54:$E$60,4,FALSE))))))</f>
        <v/>
      </c>
      <c r="N405" s="104" t="str">
        <f>IF($H405="","",IF($C405=Listes!$B$31,IF('Dépenses forfaitaire'!$E405&lt;=Listes!$B$42,('Dépenses forfaitaire'!$E405*(VLOOKUP('Dépenses forfaitaire'!$D405,Listes!$A$43:$E$49,2,FALSE))),IF('Dépenses forfaitaire'!$E405&gt;Listes!$D$42,('Dépenses forfaitaire'!$E405*(VLOOKUP('Dépenses forfaitaire'!$D405,Listes!$A$43:$E$49,5,FALSE))),('Dépenses forfaitaire'!$E405*(VLOOKUP('Dépenses forfaitaire'!$D405,Listes!$A$43:$E$49,3,FALSE)))+(VLOOKUP('Dépenses forfaitaire'!$D405,Listes!$A$43:$E$49,4,FALSE))))))</f>
        <v/>
      </c>
      <c r="O405" s="104" t="str">
        <f>IF($H405="","",IF($C405=Listes!$B$34,Listes!$I$31,IF($C405=Listes!$B$35,(VLOOKUP('Dépenses forfaitaire'!$F405,Listes!$E$31:$F$36,2,FALSE)),IF($C405=Listes!$B$33,IF('Dépenses forfaitaire'!$E405&lt;=Listes!$A$64,'Dépenses forfaitaire'!$E405*Listes!$A$65,IF('Dépenses forfaitaire'!$E405&gt;Listes!$D$64,'Dépenses forfaitaire'!$E405*Listes!$D$65,(('Dépenses forfaitaire'!$E405*Listes!$B$65)+Listes!$C$65)))))))</f>
        <v/>
      </c>
      <c r="P405" s="105" t="str">
        <f t="shared" si="13"/>
        <v/>
      </c>
      <c r="Q405" s="219"/>
    </row>
    <row r="406" spans="1:17" ht="20.100000000000001" customHeight="1" x14ac:dyDescent="0.25">
      <c r="A406" s="44">
        <v>400</v>
      </c>
      <c r="B406" s="21"/>
      <c r="C406" s="21"/>
      <c r="D406" s="21"/>
      <c r="E406" s="21"/>
      <c r="F406" s="21"/>
      <c r="G406" s="21"/>
      <c r="H406" s="113" t="str">
        <f>IF(C406="","",IF(C406="","",(VLOOKUP(C406,Listes!$B$31:$C$35,2,FALSE))))</f>
        <v/>
      </c>
      <c r="I406" s="219" t="str">
        <f t="shared" si="12"/>
        <v/>
      </c>
      <c r="J406" s="105" t="str">
        <f>IF(H406="","",IF(H406="","",(VLOOKUP(H406,Listes!$C$31:$D$35,2,FALSE))))</f>
        <v/>
      </c>
      <c r="K406" s="276"/>
      <c r="L406" s="276"/>
      <c r="M406" s="104" t="str">
        <f>IF($H406="","",IF($C406=Listes!$B$32,IF('Dépenses forfaitaire'!$E406&lt;=Listes!$B$53,('Dépenses forfaitaire'!$E406*(VLOOKUP('Dépenses forfaitaire'!$D406,Listes!$A$54:$E$60,2,FALSE))),IF('Dépenses forfaitaire'!$E406&gt;Listes!$E$53,('Dépenses forfaitaire'!$E406*(VLOOKUP('Dépenses forfaitaire'!$D406,Listes!$A$54:$E$60,5,FALSE))),('Dépenses forfaitaire'!$E406*(VLOOKUP('Dépenses forfaitaire'!$D406,Listes!$A$54:$E$60,3,FALSE)))+(VLOOKUP('Dépenses forfaitaire'!$D406,Listes!$A$54:$E$60,4,FALSE))))))</f>
        <v/>
      </c>
      <c r="N406" s="104" t="str">
        <f>IF($H406="","",IF($C406=Listes!$B$31,IF('Dépenses forfaitaire'!$E406&lt;=Listes!$B$42,('Dépenses forfaitaire'!$E406*(VLOOKUP('Dépenses forfaitaire'!$D406,Listes!$A$43:$E$49,2,FALSE))),IF('Dépenses forfaitaire'!$E406&gt;Listes!$D$42,('Dépenses forfaitaire'!$E406*(VLOOKUP('Dépenses forfaitaire'!$D406,Listes!$A$43:$E$49,5,FALSE))),('Dépenses forfaitaire'!$E406*(VLOOKUP('Dépenses forfaitaire'!$D406,Listes!$A$43:$E$49,3,FALSE)))+(VLOOKUP('Dépenses forfaitaire'!$D406,Listes!$A$43:$E$49,4,FALSE))))))</f>
        <v/>
      </c>
      <c r="O406" s="104" t="str">
        <f>IF($H406="","",IF($C406=Listes!$B$34,Listes!$I$31,IF($C406=Listes!$B$35,(VLOOKUP('Dépenses forfaitaire'!$F406,Listes!$E$31:$F$36,2,FALSE)),IF($C406=Listes!$B$33,IF('Dépenses forfaitaire'!$E406&lt;=Listes!$A$64,'Dépenses forfaitaire'!$E406*Listes!$A$65,IF('Dépenses forfaitaire'!$E406&gt;Listes!$D$64,'Dépenses forfaitaire'!$E406*Listes!$D$65,(('Dépenses forfaitaire'!$E406*Listes!$B$65)+Listes!$C$65)))))))</f>
        <v/>
      </c>
      <c r="P406" s="105" t="str">
        <f t="shared" si="13"/>
        <v/>
      </c>
      <c r="Q406" s="219"/>
    </row>
    <row r="407" spans="1:17" ht="20.100000000000001" customHeight="1" x14ac:dyDescent="0.25">
      <c r="A407" s="44">
        <v>401</v>
      </c>
      <c r="B407" s="21"/>
      <c r="C407" s="21"/>
      <c r="D407" s="21"/>
      <c r="E407" s="21"/>
      <c r="F407" s="21"/>
      <c r="G407" s="21"/>
      <c r="H407" s="113" t="str">
        <f>IF(C407="","",IF(C407="","",(VLOOKUP(C407,Listes!$B$31:$C$35,2,FALSE))))</f>
        <v/>
      </c>
      <c r="I407" s="219" t="str">
        <f t="shared" si="12"/>
        <v/>
      </c>
      <c r="J407" s="105" t="str">
        <f>IF(H407="","",IF(H407="","",(VLOOKUP(H407,Listes!$C$31:$D$35,2,FALSE))))</f>
        <v/>
      </c>
      <c r="K407" s="276"/>
      <c r="L407" s="276"/>
      <c r="M407" s="104" t="str">
        <f>IF($H407="","",IF($C407=Listes!$B$32,IF('Dépenses forfaitaire'!$E407&lt;=Listes!$B$53,('Dépenses forfaitaire'!$E407*(VLOOKUP('Dépenses forfaitaire'!$D407,Listes!$A$54:$E$60,2,FALSE))),IF('Dépenses forfaitaire'!$E407&gt;Listes!$E$53,('Dépenses forfaitaire'!$E407*(VLOOKUP('Dépenses forfaitaire'!$D407,Listes!$A$54:$E$60,5,FALSE))),('Dépenses forfaitaire'!$E407*(VLOOKUP('Dépenses forfaitaire'!$D407,Listes!$A$54:$E$60,3,FALSE)))+(VLOOKUP('Dépenses forfaitaire'!$D407,Listes!$A$54:$E$60,4,FALSE))))))</f>
        <v/>
      </c>
      <c r="N407" s="104" t="str">
        <f>IF($H407="","",IF($C407=Listes!$B$31,IF('Dépenses forfaitaire'!$E407&lt;=Listes!$B$42,('Dépenses forfaitaire'!$E407*(VLOOKUP('Dépenses forfaitaire'!$D407,Listes!$A$43:$E$49,2,FALSE))),IF('Dépenses forfaitaire'!$E407&gt;Listes!$D$42,('Dépenses forfaitaire'!$E407*(VLOOKUP('Dépenses forfaitaire'!$D407,Listes!$A$43:$E$49,5,FALSE))),('Dépenses forfaitaire'!$E407*(VLOOKUP('Dépenses forfaitaire'!$D407,Listes!$A$43:$E$49,3,FALSE)))+(VLOOKUP('Dépenses forfaitaire'!$D407,Listes!$A$43:$E$49,4,FALSE))))))</f>
        <v/>
      </c>
      <c r="O407" s="104" t="str">
        <f>IF($H407="","",IF($C407=Listes!$B$34,Listes!$I$31,IF($C407=Listes!$B$35,(VLOOKUP('Dépenses forfaitaire'!$F407,Listes!$E$31:$F$36,2,FALSE)),IF($C407=Listes!$B$33,IF('Dépenses forfaitaire'!$E407&lt;=Listes!$A$64,'Dépenses forfaitaire'!$E407*Listes!$A$65,IF('Dépenses forfaitaire'!$E407&gt;Listes!$D$64,'Dépenses forfaitaire'!$E407*Listes!$D$65,(('Dépenses forfaitaire'!$E407*Listes!$B$65)+Listes!$C$65)))))))</f>
        <v/>
      </c>
      <c r="P407" s="105" t="str">
        <f t="shared" si="13"/>
        <v/>
      </c>
      <c r="Q407" s="219"/>
    </row>
    <row r="408" spans="1:17" ht="20.100000000000001" customHeight="1" x14ac:dyDescent="0.25">
      <c r="A408" s="44">
        <v>402</v>
      </c>
      <c r="B408" s="21"/>
      <c r="C408" s="21"/>
      <c r="D408" s="21"/>
      <c r="E408" s="21"/>
      <c r="F408" s="21"/>
      <c r="G408" s="21"/>
      <c r="H408" s="113" t="str">
        <f>IF(C408="","",IF(C408="","",(VLOOKUP(C408,Listes!$B$31:$C$35,2,FALSE))))</f>
        <v/>
      </c>
      <c r="I408" s="219" t="str">
        <f t="shared" si="12"/>
        <v/>
      </c>
      <c r="J408" s="105" t="str">
        <f>IF(H408="","",IF(H408="","",(VLOOKUP(H408,Listes!$C$31:$D$35,2,FALSE))))</f>
        <v/>
      </c>
      <c r="K408" s="276"/>
      <c r="L408" s="276"/>
      <c r="M408" s="104" t="str">
        <f>IF($H408="","",IF($C408=Listes!$B$32,IF('Dépenses forfaitaire'!$E408&lt;=Listes!$B$53,('Dépenses forfaitaire'!$E408*(VLOOKUP('Dépenses forfaitaire'!$D408,Listes!$A$54:$E$60,2,FALSE))),IF('Dépenses forfaitaire'!$E408&gt;Listes!$E$53,('Dépenses forfaitaire'!$E408*(VLOOKUP('Dépenses forfaitaire'!$D408,Listes!$A$54:$E$60,5,FALSE))),('Dépenses forfaitaire'!$E408*(VLOOKUP('Dépenses forfaitaire'!$D408,Listes!$A$54:$E$60,3,FALSE)))+(VLOOKUP('Dépenses forfaitaire'!$D408,Listes!$A$54:$E$60,4,FALSE))))))</f>
        <v/>
      </c>
      <c r="N408" s="104" t="str">
        <f>IF($H408="","",IF($C408=Listes!$B$31,IF('Dépenses forfaitaire'!$E408&lt;=Listes!$B$42,('Dépenses forfaitaire'!$E408*(VLOOKUP('Dépenses forfaitaire'!$D408,Listes!$A$43:$E$49,2,FALSE))),IF('Dépenses forfaitaire'!$E408&gt;Listes!$D$42,('Dépenses forfaitaire'!$E408*(VLOOKUP('Dépenses forfaitaire'!$D408,Listes!$A$43:$E$49,5,FALSE))),('Dépenses forfaitaire'!$E408*(VLOOKUP('Dépenses forfaitaire'!$D408,Listes!$A$43:$E$49,3,FALSE)))+(VLOOKUP('Dépenses forfaitaire'!$D408,Listes!$A$43:$E$49,4,FALSE))))))</f>
        <v/>
      </c>
      <c r="O408" s="104" t="str">
        <f>IF($H408="","",IF($C408=Listes!$B$34,Listes!$I$31,IF($C408=Listes!$B$35,(VLOOKUP('Dépenses forfaitaire'!$F408,Listes!$E$31:$F$36,2,FALSE)),IF($C408=Listes!$B$33,IF('Dépenses forfaitaire'!$E408&lt;=Listes!$A$64,'Dépenses forfaitaire'!$E408*Listes!$A$65,IF('Dépenses forfaitaire'!$E408&gt;Listes!$D$64,'Dépenses forfaitaire'!$E408*Listes!$D$65,(('Dépenses forfaitaire'!$E408*Listes!$B$65)+Listes!$C$65)))))))</f>
        <v/>
      </c>
      <c r="P408" s="105" t="str">
        <f t="shared" si="13"/>
        <v/>
      </c>
      <c r="Q408" s="219"/>
    </row>
    <row r="409" spans="1:17" ht="20.100000000000001" customHeight="1" x14ac:dyDescent="0.25">
      <c r="A409" s="44">
        <v>403</v>
      </c>
      <c r="B409" s="21"/>
      <c r="C409" s="21"/>
      <c r="D409" s="21"/>
      <c r="E409" s="21"/>
      <c r="F409" s="21"/>
      <c r="G409" s="21"/>
      <c r="H409" s="113" t="str">
        <f>IF(C409="","",IF(C409="","",(VLOOKUP(C409,Listes!$B$31:$C$35,2,FALSE))))</f>
        <v/>
      </c>
      <c r="I409" s="219" t="str">
        <f t="shared" si="12"/>
        <v/>
      </c>
      <c r="J409" s="105" t="str">
        <f>IF(H409="","",IF(H409="","",(VLOOKUP(H409,Listes!$C$31:$D$35,2,FALSE))))</f>
        <v/>
      </c>
      <c r="K409" s="276"/>
      <c r="L409" s="276"/>
      <c r="M409" s="104" t="str">
        <f>IF($H409="","",IF($C409=Listes!$B$32,IF('Dépenses forfaitaire'!$E409&lt;=Listes!$B$53,('Dépenses forfaitaire'!$E409*(VLOOKUP('Dépenses forfaitaire'!$D409,Listes!$A$54:$E$60,2,FALSE))),IF('Dépenses forfaitaire'!$E409&gt;Listes!$E$53,('Dépenses forfaitaire'!$E409*(VLOOKUP('Dépenses forfaitaire'!$D409,Listes!$A$54:$E$60,5,FALSE))),('Dépenses forfaitaire'!$E409*(VLOOKUP('Dépenses forfaitaire'!$D409,Listes!$A$54:$E$60,3,FALSE)))+(VLOOKUP('Dépenses forfaitaire'!$D409,Listes!$A$54:$E$60,4,FALSE))))))</f>
        <v/>
      </c>
      <c r="N409" s="104" t="str">
        <f>IF($H409="","",IF($C409=Listes!$B$31,IF('Dépenses forfaitaire'!$E409&lt;=Listes!$B$42,('Dépenses forfaitaire'!$E409*(VLOOKUP('Dépenses forfaitaire'!$D409,Listes!$A$43:$E$49,2,FALSE))),IF('Dépenses forfaitaire'!$E409&gt;Listes!$D$42,('Dépenses forfaitaire'!$E409*(VLOOKUP('Dépenses forfaitaire'!$D409,Listes!$A$43:$E$49,5,FALSE))),('Dépenses forfaitaire'!$E409*(VLOOKUP('Dépenses forfaitaire'!$D409,Listes!$A$43:$E$49,3,FALSE)))+(VLOOKUP('Dépenses forfaitaire'!$D409,Listes!$A$43:$E$49,4,FALSE))))))</f>
        <v/>
      </c>
      <c r="O409" s="104" t="str">
        <f>IF($H409="","",IF($C409=Listes!$B$34,Listes!$I$31,IF($C409=Listes!$B$35,(VLOOKUP('Dépenses forfaitaire'!$F409,Listes!$E$31:$F$36,2,FALSE)),IF($C409=Listes!$B$33,IF('Dépenses forfaitaire'!$E409&lt;=Listes!$A$64,'Dépenses forfaitaire'!$E409*Listes!$A$65,IF('Dépenses forfaitaire'!$E409&gt;Listes!$D$64,'Dépenses forfaitaire'!$E409*Listes!$D$65,(('Dépenses forfaitaire'!$E409*Listes!$B$65)+Listes!$C$65)))))))</f>
        <v/>
      </c>
      <c r="P409" s="105" t="str">
        <f t="shared" si="13"/>
        <v/>
      </c>
      <c r="Q409" s="219"/>
    </row>
    <row r="410" spans="1:17" ht="20.100000000000001" customHeight="1" x14ac:dyDescent="0.25">
      <c r="A410" s="44">
        <v>404</v>
      </c>
      <c r="B410" s="21"/>
      <c r="C410" s="21"/>
      <c r="D410" s="21"/>
      <c r="E410" s="21"/>
      <c r="F410" s="21"/>
      <c r="G410" s="21"/>
      <c r="H410" s="113" t="str">
        <f>IF(C410="","",IF(C410="","",(VLOOKUP(C410,Listes!$B$31:$C$35,2,FALSE))))</f>
        <v/>
      </c>
      <c r="I410" s="219" t="str">
        <f t="shared" si="12"/>
        <v/>
      </c>
      <c r="J410" s="105" t="str">
        <f>IF(H410="","",IF(H410="","",(VLOOKUP(H410,Listes!$C$31:$D$35,2,FALSE))))</f>
        <v/>
      </c>
      <c r="K410" s="276"/>
      <c r="L410" s="276"/>
      <c r="M410" s="104" t="str">
        <f>IF($H410="","",IF($C410=Listes!$B$32,IF('Dépenses forfaitaire'!$E410&lt;=Listes!$B$53,('Dépenses forfaitaire'!$E410*(VLOOKUP('Dépenses forfaitaire'!$D410,Listes!$A$54:$E$60,2,FALSE))),IF('Dépenses forfaitaire'!$E410&gt;Listes!$E$53,('Dépenses forfaitaire'!$E410*(VLOOKUP('Dépenses forfaitaire'!$D410,Listes!$A$54:$E$60,5,FALSE))),('Dépenses forfaitaire'!$E410*(VLOOKUP('Dépenses forfaitaire'!$D410,Listes!$A$54:$E$60,3,FALSE)))+(VLOOKUP('Dépenses forfaitaire'!$D410,Listes!$A$54:$E$60,4,FALSE))))))</f>
        <v/>
      </c>
      <c r="N410" s="104" t="str">
        <f>IF($H410="","",IF($C410=Listes!$B$31,IF('Dépenses forfaitaire'!$E410&lt;=Listes!$B$42,('Dépenses forfaitaire'!$E410*(VLOOKUP('Dépenses forfaitaire'!$D410,Listes!$A$43:$E$49,2,FALSE))),IF('Dépenses forfaitaire'!$E410&gt;Listes!$D$42,('Dépenses forfaitaire'!$E410*(VLOOKUP('Dépenses forfaitaire'!$D410,Listes!$A$43:$E$49,5,FALSE))),('Dépenses forfaitaire'!$E410*(VLOOKUP('Dépenses forfaitaire'!$D410,Listes!$A$43:$E$49,3,FALSE)))+(VLOOKUP('Dépenses forfaitaire'!$D410,Listes!$A$43:$E$49,4,FALSE))))))</f>
        <v/>
      </c>
      <c r="O410" s="104" t="str">
        <f>IF($H410="","",IF($C410=Listes!$B$34,Listes!$I$31,IF($C410=Listes!$B$35,(VLOOKUP('Dépenses forfaitaire'!$F410,Listes!$E$31:$F$36,2,FALSE)),IF($C410=Listes!$B$33,IF('Dépenses forfaitaire'!$E410&lt;=Listes!$A$64,'Dépenses forfaitaire'!$E410*Listes!$A$65,IF('Dépenses forfaitaire'!$E410&gt;Listes!$D$64,'Dépenses forfaitaire'!$E410*Listes!$D$65,(('Dépenses forfaitaire'!$E410*Listes!$B$65)+Listes!$C$65)))))))</f>
        <v/>
      </c>
      <c r="P410" s="105" t="str">
        <f t="shared" si="13"/>
        <v/>
      </c>
      <c r="Q410" s="219"/>
    </row>
    <row r="411" spans="1:17" ht="20.100000000000001" customHeight="1" x14ac:dyDescent="0.25">
      <c r="A411" s="44">
        <v>405</v>
      </c>
      <c r="B411" s="21"/>
      <c r="C411" s="21"/>
      <c r="D411" s="21"/>
      <c r="E411" s="21"/>
      <c r="F411" s="21"/>
      <c r="G411" s="21"/>
      <c r="H411" s="113" t="str">
        <f>IF(C411="","",IF(C411="","",(VLOOKUP(C411,Listes!$B$31:$C$35,2,FALSE))))</f>
        <v/>
      </c>
      <c r="I411" s="219" t="str">
        <f t="shared" si="12"/>
        <v/>
      </c>
      <c r="J411" s="105" t="str">
        <f>IF(H411="","",IF(H411="","",(VLOOKUP(H411,Listes!$C$31:$D$35,2,FALSE))))</f>
        <v/>
      </c>
      <c r="K411" s="276"/>
      <c r="L411" s="276"/>
      <c r="M411" s="104" t="str">
        <f>IF($H411="","",IF($C411=Listes!$B$32,IF('Dépenses forfaitaire'!$E411&lt;=Listes!$B$53,('Dépenses forfaitaire'!$E411*(VLOOKUP('Dépenses forfaitaire'!$D411,Listes!$A$54:$E$60,2,FALSE))),IF('Dépenses forfaitaire'!$E411&gt;Listes!$E$53,('Dépenses forfaitaire'!$E411*(VLOOKUP('Dépenses forfaitaire'!$D411,Listes!$A$54:$E$60,5,FALSE))),('Dépenses forfaitaire'!$E411*(VLOOKUP('Dépenses forfaitaire'!$D411,Listes!$A$54:$E$60,3,FALSE)))+(VLOOKUP('Dépenses forfaitaire'!$D411,Listes!$A$54:$E$60,4,FALSE))))))</f>
        <v/>
      </c>
      <c r="N411" s="104" t="str">
        <f>IF($H411="","",IF($C411=Listes!$B$31,IF('Dépenses forfaitaire'!$E411&lt;=Listes!$B$42,('Dépenses forfaitaire'!$E411*(VLOOKUP('Dépenses forfaitaire'!$D411,Listes!$A$43:$E$49,2,FALSE))),IF('Dépenses forfaitaire'!$E411&gt;Listes!$D$42,('Dépenses forfaitaire'!$E411*(VLOOKUP('Dépenses forfaitaire'!$D411,Listes!$A$43:$E$49,5,FALSE))),('Dépenses forfaitaire'!$E411*(VLOOKUP('Dépenses forfaitaire'!$D411,Listes!$A$43:$E$49,3,FALSE)))+(VLOOKUP('Dépenses forfaitaire'!$D411,Listes!$A$43:$E$49,4,FALSE))))))</f>
        <v/>
      </c>
      <c r="O411" s="104" t="str">
        <f>IF($H411="","",IF($C411=Listes!$B$34,Listes!$I$31,IF($C411=Listes!$B$35,(VLOOKUP('Dépenses forfaitaire'!$F411,Listes!$E$31:$F$36,2,FALSE)),IF($C411=Listes!$B$33,IF('Dépenses forfaitaire'!$E411&lt;=Listes!$A$64,'Dépenses forfaitaire'!$E411*Listes!$A$65,IF('Dépenses forfaitaire'!$E411&gt;Listes!$D$64,'Dépenses forfaitaire'!$E411*Listes!$D$65,(('Dépenses forfaitaire'!$E411*Listes!$B$65)+Listes!$C$65)))))))</f>
        <v/>
      </c>
      <c r="P411" s="105" t="str">
        <f t="shared" si="13"/>
        <v/>
      </c>
      <c r="Q411" s="219"/>
    </row>
    <row r="412" spans="1:17" ht="20.100000000000001" customHeight="1" x14ac:dyDescent="0.25">
      <c r="A412" s="44">
        <v>406</v>
      </c>
      <c r="B412" s="21"/>
      <c r="C412" s="21"/>
      <c r="D412" s="21"/>
      <c r="E412" s="21"/>
      <c r="F412" s="21"/>
      <c r="G412" s="21"/>
      <c r="H412" s="113" t="str">
        <f>IF(C412="","",IF(C412="","",(VLOOKUP(C412,Listes!$B$31:$C$35,2,FALSE))))</f>
        <v/>
      </c>
      <c r="I412" s="219" t="str">
        <f t="shared" si="12"/>
        <v/>
      </c>
      <c r="J412" s="105" t="str">
        <f>IF(H412="","",IF(H412="","",(VLOOKUP(H412,Listes!$C$31:$D$35,2,FALSE))))</f>
        <v/>
      </c>
      <c r="K412" s="276"/>
      <c r="L412" s="276"/>
      <c r="M412" s="104" t="str">
        <f>IF($H412="","",IF($C412=Listes!$B$32,IF('Dépenses forfaitaire'!$E412&lt;=Listes!$B$53,('Dépenses forfaitaire'!$E412*(VLOOKUP('Dépenses forfaitaire'!$D412,Listes!$A$54:$E$60,2,FALSE))),IF('Dépenses forfaitaire'!$E412&gt;Listes!$E$53,('Dépenses forfaitaire'!$E412*(VLOOKUP('Dépenses forfaitaire'!$D412,Listes!$A$54:$E$60,5,FALSE))),('Dépenses forfaitaire'!$E412*(VLOOKUP('Dépenses forfaitaire'!$D412,Listes!$A$54:$E$60,3,FALSE)))+(VLOOKUP('Dépenses forfaitaire'!$D412,Listes!$A$54:$E$60,4,FALSE))))))</f>
        <v/>
      </c>
      <c r="N412" s="104" t="str">
        <f>IF($H412="","",IF($C412=Listes!$B$31,IF('Dépenses forfaitaire'!$E412&lt;=Listes!$B$42,('Dépenses forfaitaire'!$E412*(VLOOKUP('Dépenses forfaitaire'!$D412,Listes!$A$43:$E$49,2,FALSE))),IF('Dépenses forfaitaire'!$E412&gt;Listes!$D$42,('Dépenses forfaitaire'!$E412*(VLOOKUP('Dépenses forfaitaire'!$D412,Listes!$A$43:$E$49,5,FALSE))),('Dépenses forfaitaire'!$E412*(VLOOKUP('Dépenses forfaitaire'!$D412,Listes!$A$43:$E$49,3,FALSE)))+(VLOOKUP('Dépenses forfaitaire'!$D412,Listes!$A$43:$E$49,4,FALSE))))))</f>
        <v/>
      </c>
      <c r="O412" s="104" t="str">
        <f>IF($H412="","",IF($C412=Listes!$B$34,Listes!$I$31,IF($C412=Listes!$B$35,(VLOOKUP('Dépenses forfaitaire'!$F412,Listes!$E$31:$F$36,2,FALSE)),IF($C412=Listes!$B$33,IF('Dépenses forfaitaire'!$E412&lt;=Listes!$A$64,'Dépenses forfaitaire'!$E412*Listes!$A$65,IF('Dépenses forfaitaire'!$E412&gt;Listes!$D$64,'Dépenses forfaitaire'!$E412*Listes!$D$65,(('Dépenses forfaitaire'!$E412*Listes!$B$65)+Listes!$C$65)))))))</f>
        <v/>
      </c>
      <c r="P412" s="105" t="str">
        <f t="shared" si="13"/>
        <v/>
      </c>
      <c r="Q412" s="219"/>
    </row>
    <row r="413" spans="1:17" ht="20.100000000000001" customHeight="1" x14ac:dyDescent="0.25">
      <c r="A413" s="44">
        <v>407</v>
      </c>
      <c r="B413" s="21"/>
      <c r="C413" s="21"/>
      <c r="D413" s="21"/>
      <c r="E413" s="21"/>
      <c r="F413" s="21"/>
      <c r="G413" s="21"/>
      <c r="H413" s="113" t="str">
        <f>IF(C413="","",IF(C413="","",(VLOOKUP(C413,Listes!$B$31:$C$35,2,FALSE))))</f>
        <v/>
      </c>
      <c r="I413" s="219" t="str">
        <f t="shared" si="12"/>
        <v/>
      </c>
      <c r="J413" s="105" t="str">
        <f>IF(H413="","",IF(H413="","",(VLOOKUP(H413,Listes!$C$31:$D$35,2,FALSE))))</f>
        <v/>
      </c>
      <c r="K413" s="276"/>
      <c r="L413" s="276"/>
      <c r="M413" s="104" t="str">
        <f>IF($H413="","",IF($C413=Listes!$B$32,IF('Dépenses forfaitaire'!$E413&lt;=Listes!$B$53,('Dépenses forfaitaire'!$E413*(VLOOKUP('Dépenses forfaitaire'!$D413,Listes!$A$54:$E$60,2,FALSE))),IF('Dépenses forfaitaire'!$E413&gt;Listes!$E$53,('Dépenses forfaitaire'!$E413*(VLOOKUP('Dépenses forfaitaire'!$D413,Listes!$A$54:$E$60,5,FALSE))),('Dépenses forfaitaire'!$E413*(VLOOKUP('Dépenses forfaitaire'!$D413,Listes!$A$54:$E$60,3,FALSE)))+(VLOOKUP('Dépenses forfaitaire'!$D413,Listes!$A$54:$E$60,4,FALSE))))))</f>
        <v/>
      </c>
      <c r="N413" s="104" t="str">
        <f>IF($H413="","",IF($C413=Listes!$B$31,IF('Dépenses forfaitaire'!$E413&lt;=Listes!$B$42,('Dépenses forfaitaire'!$E413*(VLOOKUP('Dépenses forfaitaire'!$D413,Listes!$A$43:$E$49,2,FALSE))),IF('Dépenses forfaitaire'!$E413&gt;Listes!$D$42,('Dépenses forfaitaire'!$E413*(VLOOKUP('Dépenses forfaitaire'!$D413,Listes!$A$43:$E$49,5,FALSE))),('Dépenses forfaitaire'!$E413*(VLOOKUP('Dépenses forfaitaire'!$D413,Listes!$A$43:$E$49,3,FALSE)))+(VLOOKUP('Dépenses forfaitaire'!$D413,Listes!$A$43:$E$49,4,FALSE))))))</f>
        <v/>
      </c>
      <c r="O413" s="104" t="str">
        <f>IF($H413="","",IF($C413=Listes!$B$34,Listes!$I$31,IF($C413=Listes!$B$35,(VLOOKUP('Dépenses forfaitaire'!$F413,Listes!$E$31:$F$36,2,FALSE)),IF($C413=Listes!$B$33,IF('Dépenses forfaitaire'!$E413&lt;=Listes!$A$64,'Dépenses forfaitaire'!$E413*Listes!$A$65,IF('Dépenses forfaitaire'!$E413&gt;Listes!$D$64,'Dépenses forfaitaire'!$E413*Listes!$D$65,(('Dépenses forfaitaire'!$E413*Listes!$B$65)+Listes!$C$65)))))))</f>
        <v/>
      </c>
      <c r="P413" s="105" t="str">
        <f t="shared" si="13"/>
        <v/>
      </c>
      <c r="Q413" s="219"/>
    </row>
    <row r="414" spans="1:17" ht="20.100000000000001" customHeight="1" x14ac:dyDescent="0.25">
      <c r="A414" s="44">
        <v>408</v>
      </c>
      <c r="B414" s="21"/>
      <c r="C414" s="21"/>
      <c r="D414" s="21"/>
      <c r="E414" s="21"/>
      <c r="F414" s="21"/>
      <c r="G414" s="21"/>
      <c r="H414" s="113" t="str">
        <f>IF(C414="","",IF(C414="","",(VLOOKUP(C414,Listes!$B$31:$C$35,2,FALSE))))</f>
        <v/>
      </c>
      <c r="I414" s="219" t="str">
        <f t="shared" si="12"/>
        <v/>
      </c>
      <c r="J414" s="105" t="str">
        <f>IF(H414="","",IF(H414="","",(VLOOKUP(H414,Listes!$C$31:$D$35,2,FALSE))))</f>
        <v/>
      </c>
      <c r="K414" s="276"/>
      <c r="L414" s="276"/>
      <c r="M414" s="104" t="str">
        <f>IF($H414="","",IF($C414=Listes!$B$32,IF('Dépenses forfaitaire'!$E414&lt;=Listes!$B$53,('Dépenses forfaitaire'!$E414*(VLOOKUP('Dépenses forfaitaire'!$D414,Listes!$A$54:$E$60,2,FALSE))),IF('Dépenses forfaitaire'!$E414&gt;Listes!$E$53,('Dépenses forfaitaire'!$E414*(VLOOKUP('Dépenses forfaitaire'!$D414,Listes!$A$54:$E$60,5,FALSE))),('Dépenses forfaitaire'!$E414*(VLOOKUP('Dépenses forfaitaire'!$D414,Listes!$A$54:$E$60,3,FALSE)))+(VLOOKUP('Dépenses forfaitaire'!$D414,Listes!$A$54:$E$60,4,FALSE))))))</f>
        <v/>
      </c>
      <c r="N414" s="104" t="str">
        <f>IF($H414="","",IF($C414=Listes!$B$31,IF('Dépenses forfaitaire'!$E414&lt;=Listes!$B$42,('Dépenses forfaitaire'!$E414*(VLOOKUP('Dépenses forfaitaire'!$D414,Listes!$A$43:$E$49,2,FALSE))),IF('Dépenses forfaitaire'!$E414&gt;Listes!$D$42,('Dépenses forfaitaire'!$E414*(VLOOKUP('Dépenses forfaitaire'!$D414,Listes!$A$43:$E$49,5,FALSE))),('Dépenses forfaitaire'!$E414*(VLOOKUP('Dépenses forfaitaire'!$D414,Listes!$A$43:$E$49,3,FALSE)))+(VLOOKUP('Dépenses forfaitaire'!$D414,Listes!$A$43:$E$49,4,FALSE))))))</f>
        <v/>
      </c>
      <c r="O414" s="104" t="str">
        <f>IF($H414="","",IF($C414=Listes!$B$34,Listes!$I$31,IF($C414=Listes!$B$35,(VLOOKUP('Dépenses forfaitaire'!$F414,Listes!$E$31:$F$36,2,FALSE)),IF($C414=Listes!$B$33,IF('Dépenses forfaitaire'!$E414&lt;=Listes!$A$64,'Dépenses forfaitaire'!$E414*Listes!$A$65,IF('Dépenses forfaitaire'!$E414&gt;Listes!$D$64,'Dépenses forfaitaire'!$E414*Listes!$D$65,(('Dépenses forfaitaire'!$E414*Listes!$B$65)+Listes!$C$65)))))))</f>
        <v/>
      </c>
      <c r="P414" s="105" t="str">
        <f t="shared" si="13"/>
        <v/>
      </c>
      <c r="Q414" s="219"/>
    </row>
    <row r="415" spans="1:17" ht="20.100000000000001" customHeight="1" x14ac:dyDescent="0.25">
      <c r="A415" s="44">
        <v>409</v>
      </c>
      <c r="B415" s="21"/>
      <c r="C415" s="21"/>
      <c r="D415" s="21"/>
      <c r="E415" s="21"/>
      <c r="F415" s="21"/>
      <c r="G415" s="21"/>
      <c r="H415" s="113" t="str">
        <f>IF(C415="","",IF(C415="","",(VLOOKUP(C415,Listes!$B$31:$C$35,2,FALSE))))</f>
        <v/>
      </c>
      <c r="I415" s="219" t="str">
        <f t="shared" si="12"/>
        <v/>
      </c>
      <c r="J415" s="105" t="str">
        <f>IF(H415="","",IF(H415="","",(VLOOKUP(H415,Listes!$C$31:$D$35,2,FALSE))))</f>
        <v/>
      </c>
      <c r="K415" s="276"/>
      <c r="L415" s="276"/>
      <c r="M415" s="104" t="str">
        <f>IF($H415="","",IF($C415=Listes!$B$32,IF('Dépenses forfaitaire'!$E415&lt;=Listes!$B$53,('Dépenses forfaitaire'!$E415*(VLOOKUP('Dépenses forfaitaire'!$D415,Listes!$A$54:$E$60,2,FALSE))),IF('Dépenses forfaitaire'!$E415&gt;Listes!$E$53,('Dépenses forfaitaire'!$E415*(VLOOKUP('Dépenses forfaitaire'!$D415,Listes!$A$54:$E$60,5,FALSE))),('Dépenses forfaitaire'!$E415*(VLOOKUP('Dépenses forfaitaire'!$D415,Listes!$A$54:$E$60,3,FALSE)))+(VLOOKUP('Dépenses forfaitaire'!$D415,Listes!$A$54:$E$60,4,FALSE))))))</f>
        <v/>
      </c>
      <c r="N415" s="104" t="str">
        <f>IF($H415="","",IF($C415=Listes!$B$31,IF('Dépenses forfaitaire'!$E415&lt;=Listes!$B$42,('Dépenses forfaitaire'!$E415*(VLOOKUP('Dépenses forfaitaire'!$D415,Listes!$A$43:$E$49,2,FALSE))),IF('Dépenses forfaitaire'!$E415&gt;Listes!$D$42,('Dépenses forfaitaire'!$E415*(VLOOKUP('Dépenses forfaitaire'!$D415,Listes!$A$43:$E$49,5,FALSE))),('Dépenses forfaitaire'!$E415*(VLOOKUP('Dépenses forfaitaire'!$D415,Listes!$A$43:$E$49,3,FALSE)))+(VLOOKUP('Dépenses forfaitaire'!$D415,Listes!$A$43:$E$49,4,FALSE))))))</f>
        <v/>
      </c>
      <c r="O415" s="104" t="str">
        <f>IF($H415="","",IF($C415=Listes!$B$34,Listes!$I$31,IF($C415=Listes!$B$35,(VLOOKUP('Dépenses forfaitaire'!$F415,Listes!$E$31:$F$36,2,FALSE)),IF($C415=Listes!$B$33,IF('Dépenses forfaitaire'!$E415&lt;=Listes!$A$64,'Dépenses forfaitaire'!$E415*Listes!$A$65,IF('Dépenses forfaitaire'!$E415&gt;Listes!$D$64,'Dépenses forfaitaire'!$E415*Listes!$D$65,(('Dépenses forfaitaire'!$E415*Listes!$B$65)+Listes!$C$65)))))))</f>
        <v/>
      </c>
      <c r="P415" s="105" t="str">
        <f t="shared" si="13"/>
        <v/>
      </c>
      <c r="Q415" s="219"/>
    </row>
    <row r="416" spans="1:17" ht="20.100000000000001" customHeight="1" x14ac:dyDescent="0.25">
      <c r="A416" s="44">
        <v>410</v>
      </c>
      <c r="B416" s="21"/>
      <c r="C416" s="21"/>
      <c r="D416" s="21"/>
      <c r="E416" s="21"/>
      <c r="F416" s="21"/>
      <c r="G416" s="21"/>
      <c r="H416" s="113" t="str">
        <f>IF(C416="","",IF(C416="","",(VLOOKUP(C416,Listes!$B$31:$C$35,2,FALSE))))</f>
        <v/>
      </c>
      <c r="I416" s="219" t="str">
        <f t="shared" si="12"/>
        <v/>
      </c>
      <c r="J416" s="105" t="str">
        <f>IF(H416="","",IF(H416="","",(VLOOKUP(H416,Listes!$C$31:$D$35,2,FALSE))))</f>
        <v/>
      </c>
      <c r="K416" s="276"/>
      <c r="L416" s="276"/>
      <c r="M416" s="104" t="str">
        <f>IF($H416="","",IF($C416=Listes!$B$32,IF('Dépenses forfaitaire'!$E416&lt;=Listes!$B$53,('Dépenses forfaitaire'!$E416*(VLOOKUP('Dépenses forfaitaire'!$D416,Listes!$A$54:$E$60,2,FALSE))),IF('Dépenses forfaitaire'!$E416&gt;Listes!$E$53,('Dépenses forfaitaire'!$E416*(VLOOKUP('Dépenses forfaitaire'!$D416,Listes!$A$54:$E$60,5,FALSE))),('Dépenses forfaitaire'!$E416*(VLOOKUP('Dépenses forfaitaire'!$D416,Listes!$A$54:$E$60,3,FALSE)))+(VLOOKUP('Dépenses forfaitaire'!$D416,Listes!$A$54:$E$60,4,FALSE))))))</f>
        <v/>
      </c>
      <c r="N416" s="104" t="str">
        <f>IF($H416="","",IF($C416=Listes!$B$31,IF('Dépenses forfaitaire'!$E416&lt;=Listes!$B$42,('Dépenses forfaitaire'!$E416*(VLOOKUP('Dépenses forfaitaire'!$D416,Listes!$A$43:$E$49,2,FALSE))),IF('Dépenses forfaitaire'!$E416&gt;Listes!$D$42,('Dépenses forfaitaire'!$E416*(VLOOKUP('Dépenses forfaitaire'!$D416,Listes!$A$43:$E$49,5,FALSE))),('Dépenses forfaitaire'!$E416*(VLOOKUP('Dépenses forfaitaire'!$D416,Listes!$A$43:$E$49,3,FALSE)))+(VLOOKUP('Dépenses forfaitaire'!$D416,Listes!$A$43:$E$49,4,FALSE))))))</f>
        <v/>
      </c>
      <c r="O416" s="104" t="str">
        <f>IF($H416="","",IF($C416=Listes!$B$34,Listes!$I$31,IF($C416=Listes!$B$35,(VLOOKUP('Dépenses forfaitaire'!$F416,Listes!$E$31:$F$36,2,FALSE)),IF($C416=Listes!$B$33,IF('Dépenses forfaitaire'!$E416&lt;=Listes!$A$64,'Dépenses forfaitaire'!$E416*Listes!$A$65,IF('Dépenses forfaitaire'!$E416&gt;Listes!$D$64,'Dépenses forfaitaire'!$E416*Listes!$D$65,(('Dépenses forfaitaire'!$E416*Listes!$B$65)+Listes!$C$65)))))))</f>
        <v/>
      </c>
      <c r="P416" s="105" t="str">
        <f t="shared" si="13"/>
        <v/>
      </c>
      <c r="Q416" s="219"/>
    </row>
    <row r="417" spans="1:17" ht="20.100000000000001" customHeight="1" x14ac:dyDescent="0.25">
      <c r="A417" s="44">
        <v>411</v>
      </c>
      <c r="B417" s="21"/>
      <c r="C417" s="21"/>
      <c r="D417" s="21"/>
      <c r="E417" s="21"/>
      <c r="F417" s="21"/>
      <c r="G417" s="21"/>
      <c r="H417" s="113" t="str">
        <f>IF(C417="","",IF(C417="","",(VLOOKUP(C417,Listes!$B$31:$C$35,2,FALSE))))</f>
        <v/>
      </c>
      <c r="I417" s="219" t="str">
        <f t="shared" si="12"/>
        <v/>
      </c>
      <c r="J417" s="105" t="str">
        <f>IF(H417="","",IF(H417="","",(VLOOKUP(H417,Listes!$C$31:$D$35,2,FALSE))))</f>
        <v/>
      </c>
      <c r="K417" s="276"/>
      <c r="L417" s="276"/>
      <c r="M417" s="104" t="str">
        <f>IF($H417="","",IF($C417=Listes!$B$32,IF('Dépenses forfaitaire'!$E417&lt;=Listes!$B$53,('Dépenses forfaitaire'!$E417*(VLOOKUP('Dépenses forfaitaire'!$D417,Listes!$A$54:$E$60,2,FALSE))),IF('Dépenses forfaitaire'!$E417&gt;Listes!$E$53,('Dépenses forfaitaire'!$E417*(VLOOKUP('Dépenses forfaitaire'!$D417,Listes!$A$54:$E$60,5,FALSE))),('Dépenses forfaitaire'!$E417*(VLOOKUP('Dépenses forfaitaire'!$D417,Listes!$A$54:$E$60,3,FALSE)))+(VLOOKUP('Dépenses forfaitaire'!$D417,Listes!$A$54:$E$60,4,FALSE))))))</f>
        <v/>
      </c>
      <c r="N417" s="104" t="str">
        <f>IF($H417="","",IF($C417=Listes!$B$31,IF('Dépenses forfaitaire'!$E417&lt;=Listes!$B$42,('Dépenses forfaitaire'!$E417*(VLOOKUP('Dépenses forfaitaire'!$D417,Listes!$A$43:$E$49,2,FALSE))),IF('Dépenses forfaitaire'!$E417&gt;Listes!$D$42,('Dépenses forfaitaire'!$E417*(VLOOKUP('Dépenses forfaitaire'!$D417,Listes!$A$43:$E$49,5,FALSE))),('Dépenses forfaitaire'!$E417*(VLOOKUP('Dépenses forfaitaire'!$D417,Listes!$A$43:$E$49,3,FALSE)))+(VLOOKUP('Dépenses forfaitaire'!$D417,Listes!$A$43:$E$49,4,FALSE))))))</f>
        <v/>
      </c>
      <c r="O417" s="104" t="str">
        <f>IF($H417="","",IF($C417=Listes!$B$34,Listes!$I$31,IF($C417=Listes!$B$35,(VLOOKUP('Dépenses forfaitaire'!$F417,Listes!$E$31:$F$36,2,FALSE)),IF($C417=Listes!$B$33,IF('Dépenses forfaitaire'!$E417&lt;=Listes!$A$64,'Dépenses forfaitaire'!$E417*Listes!$A$65,IF('Dépenses forfaitaire'!$E417&gt;Listes!$D$64,'Dépenses forfaitaire'!$E417*Listes!$D$65,(('Dépenses forfaitaire'!$E417*Listes!$B$65)+Listes!$C$65)))))))</f>
        <v/>
      </c>
      <c r="P417" s="105" t="str">
        <f t="shared" si="13"/>
        <v/>
      </c>
      <c r="Q417" s="219"/>
    </row>
    <row r="418" spans="1:17" ht="20.100000000000001" customHeight="1" x14ac:dyDescent="0.25">
      <c r="A418" s="44">
        <v>412</v>
      </c>
      <c r="B418" s="21"/>
      <c r="C418" s="21"/>
      <c r="D418" s="21"/>
      <c r="E418" s="21"/>
      <c r="F418" s="21"/>
      <c r="G418" s="21"/>
      <c r="H418" s="113" t="str">
        <f>IF(C418="","",IF(C418="","",(VLOOKUP(C418,Listes!$B$31:$C$35,2,FALSE))))</f>
        <v/>
      </c>
      <c r="I418" s="219" t="str">
        <f t="shared" si="12"/>
        <v/>
      </c>
      <c r="J418" s="105" t="str">
        <f>IF(H418="","",IF(H418="","",(VLOOKUP(H418,Listes!$C$31:$D$35,2,FALSE))))</f>
        <v/>
      </c>
      <c r="K418" s="276"/>
      <c r="L418" s="276"/>
      <c r="M418" s="104" t="str">
        <f>IF($H418="","",IF($C418=Listes!$B$32,IF('Dépenses forfaitaire'!$E418&lt;=Listes!$B$53,('Dépenses forfaitaire'!$E418*(VLOOKUP('Dépenses forfaitaire'!$D418,Listes!$A$54:$E$60,2,FALSE))),IF('Dépenses forfaitaire'!$E418&gt;Listes!$E$53,('Dépenses forfaitaire'!$E418*(VLOOKUP('Dépenses forfaitaire'!$D418,Listes!$A$54:$E$60,5,FALSE))),('Dépenses forfaitaire'!$E418*(VLOOKUP('Dépenses forfaitaire'!$D418,Listes!$A$54:$E$60,3,FALSE)))+(VLOOKUP('Dépenses forfaitaire'!$D418,Listes!$A$54:$E$60,4,FALSE))))))</f>
        <v/>
      </c>
      <c r="N418" s="104" t="str">
        <f>IF($H418="","",IF($C418=Listes!$B$31,IF('Dépenses forfaitaire'!$E418&lt;=Listes!$B$42,('Dépenses forfaitaire'!$E418*(VLOOKUP('Dépenses forfaitaire'!$D418,Listes!$A$43:$E$49,2,FALSE))),IF('Dépenses forfaitaire'!$E418&gt;Listes!$D$42,('Dépenses forfaitaire'!$E418*(VLOOKUP('Dépenses forfaitaire'!$D418,Listes!$A$43:$E$49,5,FALSE))),('Dépenses forfaitaire'!$E418*(VLOOKUP('Dépenses forfaitaire'!$D418,Listes!$A$43:$E$49,3,FALSE)))+(VLOOKUP('Dépenses forfaitaire'!$D418,Listes!$A$43:$E$49,4,FALSE))))))</f>
        <v/>
      </c>
      <c r="O418" s="104" t="str">
        <f>IF($H418="","",IF($C418=Listes!$B$34,Listes!$I$31,IF($C418=Listes!$B$35,(VLOOKUP('Dépenses forfaitaire'!$F418,Listes!$E$31:$F$36,2,FALSE)),IF($C418=Listes!$B$33,IF('Dépenses forfaitaire'!$E418&lt;=Listes!$A$64,'Dépenses forfaitaire'!$E418*Listes!$A$65,IF('Dépenses forfaitaire'!$E418&gt;Listes!$D$64,'Dépenses forfaitaire'!$E418*Listes!$D$65,(('Dépenses forfaitaire'!$E418*Listes!$B$65)+Listes!$C$65)))))))</f>
        <v/>
      </c>
      <c r="P418" s="105" t="str">
        <f t="shared" si="13"/>
        <v/>
      </c>
      <c r="Q418" s="219"/>
    </row>
    <row r="419" spans="1:17" ht="20.100000000000001" customHeight="1" x14ac:dyDescent="0.25">
      <c r="A419" s="44">
        <v>413</v>
      </c>
      <c r="B419" s="21"/>
      <c r="C419" s="21"/>
      <c r="D419" s="21"/>
      <c r="E419" s="21"/>
      <c r="F419" s="21"/>
      <c r="G419" s="21"/>
      <c r="H419" s="113" t="str">
        <f>IF(C419="","",IF(C419="","",(VLOOKUP(C419,Listes!$B$31:$C$35,2,FALSE))))</f>
        <v/>
      </c>
      <c r="I419" s="219" t="str">
        <f t="shared" si="12"/>
        <v/>
      </c>
      <c r="J419" s="105" t="str">
        <f>IF(H419="","",IF(H419="","",(VLOOKUP(H419,Listes!$C$31:$D$35,2,FALSE))))</f>
        <v/>
      </c>
      <c r="K419" s="276"/>
      <c r="L419" s="276"/>
      <c r="M419" s="104" t="str">
        <f>IF($H419="","",IF($C419=Listes!$B$32,IF('Dépenses forfaitaire'!$E419&lt;=Listes!$B$53,('Dépenses forfaitaire'!$E419*(VLOOKUP('Dépenses forfaitaire'!$D419,Listes!$A$54:$E$60,2,FALSE))),IF('Dépenses forfaitaire'!$E419&gt;Listes!$E$53,('Dépenses forfaitaire'!$E419*(VLOOKUP('Dépenses forfaitaire'!$D419,Listes!$A$54:$E$60,5,FALSE))),('Dépenses forfaitaire'!$E419*(VLOOKUP('Dépenses forfaitaire'!$D419,Listes!$A$54:$E$60,3,FALSE)))+(VLOOKUP('Dépenses forfaitaire'!$D419,Listes!$A$54:$E$60,4,FALSE))))))</f>
        <v/>
      </c>
      <c r="N419" s="104" t="str">
        <f>IF($H419="","",IF($C419=Listes!$B$31,IF('Dépenses forfaitaire'!$E419&lt;=Listes!$B$42,('Dépenses forfaitaire'!$E419*(VLOOKUP('Dépenses forfaitaire'!$D419,Listes!$A$43:$E$49,2,FALSE))),IF('Dépenses forfaitaire'!$E419&gt;Listes!$D$42,('Dépenses forfaitaire'!$E419*(VLOOKUP('Dépenses forfaitaire'!$D419,Listes!$A$43:$E$49,5,FALSE))),('Dépenses forfaitaire'!$E419*(VLOOKUP('Dépenses forfaitaire'!$D419,Listes!$A$43:$E$49,3,FALSE)))+(VLOOKUP('Dépenses forfaitaire'!$D419,Listes!$A$43:$E$49,4,FALSE))))))</f>
        <v/>
      </c>
      <c r="O419" s="104" t="str">
        <f>IF($H419="","",IF($C419=Listes!$B$34,Listes!$I$31,IF($C419=Listes!$B$35,(VLOOKUP('Dépenses forfaitaire'!$F419,Listes!$E$31:$F$36,2,FALSE)),IF($C419=Listes!$B$33,IF('Dépenses forfaitaire'!$E419&lt;=Listes!$A$64,'Dépenses forfaitaire'!$E419*Listes!$A$65,IF('Dépenses forfaitaire'!$E419&gt;Listes!$D$64,'Dépenses forfaitaire'!$E419*Listes!$D$65,(('Dépenses forfaitaire'!$E419*Listes!$B$65)+Listes!$C$65)))))))</f>
        <v/>
      </c>
      <c r="P419" s="105" t="str">
        <f t="shared" si="13"/>
        <v/>
      </c>
      <c r="Q419" s="219"/>
    </row>
    <row r="420" spans="1:17" ht="20.100000000000001" customHeight="1" x14ac:dyDescent="0.25">
      <c r="A420" s="44">
        <v>414</v>
      </c>
      <c r="B420" s="21"/>
      <c r="C420" s="21"/>
      <c r="D420" s="21"/>
      <c r="E420" s="21"/>
      <c r="F420" s="21"/>
      <c r="G420" s="21"/>
      <c r="H420" s="113" t="str">
        <f>IF(C420="","",IF(C420="","",(VLOOKUP(C420,Listes!$B$31:$C$35,2,FALSE))))</f>
        <v/>
      </c>
      <c r="I420" s="219" t="str">
        <f t="shared" si="12"/>
        <v/>
      </c>
      <c r="J420" s="105" t="str">
        <f>IF(H420="","",IF(H420="","",(VLOOKUP(H420,Listes!$C$31:$D$35,2,FALSE))))</f>
        <v/>
      </c>
      <c r="K420" s="276"/>
      <c r="L420" s="276"/>
      <c r="M420" s="104" t="str">
        <f>IF($H420="","",IF($C420=Listes!$B$32,IF('Dépenses forfaitaire'!$E420&lt;=Listes!$B$53,('Dépenses forfaitaire'!$E420*(VLOOKUP('Dépenses forfaitaire'!$D420,Listes!$A$54:$E$60,2,FALSE))),IF('Dépenses forfaitaire'!$E420&gt;Listes!$E$53,('Dépenses forfaitaire'!$E420*(VLOOKUP('Dépenses forfaitaire'!$D420,Listes!$A$54:$E$60,5,FALSE))),('Dépenses forfaitaire'!$E420*(VLOOKUP('Dépenses forfaitaire'!$D420,Listes!$A$54:$E$60,3,FALSE)))+(VLOOKUP('Dépenses forfaitaire'!$D420,Listes!$A$54:$E$60,4,FALSE))))))</f>
        <v/>
      </c>
      <c r="N420" s="104" t="str">
        <f>IF($H420="","",IF($C420=Listes!$B$31,IF('Dépenses forfaitaire'!$E420&lt;=Listes!$B$42,('Dépenses forfaitaire'!$E420*(VLOOKUP('Dépenses forfaitaire'!$D420,Listes!$A$43:$E$49,2,FALSE))),IF('Dépenses forfaitaire'!$E420&gt;Listes!$D$42,('Dépenses forfaitaire'!$E420*(VLOOKUP('Dépenses forfaitaire'!$D420,Listes!$A$43:$E$49,5,FALSE))),('Dépenses forfaitaire'!$E420*(VLOOKUP('Dépenses forfaitaire'!$D420,Listes!$A$43:$E$49,3,FALSE)))+(VLOOKUP('Dépenses forfaitaire'!$D420,Listes!$A$43:$E$49,4,FALSE))))))</f>
        <v/>
      </c>
      <c r="O420" s="104" t="str">
        <f>IF($H420="","",IF($C420=Listes!$B$34,Listes!$I$31,IF($C420=Listes!$B$35,(VLOOKUP('Dépenses forfaitaire'!$F420,Listes!$E$31:$F$36,2,FALSE)),IF($C420=Listes!$B$33,IF('Dépenses forfaitaire'!$E420&lt;=Listes!$A$64,'Dépenses forfaitaire'!$E420*Listes!$A$65,IF('Dépenses forfaitaire'!$E420&gt;Listes!$D$64,'Dépenses forfaitaire'!$E420*Listes!$D$65,(('Dépenses forfaitaire'!$E420*Listes!$B$65)+Listes!$C$65)))))))</f>
        <v/>
      </c>
      <c r="P420" s="105" t="str">
        <f t="shared" si="13"/>
        <v/>
      </c>
      <c r="Q420" s="219"/>
    </row>
    <row r="421" spans="1:17" ht="20.100000000000001" customHeight="1" x14ac:dyDescent="0.25">
      <c r="A421" s="44">
        <v>415</v>
      </c>
      <c r="B421" s="21"/>
      <c r="C421" s="21"/>
      <c r="D421" s="21"/>
      <c r="E421" s="21"/>
      <c r="F421" s="21"/>
      <c r="G421" s="21"/>
      <c r="H421" s="113" t="str">
        <f>IF(C421="","",IF(C421="","",(VLOOKUP(C421,Listes!$B$31:$C$35,2,FALSE))))</f>
        <v/>
      </c>
      <c r="I421" s="219" t="str">
        <f t="shared" si="12"/>
        <v/>
      </c>
      <c r="J421" s="105" t="str">
        <f>IF(H421="","",IF(H421="","",(VLOOKUP(H421,Listes!$C$31:$D$35,2,FALSE))))</f>
        <v/>
      </c>
      <c r="K421" s="276"/>
      <c r="L421" s="276"/>
      <c r="M421" s="104" t="str">
        <f>IF($H421="","",IF($C421=Listes!$B$32,IF('Dépenses forfaitaire'!$E421&lt;=Listes!$B$53,('Dépenses forfaitaire'!$E421*(VLOOKUP('Dépenses forfaitaire'!$D421,Listes!$A$54:$E$60,2,FALSE))),IF('Dépenses forfaitaire'!$E421&gt;Listes!$E$53,('Dépenses forfaitaire'!$E421*(VLOOKUP('Dépenses forfaitaire'!$D421,Listes!$A$54:$E$60,5,FALSE))),('Dépenses forfaitaire'!$E421*(VLOOKUP('Dépenses forfaitaire'!$D421,Listes!$A$54:$E$60,3,FALSE)))+(VLOOKUP('Dépenses forfaitaire'!$D421,Listes!$A$54:$E$60,4,FALSE))))))</f>
        <v/>
      </c>
      <c r="N421" s="104" t="str">
        <f>IF($H421="","",IF($C421=Listes!$B$31,IF('Dépenses forfaitaire'!$E421&lt;=Listes!$B$42,('Dépenses forfaitaire'!$E421*(VLOOKUP('Dépenses forfaitaire'!$D421,Listes!$A$43:$E$49,2,FALSE))),IF('Dépenses forfaitaire'!$E421&gt;Listes!$D$42,('Dépenses forfaitaire'!$E421*(VLOOKUP('Dépenses forfaitaire'!$D421,Listes!$A$43:$E$49,5,FALSE))),('Dépenses forfaitaire'!$E421*(VLOOKUP('Dépenses forfaitaire'!$D421,Listes!$A$43:$E$49,3,FALSE)))+(VLOOKUP('Dépenses forfaitaire'!$D421,Listes!$A$43:$E$49,4,FALSE))))))</f>
        <v/>
      </c>
      <c r="O421" s="104" t="str">
        <f>IF($H421="","",IF($C421=Listes!$B$34,Listes!$I$31,IF($C421=Listes!$B$35,(VLOOKUP('Dépenses forfaitaire'!$F421,Listes!$E$31:$F$36,2,FALSE)),IF($C421=Listes!$B$33,IF('Dépenses forfaitaire'!$E421&lt;=Listes!$A$64,'Dépenses forfaitaire'!$E421*Listes!$A$65,IF('Dépenses forfaitaire'!$E421&gt;Listes!$D$64,'Dépenses forfaitaire'!$E421*Listes!$D$65,(('Dépenses forfaitaire'!$E421*Listes!$B$65)+Listes!$C$65)))))))</f>
        <v/>
      </c>
      <c r="P421" s="105" t="str">
        <f t="shared" si="13"/>
        <v/>
      </c>
      <c r="Q421" s="219"/>
    </row>
    <row r="422" spans="1:17" ht="20.100000000000001" customHeight="1" x14ac:dyDescent="0.25">
      <c r="A422" s="44">
        <v>416</v>
      </c>
      <c r="B422" s="21"/>
      <c r="C422" s="21"/>
      <c r="D422" s="21"/>
      <c r="E422" s="21"/>
      <c r="F422" s="21"/>
      <c r="G422" s="21"/>
      <c r="H422" s="113" t="str">
        <f>IF(C422="","",IF(C422="","",(VLOOKUP(C422,Listes!$B$31:$C$35,2,FALSE))))</f>
        <v/>
      </c>
      <c r="I422" s="219" t="str">
        <f t="shared" si="12"/>
        <v/>
      </c>
      <c r="J422" s="105" t="str">
        <f>IF(H422="","",IF(H422="","",(VLOOKUP(H422,Listes!$C$31:$D$35,2,FALSE))))</f>
        <v/>
      </c>
      <c r="K422" s="276"/>
      <c r="L422" s="276"/>
      <c r="M422" s="104" t="str">
        <f>IF($H422="","",IF($C422=Listes!$B$32,IF('Dépenses forfaitaire'!$E422&lt;=Listes!$B$53,('Dépenses forfaitaire'!$E422*(VLOOKUP('Dépenses forfaitaire'!$D422,Listes!$A$54:$E$60,2,FALSE))),IF('Dépenses forfaitaire'!$E422&gt;Listes!$E$53,('Dépenses forfaitaire'!$E422*(VLOOKUP('Dépenses forfaitaire'!$D422,Listes!$A$54:$E$60,5,FALSE))),('Dépenses forfaitaire'!$E422*(VLOOKUP('Dépenses forfaitaire'!$D422,Listes!$A$54:$E$60,3,FALSE)))+(VLOOKUP('Dépenses forfaitaire'!$D422,Listes!$A$54:$E$60,4,FALSE))))))</f>
        <v/>
      </c>
      <c r="N422" s="104" t="str">
        <f>IF($H422="","",IF($C422=Listes!$B$31,IF('Dépenses forfaitaire'!$E422&lt;=Listes!$B$42,('Dépenses forfaitaire'!$E422*(VLOOKUP('Dépenses forfaitaire'!$D422,Listes!$A$43:$E$49,2,FALSE))),IF('Dépenses forfaitaire'!$E422&gt;Listes!$D$42,('Dépenses forfaitaire'!$E422*(VLOOKUP('Dépenses forfaitaire'!$D422,Listes!$A$43:$E$49,5,FALSE))),('Dépenses forfaitaire'!$E422*(VLOOKUP('Dépenses forfaitaire'!$D422,Listes!$A$43:$E$49,3,FALSE)))+(VLOOKUP('Dépenses forfaitaire'!$D422,Listes!$A$43:$E$49,4,FALSE))))))</f>
        <v/>
      </c>
      <c r="O422" s="104" t="str">
        <f>IF($H422="","",IF($C422=Listes!$B$34,Listes!$I$31,IF($C422=Listes!$B$35,(VLOOKUP('Dépenses forfaitaire'!$F422,Listes!$E$31:$F$36,2,FALSE)),IF($C422=Listes!$B$33,IF('Dépenses forfaitaire'!$E422&lt;=Listes!$A$64,'Dépenses forfaitaire'!$E422*Listes!$A$65,IF('Dépenses forfaitaire'!$E422&gt;Listes!$D$64,'Dépenses forfaitaire'!$E422*Listes!$D$65,(('Dépenses forfaitaire'!$E422*Listes!$B$65)+Listes!$C$65)))))))</f>
        <v/>
      </c>
      <c r="P422" s="105" t="str">
        <f t="shared" si="13"/>
        <v/>
      </c>
      <c r="Q422" s="219"/>
    </row>
    <row r="423" spans="1:17" ht="20.100000000000001" customHeight="1" x14ac:dyDescent="0.25">
      <c r="A423" s="44">
        <v>417</v>
      </c>
      <c r="B423" s="21"/>
      <c r="C423" s="21"/>
      <c r="D423" s="21"/>
      <c r="E423" s="21"/>
      <c r="F423" s="21"/>
      <c r="G423" s="21"/>
      <c r="H423" s="113" t="str">
        <f>IF(C423="","",IF(C423="","",(VLOOKUP(C423,Listes!$B$31:$C$35,2,FALSE))))</f>
        <v/>
      </c>
      <c r="I423" s="219" t="str">
        <f t="shared" si="12"/>
        <v/>
      </c>
      <c r="J423" s="105" t="str">
        <f>IF(H423="","",IF(H423="","",(VLOOKUP(H423,Listes!$C$31:$D$35,2,FALSE))))</f>
        <v/>
      </c>
      <c r="K423" s="276"/>
      <c r="L423" s="276"/>
      <c r="M423" s="104" t="str">
        <f>IF($H423="","",IF($C423=Listes!$B$32,IF('Dépenses forfaitaire'!$E423&lt;=Listes!$B$53,('Dépenses forfaitaire'!$E423*(VLOOKUP('Dépenses forfaitaire'!$D423,Listes!$A$54:$E$60,2,FALSE))),IF('Dépenses forfaitaire'!$E423&gt;Listes!$E$53,('Dépenses forfaitaire'!$E423*(VLOOKUP('Dépenses forfaitaire'!$D423,Listes!$A$54:$E$60,5,FALSE))),('Dépenses forfaitaire'!$E423*(VLOOKUP('Dépenses forfaitaire'!$D423,Listes!$A$54:$E$60,3,FALSE)))+(VLOOKUP('Dépenses forfaitaire'!$D423,Listes!$A$54:$E$60,4,FALSE))))))</f>
        <v/>
      </c>
      <c r="N423" s="104" t="str">
        <f>IF($H423="","",IF($C423=Listes!$B$31,IF('Dépenses forfaitaire'!$E423&lt;=Listes!$B$42,('Dépenses forfaitaire'!$E423*(VLOOKUP('Dépenses forfaitaire'!$D423,Listes!$A$43:$E$49,2,FALSE))),IF('Dépenses forfaitaire'!$E423&gt;Listes!$D$42,('Dépenses forfaitaire'!$E423*(VLOOKUP('Dépenses forfaitaire'!$D423,Listes!$A$43:$E$49,5,FALSE))),('Dépenses forfaitaire'!$E423*(VLOOKUP('Dépenses forfaitaire'!$D423,Listes!$A$43:$E$49,3,FALSE)))+(VLOOKUP('Dépenses forfaitaire'!$D423,Listes!$A$43:$E$49,4,FALSE))))))</f>
        <v/>
      </c>
      <c r="O423" s="104" t="str">
        <f>IF($H423="","",IF($C423=Listes!$B$34,Listes!$I$31,IF($C423=Listes!$B$35,(VLOOKUP('Dépenses forfaitaire'!$F423,Listes!$E$31:$F$36,2,FALSE)),IF($C423=Listes!$B$33,IF('Dépenses forfaitaire'!$E423&lt;=Listes!$A$64,'Dépenses forfaitaire'!$E423*Listes!$A$65,IF('Dépenses forfaitaire'!$E423&gt;Listes!$D$64,'Dépenses forfaitaire'!$E423*Listes!$D$65,(('Dépenses forfaitaire'!$E423*Listes!$B$65)+Listes!$C$65)))))))</f>
        <v/>
      </c>
      <c r="P423" s="105" t="str">
        <f t="shared" si="13"/>
        <v/>
      </c>
      <c r="Q423" s="219"/>
    </row>
    <row r="424" spans="1:17" ht="20.100000000000001" customHeight="1" x14ac:dyDescent="0.25">
      <c r="A424" s="44">
        <v>418</v>
      </c>
      <c r="B424" s="21"/>
      <c r="C424" s="21"/>
      <c r="D424" s="21"/>
      <c r="E424" s="21"/>
      <c r="F424" s="21"/>
      <c r="G424" s="21"/>
      <c r="H424" s="113" t="str">
        <f>IF(C424="","",IF(C424="","",(VLOOKUP(C424,Listes!$B$31:$C$35,2,FALSE))))</f>
        <v/>
      </c>
      <c r="I424" s="219" t="str">
        <f t="shared" si="12"/>
        <v/>
      </c>
      <c r="J424" s="105" t="str">
        <f>IF(H424="","",IF(H424="","",(VLOOKUP(H424,Listes!$C$31:$D$35,2,FALSE))))</f>
        <v/>
      </c>
      <c r="K424" s="276"/>
      <c r="L424" s="276"/>
      <c r="M424" s="104" t="str">
        <f>IF($H424="","",IF($C424=Listes!$B$32,IF('Dépenses forfaitaire'!$E424&lt;=Listes!$B$53,('Dépenses forfaitaire'!$E424*(VLOOKUP('Dépenses forfaitaire'!$D424,Listes!$A$54:$E$60,2,FALSE))),IF('Dépenses forfaitaire'!$E424&gt;Listes!$E$53,('Dépenses forfaitaire'!$E424*(VLOOKUP('Dépenses forfaitaire'!$D424,Listes!$A$54:$E$60,5,FALSE))),('Dépenses forfaitaire'!$E424*(VLOOKUP('Dépenses forfaitaire'!$D424,Listes!$A$54:$E$60,3,FALSE)))+(VLOOKUP('Dépenses forfaitaire'!$D424,Listes!$A$54:$E$60,4,FALSE))))))</f>
        <v/>
      </c>
      <c r="N424" s="104" t="str">
        <f>IF($H424="","",IF($C424=Listes!$B$31,IF('Dépenses forfaitaire'!$E424&lt;=Listes!$B$42,('Dépenses forfaitaire'!$E424*(VLOOKUP('Dépenses forfaitaire'!$D424,Listes!$A$43:$E$49,2,FALSE))),IF('Dépenses forfaitaire'!$E424&gt;Listes!$D$42,('Dépenses forfaitaire'!$E424*(VLOOKUP('Dépenses forfaitaire'!$D424,Listes!$A$43:$E$49,5,FALSE))),('Dépenses forfaitaire'!$E424*(VLOOKUP('Dépenses forfaitaire'!$D424,Listes!$A$43:$E$49,3,FALSE)))+(VLOOKUP('Dépenses forfaitaire'!$D424,Listes!$A$43:$E$49,4,FALSE))))))</f>
        <v/>
      </c>
      <c r="O424" s="104" t="str">
        <f>IF($H424="","",IF($C424=Listes!$B$34,Listes!$I$31,IF($C424=Listes!$B$35,(VLOOKUP('Dépenses forfaitaire'!$F424,Listes!$E$31:$F$36,2,FALSE)),IF($C424=Listes!$B$33,IF('Dépenses forfaitaire'!$E424&lt;=Listes!$A$64,'Dépenses forfaitaire'!$E424*Listes!$A$65,IF('Dépenses forfaitaire'!$E424&gt;Listes!$D$64,'Dépenses forfaitaire'!$E424*Listes!$D$65,(('Dépenses forfaitaire'!$E424*Listes!$B$65)+Listes!$C$65)))))))</f>
        <v/>
      </c>
      <c r="P424" s="105" t="str">
        <f t="shared" si="13"/>
        <v/>
      </c>
      <c r="Q424" s="219"/>
    </row>
    <row r="425" spans="1:17" ht="20.100000000000001" customHeight="1" x14ac:dyDescent="0.25">
      <c r="A425" s="44">
        <v>419</v>
      </c>
      <c r="B425" s="21"/>
      <c r="C425" s="21"/>
      <c r="D425" s="21"/>
      <c r="E425" s="21"/>
      <c r="F425" s="21"/>
      <c r="G425" s="21"/>
      <c r="H425" s="113" t="str">
        <f>IF(C425="","",IF(C425="","",(VLOOKUP(C425,Listes!$B$31:$C$35,2,FALSE))))</f>
        <v/>
      </c>
      <c r="I425" s="219" t="str">
        <f t="shared" si="12"/>
        <v/>
      </c>
      <c r="J425" s="105" t="str">
        <f>IF(H425="","",IF(H425="","",(VLOOKUP(H425,Listes!$C$31:$D$35,2,FALSE))))</f>
        <v/>
      </c>
      <c r="K425" s="276"/>
      <c r="L425" s="276"/>
      <c r="M425" s="104" t="str">
        <f>IF($H425="","",IF($C425=Listes!$B$32,IF('Dépenses forfaitaire'!$E425&lt;=Listes!$B$53,('Dépenses forfaitaire'!$E425*(VLOOKUP('Dépenses forfaitaire'!$D425,Listes!$A$54:$E$60,2,FALSE))),IF('Dépenses forfaitaire'!$E425&gt;Listes!$E$53,('Dépenses forfaitaire'!$E425*(VLOOKUP('Dépenses forfaitaire'!$D425,Listes!$A$54:$E$60,5,FALSE))),('Dépenses forfaitaire'!$E425*(VLOOKUP('Dépenses forfaitaire'!$D425,Listes!$A$54:$E$60,3,FALSE)))+(VLOOKUP('Dépenses forfaitaire'!$D425,Listes!$A$54:$E$60,4,FALSE))))))</f>
        <v/>
      </c>
      <c r="N425" s="104" t="str">
        <f>IF($H425="","",IF($C425=Listes!$B$31,IF('Dépenses forfaitaire'!$E425&lt;=Listes!$B$42,('Dépenses forfaitaire'!$E425*(VLOOKUP('Dépenses forfaitaire'!$D425,Listes!$A$43:$E$49,2,FALSE))),IF('Dépenses forfaitaire'!$E425&gt;Listes!$D$42,('Dépenses forfaitaire'!$E425*(VLOOKUP('Dépenses forfaitaire'!$D425,Listes!$A$43:$E$49,5,FALSE))),('Dépenses forfaitaire'!$E425*(VLOOKUP('Dépenses forfaitaire'!$D425,Listes!$A$43:$E$49,3,FALSE)))+(VLOOKUP('Dépenses forfaitaire'!$D425,Listes!$A$43:$E$49,4,FALSE))))))</f>
        <v/>
      </c>
      <c r="O425" s="104" t="str">
        <f>IF($H425="","",IF($C425=Listes!$B$34,Listes!$I$31,IF($C425=Listes!$B$35,(VLOOKUP('Dépenses forfaitaire'!$F425,Listes!$E$31:$F$36,2,FALSE)),IF($C425=Listes!$B$33,IF('Dépenses forfaitaire'!$E425&lt;=Listes!$A$64,'Dépenses forfaitaire'!$E425*Listes!$A$65,IF('Dépenses forfaitaire'!$E425&gt;Listes!$D$64,'Dépenses forfaitaire'!$E425*Listes!$D$65,(('Dépenses forfaitaire'!$E425*Listes!$B$65)+Listes!$C$65)))))))</f>
        <v/>
      </c>
      <c r="P425" s="105" t="str">
        <f t="shared" si="13"/>
        <v/>
      </c>
      <c r="Q425" s="219"/>
    </row>
    <row r="426" spans="1:17" ht="20.100000000000001" customHeight="1" x14ac:dyDescent="0.25">
      <c r="A426" s="44">
        <v>420</v>
      </c>
      <c r="B426" s="21"/>
      <c r="C426" s="21"/>
      <c r="D426" s="21"/>
      <c r="E426" s="21"/>
      <c r="F426" s="21"/>
      <c r="G426" s="21"/>
      <c r="H426" s="113" t="str">
        <f>IF(C426="","",IF(C426="","",(VLOOKUP(C426,Listes!$B$31:$C$35,2,FALSE))))</f>
        <v/>
      </c>
      <c r="I426" s="219" t="str">
        <f t="shared" si="12"/>
        <v/>
      </c>
      <c r="J426" s="105" t="str">
        <f>IF(H426="","",IF(H426="","",(VLOOKUP(H426,Listes!$C$31:$D$35,2,FALSE))))</f>
        <v/>
      </c>
      <c r="K426" s="276"/>
      <c r="L426" s="276"/>
      <c r="M426" s="104" t="str">
        <f>IF($H426="","",IF($C426=Listes!$B$32,IF('Dépenses forfaitaire'!$E426&lt;=Listes!$B$53,('Dépenses forfaitaire'!$E426*(VLOOKUP('Dépenses forfaitaire'!$D426,Listes!$A$54:$E$60,2,FALSE))),IF('Dépenses forfaitaire'!$E426&gt;Listes!$E$53,('Dépenses forfaitaire'!$E426*(VLOOKUP('Dépenses forfaitaire'!$D426,Listes!$A$54:$E$60,5,FALSE))),('Dépenses forfaitaire'!$E426*(VLOOKUP('Dépenses forfaitaire'!$D426,Listes!$A$54:$E$60,3,FALSE)))+(VLOOKUP('Dépenses forfaitaire'!$D426,Listes!$A$54:$E$60,4,FALSE))))))</f>
        <v/>
      </c>
      <c r="N426" s="104" t="str">
        <f>IF($H426="","",IF($C426=Listes!$B$31,IF('Dépenses forfaitaire'!$E426&lt;=Listes!$B$42,('Dépenses forfaitaire'!$E426*(VLOOKUP('Dépenses forfaitaire'!$D426,Listes!$A$43:$E$49,2,FALSE))),IF('Dépenses forfaitaire'!$E426&gt;Listes!$D$42,('Dépenses forfaitaire'!$E426*(VLOOKUP('Dépenses forfaitaire'!$D426,Listes!$A$43:$E$49,5,FALSE))),('Dépenses forfaitaire'!$E426*(VLOOKUP('Dépenses forfaitaire'!$D426,Listes!$A$43:$E$49,3,FALSE)))+(VLOOKUP('Dépenses forfaitaire'!$D426,Listes!$A$43:$E$49,4,FALSE))))))</f>
        <v/>
      </c>
      <c r="O426" s="104" t="str">
        <f>IF($H426="","",IF($C426=Listes!$B$34,Listes!$I$31,IF($C426=Listes!$B$35,(VLOOKUP('Dépenses forfaitaire'!$F426,Listes!$E$31:$F$36,2,FALSE)),IF($C426=Listes!$B$33,IF('Dépenses forfaitaire'!$E426&lt;=Listes!$A$64,'Dépenses forfaitaire'!$E426*Listes!$A$65,IF('Dépenses forfaitaire'!$E426&gt;Listes!$D$64,'Dépenses forfaitaire'!$E426*Listes!$D$65,(('Dépenses forfaitaire'!$E426*Listes!$B$65)+Listes!$C$65)))))))</f>
        <v/>
      </c>
      <c r="P426" s="105" t="str">
        <f t="shared" si="13"/>
        <v/>
      </c>
      <c r="Q426" s="219"/>
    </row>
    <row r="427" spans="1:17" ht="20.100000000000001" customHeight="1" x14ac:dyDescent="0.25">
      <c r="A427" s="44">
        <v>421</v>
      </c>
      <c r="B427" s="21"/>
      <c r="C427" s="21"/>
      <c r="D427" s="21"/>
      <c r="E427" s="21"/>
      <c r="F427" s="21"/>
      <c r="G427" s="21"/>
      <c r="H427" s="113" t="str">
        <f>IF(C427="","",IF(C427="","",(VLOOKUP(C427,Listes!$B$31:$C$35,2,FALSE))))</f>
        <v/>
      </c>
      <c r="I427" s="219" t="str">
        <f t="shared" si="12"/>
        <v/>
      </c>
      <c r="J427" s="105" t="str">
        <f>IF(H427="","",IF(H427="","",(VLOOKUP(H427,Listes!$C$31:$D$35,2,FALSE))))</f>
        <v/>
      </c>
      <c r="K427" s="276"/>
      <c r="L427" s="276"/>
      <c r="M427" s="104" t="str">
        <f>IF($H427="","",IF($C427=Listes!$B$32,IF('Dépenses forfaitaire'!$E427&lt;=Listes!$B$53,('Dépenses forfaitaire'!$E427*(VLOOKUP('Dépenses forfaitaire'!$D427,Listes!$A$54:$E$60,2,FALSE))),IF('Dépenses forfaitaire'!$E427&gt;Listes!$E$53,('Dépenses forfaitaire'!$E427*(VLOOKUP('Dépenses forfaitaire'!$D427,Listes!$A$54:$E$60,5,FALSE))),('Dépenses forfaitaire'!$E427*(VLOOKUP('Dépenses forfaitaire'!$D427,Listes!$A$54:$E$60,3,FALSE)))+(VLOOKUP('Dépenses forfaitaire'!$D427,Listes!$A$54:$E$60,4,FALSE))))))</f>
        <v/>
      </c>
      <c r="N427" s="104" t="str">
        <f>IF($H427="","",IF($C427=Listes!$B$31,IF('Dépenses forfaitaire'!$E427&lt;=Listes!$B$42,('Dépenses forfaitaire'!$E427*(VLOOKUP('Dépenses forfaitaire'!$D427,Listes!$A$43:$E$49,2,FALSE))),IF('Dépenses forfaitaire'!$E427&gt;Listes!$D$42,('Dépenses forfaitaire'!$E427*(VLOOKUP('Dépenses forfaitaire'!$D427,Listes!$A$43:$E$49,5,FALSE))),('Dépenses forfaitaire'!$E427*(VLOOKUP('Dépenses forfaitaire'!$D427,Listes!$A$43:$E$49,3,FALSE)))+(VLOOKUP('Dépenses forfaitaire'!$D427,Listes!$A$43:$E$49,4,FALSE))))))</f>
        <v/>
      </c>
      <c r="O427" s="104" t="str">
        <f>IF($H427="","",IF($C427=Listes!$B$34,Listes!$I$31,IF($C427=Listes!$B$35,(VLOOKUP('Dépenses forfaitaire'!$F427,Listes!$E$31:$F$36,2,FALSE)),IF($C427=Listes!$B$33,IF('Dépenses forfaitaire'!$E427&lt;=Listes!$A$64,'Dépenses forfaitaire'!$E427*Listes!$A$65,IF('Dépenses forfaitaire'!$E427&gt;Listes!$D$64,'Dépenses forfaitaire'!$E427*Listes!$D$65,(('Dépenses forfaitaire'!$E427*Listes!$B$65)+Listes!$C$65)))))))</f>
        <v/>
      </c>
      <c r="P427" s="105" t="str">
        <f t="shared" si="13"/>
        <v/>
      </c>
      <c r="Q427" s="219"/>
    </row>
    <row r="428" spans="1:17" ht="20.100000000000001" customHeight="1" x14ac:dyDescent="0.25">
      <c r="A428" s="44">
        <v>422</v>
      </c>
      <c r="B428" s="21"/>
      <c r="C428" s="21"/>
      <c r="D428" s="21"/>
      <c r="E428" s="21"/>
      <c r="F428" s="21"/>
      <c r="G428" s="21"/>
      <c r="H428" s="113" t="str">
        <f>IF(C428="","",IF(C428="","",(VLOOKUP(C428,Listes!$B$31:$C$35,2,FALSE))))</f>
        <v/>
      </c>
      <c r="I428" s="219" t="str">
        <f t="shared" si="12"/>
        <v/>
      </c>
      <c r="J428" s="105" t="str">
        <f>IF(H428="","",IF(H428="","",(VLOOKUP(H428,Listes!$C$31:$D$35,2,FALSE))))</f>
        <v/>
      </c>
      <c r="K428" s="276"/>
      <c r="L428" s="276"/>
      <c r="M428" s="104" t="str">
        <f>IF($H428="","",IF($C428=Listes!$B$32,IF('Dépenses forfaitaire'!$E428&lt;=Listes!$B$53,('Dépenses forfaitaire'!$E428*(VLOOKUP('Dépenses forfaitaire'!$D428,Listes!$A$54:$E$60,2,FALSE))),IF('Dépenses forfaitaire'!$E428&gt;Listes!$E$53,('Dépenses forfaitaire'!$E428*(VLOOKUP('Dépenses forfaitaire'!$D428,Listes!$A$54:$E$60,5,FALSE))),('Dépenses forfaitaire'!$E428*(VLOOKUP('Dépenses forfaitaire'!$D428,Listes!$A$54:$E$60,3,FALSE)))+(VLOOKUP('Dépenses forfaitaire'!$D428,Listes!$A$54:$E$60,4,FALSE))))))</f>
        <v/>
      </c>
      <c r="N428" s="104" t="str">
        <f>IF($H428="","",IF($C428=Listes!$B$31,IF('Dépenses forfaitaire'!$E428&lt;=Listes!$B$42,('Dépenses forfaitaire'!$E428*(VLOOKUP('Dépenses forfaitaire'!$D428,Listes!$A$43:$E$49,2,FALSE))),IF('Dépenses forfaitaire'!$E428&gt;Listes!$D$42,('Dépenses forfaitaire'!$E428*(VLOOKUP('Dépenses forfaitaire'!$D428,Listes!$A$43:$E$49,5,FALSE))),('Dépenses forfaitaire'!$E428*(VLOOKUP('Dépenses forfaitaire'!$D428,Listes!$A$43:$E$49,3,FALSE)))+(VLOOKUP('Dépenses forfaitaire'!$D428,Listes!$A$43:$E$49,4,FALSE))))))</f>
        <v/>
      </c>
      <c r="O428" s="104" t="str">
        <f>IF($H428="","",IF($C428=Listes!$B$34,Listes!$I$31,IF($C428=Listes!$B$35,(VLOOKUP('Dépenses forfaitaire'!$F428,Listes!$E$31:$F$36,2,FALSE)),IF($C428=Listes!$B$33,IF('Dépenses forfaitaire'!$E428&lt;=Listes!$A$64,'Dépenses forfaitaire'!$E428*Listes!$A$65,IF('Dépenses forfaitaire'!$E428&gt;Listes!$D$64,'Dépenses forfaitaire'!$E428*Listes!$D$65,(('Dépenses forfaitaire'!$E428*Listes!$B$65)+Listes!$C$65)))))))</f>
        <v/>
      </c>
      <c r="P428" s="105" t="str">
        <f t="shared" si="13"/>
        <v/>
      </c>
      <c r="Q428" s="219"/>
    </row>
    <row r="429" spans="1:17" ht="20.100000000000001" customHeight="1" x14ac:dyDescent="0.25">
      <c r="A429" s="44">
        <v>423</v>
      </c>
      <c r="B429" s="21"/>
      <c r="C429" s="21"/>
      <c r="D429" s="21"/>
      <c r="E429" s="21"/>
      <c r="F429" s="21"/>
      <c r="G429" s="21"/>
      <c r="H429" s="113" t="str">
        <f>IF(C429="","",IF(C429="","",(VLOOKUP(C429,Listes!$B$31:$C$35,2,FALSE))))</f>
        <v/>
      </c>
      <c r="I429" s="219" t="str">
        <f t="shared" si="12"/>
        <v/>
      </c>
      <c r="J429" s="105" t="str">
        <f>IF(H429="","",IF(H429="","",(VLOOKUP(H429,Listes!$C$31:$D$35,2,FALSE))))</f>
        <v/>
      </c>
      <c r="K429" s="276"/>
      <c r="L429" s="276"/>
      <c r="M429" s="104" t="str">
        <f>IF($H429="","",IF($C429=Listes!$B$32,IF('Dépenses forfaitaire'!$E429&lt;=Listes!$B$53,('Dépenses forfaitaire'!$E429*(VLOOKUP('Dépenses forfaitaire'!$D429,Listes!$A$54:$E$60,2,FALSE))),IF('Dépenses forfaitaire'!$E429&gt;Listes!$E$53,('Dépenses forfaitaire'!$E429*(VLOOKUP('Dépenses forfaitaire'!$D429,Listes!$A$54:$E$60,5,FALSE))),('Dépenses forfaitaire'!$E429*(VLOOKUP('Dépenses forfaitaire'!$D429,Listes!$A$54:$E$60,3,FALSE)))+(VLOOKUP('Dépenses forfaitaire'!$D429,Listes!$A$54:$E$60,4,FALSE))))))</f>
        <v/>
      </c>
      <c r="N429" s="104" t="str">
        <f>IF($H429="","",IF($C429=Listes!$B$31,IF('Dépenses forfaitaire'!$E429&lt;=Listes!$B$42,('Dépenses forfaitaire'!$E429*(VLOOKUP('Dépenses forfaitaire'!$D429,Listes!$A$43:$E$49,2,FALSE))),IF('Dépenses forfaitaire'!$E429&gt;Listes!$D$42,('Dépenses forfaitaire'!$E429*(VLOOKUP('Dépenses forfaitaire'!$D429,Listes!$A$43:$E$49,5,FALSE))),('Dépenses forfaitaire'!$E429*(VLOOKUP('Dépenses forfaitaire'!$D429,Listes!$A$43:$E$49,3,FALSE)))+(VLOOKUP('Dépenses forfaitaire'!$D429,Listes!$A$43:$E$49,4,FALSE))))))</f>
        <v/>
      </c>
      <c r="O429" s="104" t="str">
        <f>IF($H429="","",IF($C429=Listes!$B$34,Listes!$I$31,IF($C429=Listes!$B$35,(VLOOKUP('Dépenses forfaitaire'!$F429,Listes!$E$31:$F$36,2,FALSE)),IF($C429=Listes!$B$33,IF('Dépenses forfaitaire'!$E429&lt;=Listes!$A$64,'Dépenses forfaitaire'!$E429*Listes!$A$65,IF('Dépenses forfaitaire'!$E429&gt;Listes!$D$64,'Dépenses forfaitaire'!$E429*Listes!$D$65,(('Dépenses forfaitaire'!$E429*Listes!$B$65)+Listes!$C$65)))))))</f>
        <v/>
      </c>
      <c r="P429" s="105" t="str">
        <f t="shared" si="13"/>
        <v/>
      </c>
      <c r="Q429" s="219"/>
    </row>
    <row r="430" spans="1:17" ht="20.100000000000001" customHeight="1" x14ac:dyDescent="0.25">
      <c r="A430" s="44">
        <v>424</v>
      </c>
      <c r="B430" s="21"/>
      <c r="C430" s="21"/>
      <c r="D430" s="21"/>
      <c r="E430" s="21"/>
      <c r="F430" s="21"/>
      <c r="G430" s="21"/>
      <c r="H430" s="113" t="str">
        <f>IF(C430="","",IF(C430="","",(VLOOKUP(C430,Listes!$B$31:$C$35,2,FALSE))))</f>
        <v/>
      </c>
      <c r="I430" s="219" t="str">
        <f t="shared" si="12"/>
        <v/>
      </c>
      <c r="J430" s="105" t="str">
        <f>IF(H430="","",IF(H430="","",(VLOOKUP(H430,Listes!$C$31:$D$35,2,FALSE))))</f>
        <v/>
      </c>
      <c r="K430" s="276"/>
      <c r="L430" s="276"/>
      <c r="M430" s="104" t="str">
        <f>IF($H430="","",IF($C430=Listes!$B$32,IF('Dépenses forfaitaire'!$E430&lt;=Listes!$B$53,('Dépenses forfaitaire'!$E430*(VLOOKUP('Dépenses forfaitaire'!$D430,Listes!$A$54:$E$60,2,FALSE))),IF('Dépenses forfaitaire'!$E430&gt;Listes!$E$53,('Dépenses forfaitaire'!$E430*(VLOOKUP('Dépenses forfaitaire'!$D430,Listes!$A$54:$E$60,5,FALSE))),('Dépenses forfaitaire'!$E430*(VLOOKUP('Dépenses forfaitaire'!$D430,Listes!$A$54:$E$60,3,FALSE)))+(VLOOKUP('Dépenses forfaitaire'!$D430,Listes!$A$54:$E$60,4,FALSE))))))</f>
        <v/>
      </c>
      <c r="N430" s="104" t="str">
        <f>IF($H430="","",IF($C430=Listes!$B$31,IF('Dépenses forfaitaire'!$E430&lt;=Listes!$B$42,('Dépenses forfaitaire'!$E430*(VLOOKUP('Dépenses forfaitaire'!$D430,Listes!$A$43:$E$49,2,FALSE))),IF('Dépenses forfaitaire'!$E430&gt;Listes!$D$42,('Dépenses forfaitaire'!$E430*(VLOOKUP('Dépenses forfaitaire'!$D430,Listes!$A$43:$E$49,5,FALSE))),('Dépenses forfaitaire'!$E430*(VLOOKUP('Dépenses forfaitaire'!$D430,Listes!$A$43:$E$49,3,FALSE)))+(VLOOKUP('Dépenses forfaitaire'!$D430,Listes!$A$43:$E$49,4,FALSE))))))</f>
        <v/>
      </c>
      <c r="O430" s="104" t="str">
        <f>IF($H430="","",IF($C430=Listes!$B$34,Listes!$I$31,IF($C430=Listes!$B$35,(VLOOKUP('Dépenses forfaitaire'!$F430,Listes!$E$31:$F$36,2,FALSE)),IF($C430=Listes!$B$33,IF('Dépenses forfaitaire'!$E430&lt;=Listes!$A$64,'Dépenses forfaitaire'!$E430*Listes!$A$65,IF('Dépenses forfaitaire'!$E430&gt;Listes!$D$64,'Dépenses forfaitaire'!$E430*Listes!$D$65,(('Dépenses forfaitaire'!$E430*Listes!$B$65)+Listes!$C$65)))))))</f>
        <v/>
      </c>
      <c r="P430" s="105" t="str">
        <f t="shared" si="13"/>
        <v/>
      </c>
      <c r="Q430" s="219"/>
    </row>
    <row r="431" spans="1:17" ht="20.100000000000001" customHeight="1" x14ac:dyDescent="0.25">
      <c r="A431" s="44">
        <v>425</v>
      </c>
      <c r="B431" s="21"/>
      <c r="C431" s="21"/>
      <c r="D431" s="21"/>
      <c r="E431" s="21"/>
      <c r="F431" s="21"/>
      <c r="G431" s="21"/>
      <c r="H431" s="113" t="str">
        <f>IF(C431="","",IF(C431="","",(VLOOKUP(C431,Listes!$B$31:$C$35,2,FALSE))))</f>
        <v/>
      </c>
      <c r="I431" s="219" t="str">
        <f t="shared" si="12"/>
        <v/>
      </c>
      <c r="J431" s="105" t="str">
        <f>IF(H431="","",IF(H431="","",(VLOOKUP(H431,Listes!$C$31:$D$35,2,FALSE))))</f>
        <v/>
      </c>
      <c r="K431" s="276"/>
      <c r="L431" s="276"/>
      <c r="M431" s="104" t="str">
        <f>IF($H431="","",IF($C431=Listes!$B$32,IF('Dépenses forfaitaire'!$E431&lt;=Listes!$B$53,('Dépenses forfaitaire'!$E431*(VLOOKUP('Dépenses forfaitaire'!$D431,Listes!$A$54:$E$60,2,FALSE))),IF('Dépenses forfaitaire'!$E431&gt;Listes!$E$53,('Dépenses forfaitaire'!$E431*(VLOOKUP('Dépenses forfaitaire'!$D431,Listes!$A$54:$E$60,5,FALSE))),('Dépenses forfaitaire'!$E431*(VLOOKUP('Dépenses forfaitaire'!$D431,Listes!$A$54:$E$60,3,FALSE)))+(VLOOKUP('Dépenses forfaitaire'!$D431,Listes!$A$54:$E$60,4,FALSE))))))</f>
        <v/>
      </c>
      <c r="N431" s="104" t="str">
        <f>IF($H431="","",IF($C431=Listes!$B$31,IF('Dépenses forfaitaire'!$E431&lt;=Listes!$B$42,('Dépenses forfaitaire'!$E431*(VLOOKUP('Dépenses forfaitaire'!$D431,Listes!$A$43:$E$49,2,FALSE))),IF('Dépenses forfaitaire'!$E431&gt;Listes!$D$42,('Dépenses forfaitaire'!$E431*(VLOOKUP('Dépenses forfaitaire'!$D431,Listes!$A$43:$E$49,5,FALSE))),('Dépenses forfaitaire'!$E431*(VLOOKUP('Dépenses forfaitaire'!$D431,Listes!$A$43:$E$49,3,FALSE)))+(VLOOKUP('Dépenses forfaitaire'!$D431,Listes!$A$43:$E$49,4,FALSE))))))</f>
        <v/>
      </c>
      <c r="O431" s="104" t="str">
        <f>IF($H431="","",IF($C431=Listes!$B$34,Listes!$I$31,IF($C431=Listes!$B$35,(VLOOKUP('Dépenses forfaitaire'!$F431,Listes!$E$31:$F$36,2,FALSE)),IF($C431=Listes!$B$33,IF('Dépenses forfaitaire'!$E431&lt;=Listes!$A$64,'Dépenses forfaitaire'!$E431*Listes!$A$65,IF('Dépenses forfaitaire'!$E431&gt;Listes!$D$64,'Dépenses forfaitaire'!$E431*Listes!$D$65,(('Dépenses forfaitaire'!$E431*Listes!$B$65)+Listes!$C$65)))))))</f>
        <v/>
      </c>
      <c r="P431" s="105" t="str">
        <f t="shared" si="13"/>
        <v/>
      </c>
      <c r="Q431" s="219"/>
    </row>
    <row r="432" spans="1:17" ht="20.100000000000001" customHeight="1" x14ac:dyDescent="0.25">
      <c r="A432" s="44">
        <v>426</v>
      </c>
      <c r="B432" s="21"/>
      <c r="C432" s="21"/>
      <c r="D432" s="21"/>
      <c r="E432" s="21"/>
      <c r="F432" s="21"/>
      <c r="G432" s="21"/>
      <c r="H432" s="113" t="str">
        <f>IF(C432="","",IF(C432="","",(VLOOKUP(C432,Listes!$B$31:$C$35,2,FALSE))))</f>
        <v/>
      </c>
      <c r="I432" s="219" t="str">
        <f t="shared" si="12"/>
        <v/>
      </c>
      <c r="J432" s="105" t="str">
        <f>IF(H432="","",IF(H432="","",(VLOOKUP(H432,Listes!$C$31:$D$35,2,FALSE))))</f>
        <v/>
      </c>
      <c r="K432" s="276"/>
      <c r="L432" s="276"/>
      <c r="M432" s="104" t="str">
        <f>IF($H432="","",IF($C432=Listes!$B$32,IF('Dépenses forfaitaire'!$E432&lt;=Listes!$B$53,('Dépenses forfaitaire'!$E432*(VLOOKUP('Dépenses forfaitaire'!$D432,Listes!$A$54:$E$60,2,FALSE))),IF('Dépenses forfaitaire'!$E432&gt;Listes!$E$53,('Dépenses forfaitaire'!$E432*(VLOOKUP('Dépenses forfaitaire'!$D432,Listes!$A$54:$E$60,5,FALSE))),('Dépenses forfaitaire'!$E432*(VLOOKUP('Dépenses forfaitaire'!$D432,Listes!$A$54:$E$60,3,FALSE)))+(VLOOKUP('Dépenses forfaitaire'!$D432,Listes!$A$54:$E$60,4,FALSE))))))</f>
        <v/>
      </c>
      <c r="N432" s="104" t="str">
        <f>IF($H432="","",IF($C432=Listes!$B$31,IF('Dépenses forfaitaire'!$E432&lt;=Listes!$B$42,('Dépenses forfaitaire'!$E432*(VLOOKUP('Dépenses forfaitaire'!$D432,Listes!$A$43:$E$49,2,FALSE))),IF('Dépenses forfaitaire'!$E432&gt;Listes!$D$42,('Dépenses forfaitaire'!$E432*(VLOOKUP('Dépenses forfaitaire'!$D432,Listes!$A$43:$E$49,5,FALSE))),('Dépenses forfaitaire'!$E432*(VLOOKUP('Dépenses forfaitaire'!$D432,Listes!$A$43:$E$49,3,FALSE)))+(VLOOKUP('Dépenses forfaitaire'!$D432,Listes!$A$43:$E$49,4,FALSE))))))</f>
        <v/>
      </c>
      <c r="O432" s="104" t="str">
        <f>IF($H432="","",IF($C432=Listes!$B$34,Listes!$I$31,IF($C432=Listes!$B$35,(VLOOKUP('Dépenses forfaitaire'!$F432,Listes!$E$31:$F$36,2,FALSE)),IF($C432=Listes!$B$33,IF('Dépenses forfaitaire'!$E432&lt;=Listes!$A$64,'Dépenses forfaitaire'!$E432*Listes!$A$65,IF('Dépenses forfaitaire'!$E432&gt;Listes!$D$64,'Dépenses forfaitaire'!$E432*Listes!$D$65,(('Dépenses forfaitaire'!$E432*Listes!$B$65)+Listes!$C$65)))))))</f>
        <v/>
      </c>
      <c r="P432" s="105" t="str">
        <f t="shared" si="13"/>
        <v/>
      </c>
      <c r="Q432" s="219"/>
    </row>
    <row r="433" spans="1:17" ht="20.100000000000001" customHeight="1" x14ac:dyDescent="0.25">
      <c r="A433" s="44">
        <v>427</v>
      </c>
      <c r="B433" s="21"/>
      <c r="C433" s="21"/>
      <c r="D433" s="21"/>
      <c r="E433" s="21"/>
      <c r="F433" s="21"/>
      <c r="G433" s="21"/>
      <c r="H433" s="113" t="str">
        <f>IF(C433="","",IF(C433="","",(VLOOKUP(C433,Listes!$B$31:$C$35,2,FALSE))))</f>
        <v/>
      </c>
      <c r="I433" s="219" t="str">
        <f t="shared" si="12"/>
        <v/>
      </c>
      <c r="J433" s="105" t="str">
        <f>IF(H433="","",IF(H433="","",(VLOOKUP(H433,Listes!$C$31:$D$35,2,FALSE))))</f>
        <v/>
      </c>
      <c r="K433" s="276"/>
      <c r="L433" s="276"/>
      <c r="M433" s="104" t="str">
        <f>IF($H433="","",IF($C433=Listes!$B$32,IF('Dépenses forfaitaire'!$E433&lt;=Listes!$B$53,('Dépenses forfaitaire'!$E433*(VLOOKUP('Dépenses forfaitaire'!$D433,Listes!$A$54:$E$60,2,FALSE))),IF('Dépenses forfaitaire'!$E433&gt;Listes!$E$53,('Dépenses forfaitaire'!$E433*(VLOOKUP('Dépenses forfaitaire'!$D433,Listes!$A$54:$E$60,5,FALSE))),('Dépenses forfaitaire'!$E433*(VLOOKUP('Dépenses forfaitaire'!$D433,Listes!$A$54:$E$60,3,FALSE)))+(VLOOKUP('Dépenses forfaitaire'!$D433,Listes!$A$54:$E$60,4,FALSE))))))</f>
        <v/>
      </c>
      <c r="N433" s="104" t="str">
        <f>IF($H433="","",IF($C433=Listes!$B$31,IF('Dépenses forfaitaire'!$E433&lt;=Listes!$B$42,('Dépenses forfaitaire'!$E433*(VLOOKUP('Dépenses forfaitaire'!$D433,Listes!$A$43:$E$49,2,FALSE))),IF('Dépenses forfaitaire'!$E433&gt;Listes!$D$42,('Dépenses forfaitaire'!$E433*(VLOOKUP('Dépenses forfaitaire'!$D433,Listes!$A$43:$E$49,5,FALSE))),('Dépenses forfaitaire'!$E433*(VLOOKUP('Dépenses forfaitaire'!$D433,Listes!$A$43:$E$49,3,FALSE)))+(VLOOKUP('Dépenses forfaitaire'!$D433,Listes!$A$43:$E$49,4,FALSE))))))</f>
        <v/>
      </c>
      <c r="O433" s="104" t="str">
        <f>IF($H433="","",IF($C433=Listes!$B$34,Listes!$I$31,IF($C433=Listes!$B$35,(VLOOKUP('Dépenses forfaitaire'!$F433,Listes!$E$31:$F$36,2,FALSE)),IF($C433=Listes!$B$33,IF('Dépenses forfaitaire'!$E433&lt;=Listes!$A$64,'Dépenses forfaitaire'!$E433*Listes!$A$65,IF('Dépenses forfaitaire'!$E433&gt;Listes!$D$64,'Dépenses forfaitaire'!$E433*Listes!$D$65,(('Dépenses forfaitaire'!$E433*Listes!$B$65)+Listes!$C$65)))))))</f>
        <v/>
      </c>
      <c r="P433" s="105" t="str">
        <f t="shared" si="13"/>
        <v/>
      </c>
      <c r="Q433" s="219"/>
    </row>
    <row r="434" spans="1:17" ht="20.100000000000001" customHeight="1" x14ac:dyDescent="0.25">
      <c r="A434" s="44">
        <v>428</v>
      </c>
      <c r="B434" s="21"/>
      <c r="C434" s="21"/>
      <c r="D434" s="21"/>
      <c r="E434" s="21"/>
      <c r="F434" s="21"/>
      <c r="G434" s="21"/>
      <c r="H434" s="113" t="str">
        <f>IF(C434="","",IF(C434="","",(VLOOKUP(C434,Listes!$B$31:$C$35,2,FALSE))))</f>
        <v/>
      </c>
      <c r="I434" s="219" t="str">
        <f t="shared" si="12"/>
        <v/>
      </c>
      <c r="J434" s="105" t="str">
        <f>IF(H434="","",IF(H434="","",(VLOOKUP(H434,Listes!$C$31:$D$35,2,FALSE))))</f>
        <v/>
      </c>
      <c r="K434" s="276"/>
      <c r="L434" s="276"/>
      <c r="M434" s="104" t="str">
        <f>IF($H434="","",IF($C434=Listes!$B$32,IF('Dépenses forfaitaire'!$E434&lt;=Listes!$B$53,('Dépenses forfaitaire'!$E434*(VLOOKUP('Dépenses forfaitaire'!$D434,Listes!$A$54:$E$60,2,FALSE))),IF('Dépenses forfaitaire'!$E434&gt;Listes!$E$53,('Dépenses forfaitaire'!$E434*(VLOOKUP('Dépenses forfaitaire'!$D434,Listes!$A$54:$E$60,5,FALSE))),('Dépenses forfaitaire'!$E434*(VLOOKUP('Dépenses forfaitaire'!$D434,Listes!$A$54:$E$60,3,FALSE)))+(VLOOKUP('Dépenses forfaitaire'!$D434,Listes!$A$54:$E$60,4,FALSE))))))</f>
        <v/>
      </c>
      <c r="N434" s="104" t="str">
        <f>IF($H434="","",IF($C434=Listes!$B$31,IF('Dépenses forfaitaire'!$E434&lt;=Listes!$B$42,('Dépenses forfaitaire'!$E434*(VLOOKUP('Dépenses forfaitaire'!$D434,Listes!$A$43:$E$49,2,FALSE))),IF('Dépenses forfaitaire'!$E434&gt;Listes!$D$42,('Dépenses forfaitaire'!$E434*(VLOOKUP('Dépenses forfaitaire'!$D434,Listes!$A$43:$E$49,5,FALSE))),('Dépenses forfaitaire'!$E434*(VLOOKUP('Dépenses forfaitaire'!$D434,Listes!$A$43:$E$49,3,FALSE)))+(VLOOKUP('Dépenses forfaitaire'!$D434,Listes!$A$43:$E$49,4,FALSE))))))</f>
        <v/>
      </c>
      <c r="O434" s="104" t="str">
        <f>IF($H434="","",IF($C434=Listes!$B$34,Listes!$I$31,IF($C434=Listes!$B$35,(VLOOKUP('Dépenses forfaitaire'!$F434,Listes!$E$31:$F$36,2,FALSE)),IF($C434=Listes!$B$33,IF('Dépenses forfaitaire'!$E434&lt;=Listes!$A$64,'Dépenses forfaitaire'!$E434*Listes!$A$65,IF('Dépenses forfaitaire'!$E434&gt;Listes!$D$64,'Dépenses forfaitaire'!$E434*Listes!$D$65,(('Dépenses forfaitaire'!$E434*Listes!$B$65)+Listes!$C$65)))))))</f>
        <v/>
      </c>
      <c r="P434" s="105" t="str">
        <f t="shared" si="13"/>
        <v/>
      </c>
      <c r="Q434" s="219"/>
    </row>
    <row r="435" spans="1:17" ht="20.100000000000001" customHeight="1" x14ac:dyDescent="0.25">
      <c r="A435" s="44">
        <v>429</v>
      </c>
      <c r="B435" s="21"/>
      <c r="C435" s="21"/>
      <c r="D435" s="21"/>
      <c r="E435" s="21"/>
      <c r="F435" s="21"/>
      <c r="G435" s="21"/>
      <c r="H435" s="113" t="str">
        <f>IF(C435="","",IF(C435="","",(VLOOKUP(C435,Listes!$B$31:$C$35,2,FALSE))))</f>
        <v/>
      </c>
      <c r="I435" s="219" t="str">
        <f t="shared" si="12"/>
        <v/>
      </c>
      <c r="J435" s="105" t="str">
        <f>IF(H435="","",IF(H435="","",(VLOOKUP(H435,Listes!$C$31:$D$35,2,FALSE))))</f>
        <v/>
      </c>
      <c r="K435" s="276"/>
      <c r="L435" s="276"/>
      <c r="M435" s="104" t="str">
        <f>IF($H435="","",IF($C435=Listes!$B$32,IF('Dépenses forfaitaire'!$E435&lt;=Listes!$B$53,('Dépenses forfaitaire'!$E435*(VLOOKUP('Dépenses forfaitaire'!$D435,Listes!$A$54:$E$60,2,FALSE))),IF('Dépenses forfaitaire'!$E435&gt;Listes!$E$53,('Dépenses forfaitaire'!$E435*(VLOOKUP('Dépenses forfaitaire'!$D435,Listes!$A$54:$E$60,5,FALSE))),('Dépenses forfaitaire'!$E435*(VLOOKUP('Dépenses forfaitaire'!$D435,Listes!$A$54:$E$60,3,FALSE)))+(VLOOKUP('Dépenses forfaitaire'!$D435,Listes!$A$54:$E$60,4,FALSE))))))</f>
        <v/>
      </c>
      <c r="N435" s="104" t="str">
        <f>IF($H435="","",IF($C435=Listes!$B$31,IF('Dépenses forfaitaire'!$E435&lt;=Listes!$B$42,('Dépenses forfaitaire'!$E435*(VLOOKUP('Dépenses forfaitaire'!$D435,Listes!$A$43:$E$49,2,FALSE))),IF('Dépenses forfaitaire'!$E435&gt;Listes!$D$42,('Dépenses forfaitaire'!$E435*(VLOOKUP('Dépenses forfaitaire'!$D435,Listes!$A$43:$E$49,5,FALSE))),('Dépenses forfaitaire'!$E435*(VLOOKUP('Dépenses forfaitaire'!$D435,Listes!$A$43:$E$49,3,FALSE)))+(VLOOKUP('Dépenses forfaitaire'!$D435,Listes!$A$43:$E$49,4,FALSE))))))</f>
        <v/>
      </c>
      <c r="O435" s="104" t="str">
        <f>IF($H435="","",IF($C435=Listes!$B$34,Listes!$I$31,IF($C435=Listes!$B$35,(VLOOKUP('Dépenses forfaitaire'!$F435,Listes!$E$31:$F$36,2,FALSE)),IF($C435=Listes!$B$33,IF('Dépenses forfaitaire'!$E435&lt;=Listes!$A$64,'Dépenses forfaitaire'!$E435*Listes!$A$65,IF('Dépenses forfaitaire'!$E435&gt;Listes!$D$64,'Dépenses forfaitaire'!$E435*Listes!$D$65,(('Dépenses forfaitaire'!$E435*Listes!$B$65)+Listes!$C$65)))))))</f>
        <v/>
      </c>
      <c r="P435" s="105" t="str">
        <f t="shared" si="13"/>
        <v/>
      </c>
      <c r="Q435" s="219"/>
    </row>
    <row r="436" spans="1:17" ht="20.100000000000001" customHeight="1" x14ac:dyDescent="0.25">
      <c r="A436" s="44">
        <v>430</v>
      </c>
      <c r="B436" s="21"/>
      <c r="C436" s="21"/>
      <c r="D436" s="21"/>
      <c r="E436" s="21"/>
      <c r="F436" s="21"/>
      <c r="G436" s="21"/>
      <c r="H436" s="113" t="str">
        <f>IF(C436="","",IF(C436="","",(VLOOKUP(C436,Listes!$B$31:$C$35,2,FALSE))))</f>
        <v/>
      </c>
      <c r="I436" s="219" t="str">
        <f t="shared" si="12"/>
        <v/>
      </c>
      <c r="J436" s="105" t="str">
        <f>IF(H436="","",IF(H436="","",(VLOOKUP(H436,Listes!$C$31:$D$35,2,FALSE))))</f>
        <v/>
      </c>
      <c r="K436" s="276"/>
      <c r="L436" s="276"/>
      <c r="M436" s="104" t="str">
        <f>IF($H436="","",IF($C436=Listes!$B$32,IF('Dépenses forfaitaire'!$E436&lt;=Listes!$B$53,('Dépenses forfaitaire'!$E436*(VLOOKUP('Dépenses forfaitaire'!$D436,Listes!$A$54:$E$60,2,FALSE))),IF('Dépenses forfaitaire'!$E436&gt;Listes!$E$53,('Dépenses forfaitaire'!$E436*(VLOOKUP('Dépenses forfaitaire'!$D436,Listes!$A$54:$E$60,5,FALSE))),('Dépenses forfaitaire'!$E436*(VLOOKUP('Dépenses forfaitaire'!$D436,Listes!$A$54:$E$60,3,FALSE)))+(VLOOKUP('Dépenses forfaitaire'!$D436,Listes!$A$54:$E$60,4,FALSE))))))</f>
        <v/>
      </c>
      <c r="N436" s="104" t="str">
        <f>IF($H436="","",IF($C436=Listes!$B$31,IF('Dépenses forfaitaire'!$E436&lt;=Listes!$B$42,('Dépenses forfaitaire'!$E436*(VLOOKUP('Dépenses forfaitaire'!$D436,Listes!$A$43:$E$49,2,FALSE))),IF('Dépenses forfaitaire'!$E436&gt;Listes!$D$42,('Dépenses forfaitaire'!$E436*(VLOOKUP('Dépenses forfaitaire'!$D436,Listes!$A$43:$E$49,5,FALSE))),('Dépenses forfaitaire'!$E436*(VLOOKUP('Dépenses forfaitaire'!$D436,Listes!$A$43:$E$49,3,FALSE)))+(VLOOKUP('Dépenses forfaitaire'!$D436,Listes!$A$43:$E$49,4,FALSE))))))</f>
        <v/>
      </c>
      <c r="O436" s="104" t="str">
        <f>IF($H436="","",IF($C436=Listes!$B$34,Listes!$I$31,IF($C436=Listes!$B$35,(VLOOKUP('Dépenses forfaitaire'!$F436,Listes!$E$31:$F$36,2,FALSE)),IF($C436=Listes!$B$33,IF('Dépenses forfaitaire'!$E436&lt;=Listes!$A$64,'Dépenses forfaitaire'!$E436*Listes!$A$65,IF('Dépenses forfaitaire'!$E436&gt;Listes!$D$64,'Dépenses forfaitaire'!$E436*Listes!$D$65,(('Dépenses forfaitaire'!$E436*Listes!$B$65)+Listes!$C$65)))))))</f>
        <v/>
      </c>
      <c r="P436" s="105" t="str">
        <f t="shared" si="13"/>
        <v/>
      </c>
      <c r="Q436" s="219"/>
    </row>
    <row r="437" spans="1:17" ht="20.100000000000001" customHeight="1" x14ac:dyDescent="0.25">
      <c r="A437" s="44">
        <v>431</v>
      </c>
      <c r="B437" s="21"/>
      <c r="C437" s="21"/>
      <c r="D437" s="21"/>
      <c r="E437" s="21"/>
      <c r="F437" s="21"/>
      <c r="G437" s="21"/>
      <c r="H437" s="113" t="str">
        <f>IF(C437="","",IF(C437="","",(VLOOKUP(C437,Listes!$B$31:$C$35,2,FALSE))))</f>
        <v/>
      </c>
      <c r="I437" s="219" t="str">
        <f t="shared" si="12"/>
        <v/>
      </c>
      <c r="J437" s="105" t="str">
        <f>IF(H437="","",IF(H437="","",(VLOOKUP(H437,Listes!$C$31:$D$35,2,FALSE))))</f>
        <v/>
      </c>
      <c r="K437" s="276"/>
      <c r="L437" s="276"/>
      <c r="M437" s="104" t="str">
        <f>IF($H437="","",IF($C437=Listes!$B$32,IF('Dépenses forfaitaire'!$E437&lt;=Listes!$B$53,('Dépenses forfaitaire'!$E437*(VLOOKUP('Dépenses forfaitaire'!$D437,Listes!$A$54:$E$60,2,FALSE))),IF('Dépenses forfaitaire'!$E437&gt;Listes!$E$53,('Dépenses forfaitaire'!$E437*(VLOOKUP('Dépenses forfaitaire'!$D437,Listes!$A$54:$E$60,5,FALSE))),('Dépenses forfaitaire'!$E437*(VLOOKUP('Dépenses forfaitaire'!$D437,Listes!$A$54:$E$60,3,FALSE)))+(VLOOKUP('Dépenses forfaitaire'!$D437,Listes!$A$54:$E$60,4,FALSE))))))</f>
        <v/>
      </c>
      <c r="N437" s="104" t="str">
        <f>IF($H437="","",IF($C437=Listes!$B$31,IF('Dépenses forfaitaire'!$E437&lt;=Listes!$B$42,('Dépenses forfaitaire'!$E437*(VLOOKUP('Dépenses forfaitaire'!$D437,Listes!$A$43:$E$49,2,FALSE))),IF('Dépenses forfaitaire'!$E437&gt;Listes!$D$42,('Dépenses forfaitaire'!$E437*(VLOOKUP('Dépenses forfaitaire'!$D437,Listes!$A$43:$E$49,5,FALSE))),('Dépenses forfaitaire'!$E437*(VLOOKUP('Dépenses forfaitaire'!$D437,Listes!$A$43:$E$49,3,FALSE)))+(VLOOKUP('Dépenses forfaitaire'!$D437,Listes!$A$43:$E$49,4,FALSE))))))</f>
        <v/>
      </c>
      <c r="O437" s="104" t="str">
        <f>IF($H437="","",IF($C437=Listes!$B$34,Listes!$I$31,IF($C437=Listes!$B$35,(VLOOKUP('Dépenses forfaitaire'!$F437,Listes!$E$31:$F$36,2,FALSE)),IF($C437=Listes!$B$33,IF('Dépenses forfaitaire'!$E437&lt;=Listes!$A$64,'Dépenses forfaitaire'!$E437*Listes!$A$65,IF('Dépenses forfaitaire'!$E437&gt;Listes!$D$64,'Dépenses forfaitaire'!$E437*Listes!$D$65,(('Dépenses forfaitaire'!$E437*Listes!$B$65)+Listes!$C$65)))))))</f>
        <v/>
      </c>
      <c r="P437" s="105" t="str">
        <f t="shared" si="13"/>
        <v/>
      </c>
      <c r="Q437" s="219"/>
    </row>
    <row r="438" spans="1:17" ht="20.100000000000001" customHeight="1" x14ac:dyDescent="0.25">
      <c r="A438" s="44">
        <v>432</v>
      </c>
      <c r="B438" s="21"/>
      <c r="C438" s="21"/>
      <c r="D438" s="21"/>
      <c r="E438" s="21"/>
      <c r="F438" s="21"/>
      <c r="G438" s="21"/>
      <c r="H438" s="113" t="str">
        <f>IF(C438="","",IF(C438="","",(VLOOKUP(C438,Listes!$B$31:$C$35,2,FALSE))))</f>
        <v/>
      </c>
      <c r="I438" s="219" t="str">
        <f t="shared" si="12"/>
        <v/>
      </c>
      <c r="J438" s="105" t="str">
        <f>IF(H438="","",IF(H438="","",(VLOOKUP(H438,Listes!$C$31:$D$35,2,FALSE))))</f>
        <v/>
      </c>
      <c r="K438" s="276"/>
      <c r="L438" s="276"/>
      <c r="M438" s="104" t="str">
        <f>IF($H438="","",IF($C438=Listes!$B$32,IF('Dépenses forfaitaire'!$E438&lt;=Listes!$B$53,('Dépenses forfaitaire'!$E438*(VLOOKUP('Dépenses forfaitaire'!$D438,Listes!$A$54:$E$60,2,FALSE))),IF('Dépenses forfaitaire'!$E438&gt;Listes!$E$53,('Dépenses forfaitaire'!$E438*(VLOOKUP('Dépenses forfaitaire'!$D438,Listes!$A$54:$E$60,5,FALSE))),('Dépenses forfaitaire'!$E438*(VLOOKUP('Dépenses forfaitaire'!$D438,Listes!$A$54:$E$60,3,FALSE)))+(VLOOKUP('Dépenses forfaitaire'!$D438,Listes!$A$54:$E$60,4,FALSE))))))</f>
        <v/>
      </c>
      <c r="N438" s="104" t="str">
        <f>IF($H438="","",IF($C438=Listes!$B$31,IF('Dépenses forfaitaire'!$E438&lt;=Listes!$B$42,('Dépenses forfaitaire'!$E438*(VLOOKUP('Dépenses forfaitaire'!$D438,Listes!$A$43:$E$49,2,FALSE))),IF('Dépenses forfaitaire'!$E438&gt;Listes!$D$42,('Dépenses forfaitaire'!$E438*(VLOOKUP('Dépenses forfaitaire'!$D438,Listes!$A$43:$E$49,5,FALSE))),('Dépenses forfaitaire'!$E438*(VLOOKUP('Dépenses forfaitaire'!$D438,Listes!$A$43:$E$49,3,FALSE)))+(VLOOKUP('Dépenses forfaitaire'!$D438,Listes!$A$43:$E$49,4,FALSE))))))</f>
        <v/>
      </c>
      <c r="O438" s="104" t="str">
        <f>IF($H438="","",IF($C438=Listes!$B$34,Listes!$I$31,IF($C438=Listes!$B$35,(VLOOKUP('Dépenses forfaitaire'!$F438,Listes!$E$31:$F$36,2,FALSE)),IF($C438=Listes!$B$33,IF('Dépenses forfaitaire'!$E438&lt;=Listes!$A$64,'Dépenses forfaitaire'!$E438*Listes!$A$65,IF('Dépenses forfaitaire'!$E438&gt;Listes!$D$64,'Dépenses forfaitaire'!$E438*Listes!$D$65,(('Dépenses forfaitaire'!$E438*Listes!$B$65)+Listes!$C$65)))))))</f>
        <v/>
      </c>
      <c r="P438" s="105" t="str">
        <f t="shared" si="13"/>
        <v/>
      </c>
      <c r="Q438" s="219"/>
    </row>
    <row r="439" spans="1:17" ht="20.100000000000001" customHeight="1" x14ac:dyDescent="0.25">
      <c r="A439" s="44">
        <v>433</v>
      </c>
      <c r="B439" s="21"/>
      <c r="C439" s="21"/>
      <c r="D439" s="21"/>
      <c r="E439" s="21"/>
      <c r="F439" s="21"/>
      <c r="G439" s="21"/>
      <c r="H439" s="113" t="str">
        <f>IF(C439="","",IF(C439="","",(VLOOKUP(C439,Listes!$B$31:$C$35,2,FALSE))))</f>
        <v/>
      </c>
      <c r="I439" s="219" t="str">
        <f t="shared" si="12"/>
        <v/>
      </c>
      <c r="J439" s="105" t="str">
        <f>IF(H439="","",IF(H439="","",(VLOOKUP(H439,Listes!$C$31:$D$35,2,FALSE))))</f>
        <v/>
      </c>
      <c r="K439" s="276"/>
      <c r="L439" s="276"/>
      <c r="M439" s="104" t="str">
        <f>IF($H439="","",IF($C439=Listes!$B$32,IF('Dépenses forfaitaire'!$E439&lt;=Listes!$B$53,('Dépenses forfaitaire'!$E439*(VLOOKUP('Dépenses forfaitaire'!$D439,Listes!$A$54:$E$60,2,FALSE))),IF('Dépenses forfaitaire'!$E439&gt;Listes!$E$53,('Dépenses forfaitaire'!$E439*(VLOOKUP('Dépenses forfaitaire'!$D439,Listes!$A$54:$E$60,5,FALSE))),('Dépenses forfaitaire'!$E439*(VLOOKUP('Dépenses forfaitaire'!$D439,Listes!$A$54:$E$60,3,FALSE)))+(VLOOKUP('Dépenses forfaitaire'!$D439,Listes!$A$54:$E$60,4,FALSE))))))</f>
        <v/>
      </c>
      <c r="N439" s="104" t="str">
        <f>IF($H439="","",IF($C439=Listes!$B$31,IF('Dépenses forfaitaire'!$E439&lt;=Listes!$B$42,('Dépenses forfaitaire'!$E439*(VLOOKUP('Dépenses forfaitaire'!$D439,Listes!$A$43:$E$49,2,FALSE))),IF('Dépenses forfaitaire'!$E439&gt;Listes!$D$42,('Dépenses forfaitaire'!$E439*(VLOOKUP('Dépenses forfaitaire'!$D439,Listes!$A$43:$E$49,5,FALSE))),('Dépenses forfaitaire'!$E439*(VLOOKUP('Dépenses forfaitaire'!$D439,Listes!$A$43:$E$49,3,FALSE)))+(VLOOKUP('Dépenses forfaitaire'!$D439,Listes!$A$43:$E$49,4,FALSE))))))</f>
        <v/>
      </c>
      <c r="O439" s="104" t="str">
        <f>IF($H439="","",IF($C439=Listes!$B$34,Listes!$I$31,IF($C439=Listes!$B$35,(VLOOKUP('Dépenses forfaitaire'!$F439,Listes!$E$31:$F$36,2,FALSE)),IF($C439=Listes!$B$33,IF('Dépenses forfaitaire'!$E439&lt;=Listes!$A$64,'Dépenses forfaitaire'!$E439*Listes!$A$65,IF('Dépenses forfaitaire'!$E439&gt;Listes!$D$64,'Dépenses forfaitaire'!$E439*Listes!$D$65,(('Dépenses forfaitaire'!$E439*Listes!$B$65)+Listes!$C$65)))))))</f>
        <v/>
      </c>
      <c r="P439" s="105" t="str">
        <f t="shared" si="13"/>
        <v/>
      </c>
      <c r="Q439" s="219"/>
    </row>
    <row r="440" spans="1:17" ht="20.100000000000001" customHeight="1" x14ac:dyDescent="0.25">
      <c r="A440" s="44">
        <v>434</v>
      </c>
      <c r="B440" s="21"/>
      <c r="C440" s="21"/>
      <c r="D440" s="21"/>
      <c r="E440" s="21"/>
      <c r="F440" s="21"/>
      <c r="G440" s="21"/>
      <c r="H440" s="113" t="str">
        <f>IF(C440="","",IF(C440="","",(VLOOKUP(C440,Listes!$B$31:$C$35,2,FALSE))))</f>
        <v/>
      </c>
      <c r="I440" s="219" t="str">
        <f t="shared" si="12"/>
        <v/>
      </c>
      <c r="J440" s="105" t="str">
        <f>IF(H440="","",IF(H440="","",(VLOOKUP(H440,Listes!$C$31:$D$35,2,FALSE))))</f>
        <v/>
      </c>
      <c r="K440" s="276"/>
      <c r="L440" s="276"/>
      <c r="M440" s="104" t="str">
        <f>IF($H440="","",IF($C440=Listes!$B$32,IF('Dépenses forfaitaire'!$E440&lt;=Listes!$B$53,('Dépenses forfaitaire'!$E440*(VLOOKUP('Dépenses forfaitaire'!$D440,Listes!$A$54:$E$60,2,FALSE))),IF('Dépenses forfaitaire'!$E440&gt;Listes!$E$53,('Dépenses forfaitaire'!$E440*(VLOOKUP('Dépenses forfaitaire'!$D440,Listes!$A$54:$E$60,5,FALSE))),('Dépenses forfaitaire'!$E440*(VLOOKUP('Dépenses forfaitaire'!$D440,Listes!$A$54:$E$60,3,FALSE)))+(VLOOKUP('Dépenses forfaitaire'!$D440,Listes!$A$54:$E$60,4,FALSE))))))</f>
        <v/>
      </c>
      <c r="N440" s="104" t="str">
        <f>IF($H440="","",IF($C440=Listes!$B$31,IF('Dépenses forfaitaire'!$E440&lt;=Listes!$B$42,('Dépenses forfaitaire'!$E440*(VLOOKUP('Dépenses forfaitaire'!$D440,Listes!$A$43:$E$49,2,FALSE))),IF('Dépenses forfaitaire'!$E440&gt;Listes!$D$42,('Dépenses forfaitaire'!$E440*(VLOOKUP('Dépenses forfaitaire'!$D440,Listes!$A$43:$E$49,5,FALSE))),('Dépenses forfaitaire'!$E440*(VLOOKUP('Dépenses forfaitaire'!$D440,Listes!$A$43:$E$49,3,FALSE)))+(VLOOKUP('Dépenses forfaitaire'!$D440,Listes!$A$43:$E$49,4,FALSE))))))</f>
        <v/>
      </c>
      <c r="O440" s="104" t="str">
        <f>IF($H440="","",IF($C440=Listes!$B$34,Listes!$I$31,IF($C440=Listes!$B$35,(VLOOKUP('Dépenses forfaitaire'!$F440,Listes!$E$31:$F$36,2,FALSE)),IF($C440=Listes!$B$33,IF('Dépenses forfaitaire'!$E440&lt;=Listes!$A$64,'Dépenses forfaitaire'!$E440*Listes!$A$65,IF('Dépenses forfaitaire'!$E440&gt;Listes!$D$64,'Dépenses forfaitaire'!$E440*Listes!$D$65,(('Dépenses forfaitaire'!$E440*Listes!$B$65)+Listes!$C$65)))))))</f>
        <v/>
      </c>
      <c r="P440" s="105" t="str">
        <f t="shared" si="13"/>
        <v/>
      </c>
      <c r="Q440" s="219"/>
    </row>
    <row r="441" spans="1:17" ht="20.100000000000001" customHeight="1" x14ac:dyDescent="0.25">
      <c r="A441" s="44">
        <v>435</v>
      </c>
      <c r="B441" s="21"/>
      <c r="C441" s="21"/>
      <c r="D441" s="21"/>
      <c r="E441" s="21"/>
      <c r="F441" s="21"/>
      <c r="G441" s="21"/>
      <c r="H441" s="113" t="str">
        <f>IF(C441="","",IF(C441="","",(VLOOKUP(C441,Listes!$B$31:$C$35,2,FALSE))))</f>
        <v/>
      </c>
      <c r="I441" s="219" t="str">
        <f t="shared" si="12"/>
        <v/>
      </c>
      <c r="J441" s="105" t="str">
        <f>IF(H441="","",IF(H441="","",(VLOOKUP(H441,Listes!$C$31:$D$35,2,FALSE))))</f>
        <v/>
      </c>
      <c r="K441" s="276"/>
      <c r="L441" s="276"/>
      <c r="M441" s="104" t="str">
        <f>IF($H441="","",IF($C441=Listes!$B$32,IF('Dépenses forfaitaire'!$E441&lt;=Listes!$B$53,('Dépenses forfaitaire'!$E441*(VLOOKUP('Dépenses forfaitaire'!$D441,Listes!$A$54:$E$60,2,FALSE))),IF('Dépenses forfaitaire'!$E441&gt;Listes!$E$53,('Dépenses forfaitaire'!$E441*(VLOOKUP('Dépenses forfaitaire'!$D441,Listes!$A$54:$E$60,5,FALSE))),('Dépenses forfaitaire'!$E441*(VLOOKUP('Dépenses forfaitaire'!$D441,Listes!$A$54:$E$60,3,FALSE)))+(VLOOKUP('Dépenses forfaitaire'!$D441,Listes!$A$54:$E$60,4,FALSE))))))</f>
        <v/>
      </c>
      <c r="N441" s="104" t="str">
        <f>IF($H441="","",IF($C441=Listes!$B$31,IF('Dépenses forfaitaire'!$E441&lt;=Listes!$B$42,('Dépenses forfaitaire'!$E441*(VLOOKUP('Dépenses forfaitaire'!$D441,Listes!$A$43:$E$49,2,FALSE))),IF('Dépenses forfaitaire'!$E441&gt;Listes!$D$42,('Dépenses forfaitaire'!$E441*(VLOOKUP('Dépenses forfaitaire'!$D441,Listes!$A$43:$E$49,5,FALSE))),('Dépenses forfaitaire'!$E441*(VLOOKUP('Dépenses forfaitaire'!$D441,Listes!$A$43:$E$49,3,FALSE)))+(VLOOKUP('Dépenses forfaitaire'!$D441,Listes!$A$43:$E$49,4,FALSE))))))</f>
        <v/>
      </c>
      <c r="O441" s="104" t="str">
        <f>IF($H441="","",IF($C441=Listes!$B$34,Listes!$I$31,IF($C441=Listes!$B$35,(VLOOKUP('Dépenses forfaitaire'!$F441,Listes!$E$31:$F$36,2,FALSE)),IF($C441=Listes!$B$33,IF('Dépenses forfaitaire'!$E441&lt;=Listes!$A$64,'Dépenses forfaitaire'!$E441*Listes!$A$65,IF('Dépenses forfaitaire'!$E441&gt;Listes!$D$64,'Dépenses forfaitaire'!$E441*Listes!$D$65,(('Dépenses forfaitaire'!$E441*Listes!$B$65)+Listes!$C$65)))))))</f>
        <v/>
      </c>
      <c r="P441" s="105" t="str">
        <f t="shared" si="13"/>
        <v/>
      </c>
      <c r="Q441" s="219"/>
    </row>
    <row r="442" spans="1:17" ht="20.100000000000001" customHeight="1" x14ac:dyDescent="0.25">
      <c r="A442" s="44">
        <v>436</v>
      </c>
      <c r="B442" s="21"/>
      <c r="C442" s="21"/>
      <c r="D442" s="21"/>
      <c r="E442" s="21"/>
      <c r="F442" s="21"/>
      <c r="G442" s="21"/>
      <c r="H442" s="113" t="str">
        <f>IF(C442="","",IF(C442="","",(VLOOKUP(C442,Listes!$B$31:$C$35,2,FALSE))))</f>
        <v/>
      </c>
      <c r="I442" s="219" t="str">
        <f t="shared" si="12"/>
        <v/>
      </c>
      <c r="J442" s="105" t="str">
        <f>IF(H442="","",IF(H442="","",(VLOOKUP(H442,Listes!$C$31:$D$35,2,FALSE))))</f>
        <v/>
      </c>
      <c r="K442" s="276"/>
      <c r="L442" s="276"/>
      <c r="M442" s="104" t="str">
        <f>IF($H442="","",IF($C442=Listes!$B$32,IF('Dépenses forfaitaire'!$E442&lt;=Listes!$B$53,('Dépenses forfaitaire'!$E442*(VLOOKUP('Dépenses forfaitaire'!$D442,Listes!$A$54:$E$60,2,FALSE))),IF('Dépenses forfaitaire'!$E442&gt;Listes!$E$53,('Dépenses forfaitaire'!$E442*(VLOOKUP('Dépenses forfaitaire'!$D442,Listes!$A$54:$E$60,5,FALSE))),('Dépenses forfaitaire'!$E442*(VLOOKUP('Dépenses forfaitaire'!$D442,Listes!$A$54:$E$60,3,FALSE)))+(VLOOKUP('Dépenses forfaitaire'!$D442,Listes!$A$54:$E$60,4,FALSE))))))</f>
        <v/>
      </c>
      <c r="N442" s="104" t="str">
        <f>IF($H442="","",IF($C442=Listes!$B$31,IF('Dépenses forfaitaire'!$E442&lt;=Listes!$B$42,('Dépenses forfaitaire'!$E442*(VLOOKUP('Dépenses forfaitaire'!$D442,Listes!$A$43:$E$49,2,FALSE))),IF('Dépenses forfaitaire'!$E442&gt;Listes!$D$42,('Dépenses forfaitaire'!$E442*(VLOOKUP('Dépenses forfaitaire'!$D442,Listes!$A$43:$E$49,5,FALSE))),('Dépenses forfaitaire'!$E442*(VLOOKUP('Dépenses forfaitaire'!$D442,Listes!$A$43:$E$49,3,FALSE)))+(VLOOKUP('Dépenses forfaitaire'!$D442,Listes!$A$43:$E$49,4,FALSE))))))</f>
        <v/>
      </c>
      <c r="O442" s="104" t="str">
        <f>IF($H442="","",IF($C442=Listes!$B$34,Listes!$I$31,IF($C442=Listes!$B$35,(VLOOKUP('Dépenses forfaitaire'!$F442,Listes!$E$31:$F$36,2,FALSE)),IF($C442=Listes!$B$33,IF('Dépenses forfaitaire'!$E442&lt;=Listes!$A$64,'Dépenses forfaitaire'!$E442*Listes!$A$65,IF('Dépenses forfaitaire'!$E442&gt;Listes!$D$64,'Dépenses forfaitaire'!$E442*Listes!$D$65,(('Dépenses forfaitaire'!$E442*Listes!$B$65)+Listes!$C$65)))))))</f>
        <v/>
      </c>
      <c r="P442" s="105" t="str">
        <f t="shared" si="13"/>
        <v/>
      </c>
      <c r="Q442" s="219"/>
    </row>
    <row r="443" spans="1:17" ht="20.100000000000001" customHeight="1" x14ac:dyDescent="0.25">
      <c r="A443" s="44">
        <v>437</v>
      </c>
      <c r="B443" s="21"/>
      <c r="C443" s="21"/>
      <c r="D443" s="21"/>
      <c r="E443" s="21"/>
      <c r="F443" s="21"/>
      <c r="G443" s="21"/>
      <c r="H443" s="113" t="str">
        <f>IF(C443="","",IF(C443="","",(VLOOKUP(C443,Listes!$B$31:$C$35,2,FALSE))))</f>
        <v/>
      </c>
      <c r="I443" s="219" t="str">
        <f t="shared" si="12"/>
        <v/>
      </c>
      <c r="J443" s="105" t="str">
        <f>IF(H443="","",IF(H443="","",(VLOOKUP(H443,Listes!$C$31:$D$35,2,FALSE))))</f>
        <v/>
      </c>
      <c r="K443" s="276"/>
      <c r="L443" s="276"/>
      <c r="M443" s="104" t="str">
        <f>IF($H443="","",IF($C443=Listes!$B$32,IF('Dépenses forfaitaire'!$E443&lt;=Listes!$B$53,('Dépenses forfaitaire'!$E443*(VLOOKUP('Dépenses forfaitaire'!$D443,Listes!$A$54:$E$60,2,FALSE))),IF('Dépenses forfaitaire'!$E443&gt;Listes!$E$53,('Dépenses forfaitaire'!$E443*(VLOOKUP('Dépenses forfaitaire'!$D443,Listes!$A$54:$E$60,5,FALSE))),('Dépenses forfaitaire'!$E443*(VLOOKUP('Dépenses forfaitaire'!$D443,Listes!$A$54:$E$60,3,FALSE)))+(VLOOKUP('Dépenses forfaitaire'!$D443,Listes!$A$54:$E$60,4,FALSE))))))</f>
        <v/>
      </c>
      <c r="N443" s="104" t="str">
        <f>IF($H443="","",IF($C443=Listes!$B$31,IF('Dépenses forfaitaire'!$E443&lt;=Listes!$B$42,('Dépenses forfaitaire'!$E443*(VLOOKUP('Dépenses forfaitaire'!$D443,Listes!$A$43:$E$49,2,FALSE))),IF('Dépenses forfaitaire'!$E443&gt;Listes!$D$42,('Dépenses forfaitaire'!$E443*(VLOOKUP('Dépenses forfaitaire'!$D443,Listes!$A$43:$E$49,5,FALSE))),('Dépenses forfaitaire'!$E443*(VLOOKUP('Dépenses forfaitaire'!$D443,Listes!$A$43:$E$49,3,FALSE)))+(VLOOKUP('Dépenses forfaitaire'!$D443,Listes!$A$43:$E$49,4,FALSE))))))</f>
        <v/>
      </c>
      <c r="O443" s="104" t="str">
        <f>IF($H443="","",IF($C443=Listes!$B$34,Listes!$I$31,IF($C443=Listes!$B$35,(VLOOKUP('Dépenses forfaitaire'!$F443,Listes!$E$31:$F$36,2,FALSE)),IF($C443=Listes!$B$33,IF('Dépenses forfaitaire'!$E443&lt;=Listes!$A$64,'Dépenses forfaitaire'!$E443*Listes!$A$65,IF('Dépenses forfaitaire'!$E443&gt;Listes!$D$64,'Dépenses forfaitaire'!$E443*Listes!$D$65,(('Dépenses forfaitaire'!$E443*Listes!$B$65)+Listes!$C$65)))))))</f>
        <v/>
      </c>
      <c r="P443" s="105" t="str">
        <f t="shared" si="13"/>
        <v/>
      </c>
      <c r="Q443" s="219"/>
    </row>
    <row r="444" spans="1:17" ht="20.100000000000001" customHeight="1" x14ac:dyDescent="0.25">
      <c r="A444" s="44">
        <v>438</v>
      </c>
      <c r="B444" s="21"/>
      <c r="C444" s="21"/>
      <c r="D444" s="21"/>
      <c r="E444" s="21"/>
      <c r="F444" s="21"/>
      <c r="G444" s="21"/>
      <c r="H444" s="113" t="str">
        <f>IF(C444="","",IF(C444="","",(VLOOKUP(C444,Listes!$B$31:$C$35,2,FALSE))))</f>
        <v/>
      </c>
      <c r="I444" s="219" t="str">
        <f t="shared" si="12"/>
        <v/>
      </c>
      <c r="J444" s="105" t="str">
        <f>IF(H444="","",IF(H444="","",(VLOOKUP(H444,Listes!$C$31:$D$35,2,FALSE))))</f>
        <v/>
      </c>
      <c r="K444" s="276"/>
      <c r="L444" s="276"/>
      <c r="M444" s="104" t="str">
        <f>IF($H444="","",IF($C444=Listes!$B$32,IF('Dépenses forfaitaire'!$E444&lt;=Listes!$B$53,('Dépenses forfaitaire'!$E444*(VLOOKUP('Dépenses forfaitaire'!$D444,Listes!$A$54:$E$60,2,FALSE))),IF('Dépenses forfaitaire'!$E444&gt;Listes!$E$53,('Dépenses forfaitaire'!$E444*(VLOOKUP('Dépenses forfaitaire'!$D444,Listes!$A$54:$E$60,5,FALSE))),('Dépenses forfaitaire'!$E444*(VLOOKUP('Dépenses forfaitaire'!$D444,Listes!$A$54:$E$60,3,FALSE)))+(VLOOKUP('Dépenses forfaitaire'!$D444,Listes!$A$54:$E$60,4,FALSE))))))</f>
        <v/>
      </c>
      <c r="N444" s="104" t="str">
        <f>IF($H444="","",IF($C444=Listes!$B$31,IF('Dépenses forfaitaire'!$E444&lt;=Listes!$B$42,('Dépenses forfaitaire'!$E444*(VLOOKUP('Dépenses forfaitaire'!$D444,Listes!$A$43:$E$49,2,FALSE))),IF('Dépenses forfaitaire'!$E444&gt;Listes!$D$42,('Dépenses forfaitaire'!$E444*(VLOOKUP('Dépenses forfaitaire'!$D444,Listes!$A$43:$E$49,5,FALSE))),('Dépenses forfaitaire'!$E444*(VLOOKUP('Dépenses forfaitaire'!$D444,Listes!$A$43:$E$49,3,FALSE)))+(VLOOKUP('Dépenses forfaitaire'!$D444,Listes!$A$43:$E$49,4,FALSE))))))</f>
        <v/>
      </c>
      <c r="O444" s="104" t="str">
        <f>IF($H444="","",IF($C444=Listes!$B$34,Listes!$I$31,IF($C444=Listes!$B$35,(VLOOKUP('Dépenses forfaitaire'!$F444,Listes!$E$31:$F$36,2,FALSE)),IF($C444=Listes!$B$33,IF('Dépenses forfaitaire'!$E444&lt;=Listes!$A$64,'Dépenses forfaitaire'!$E444*Listes!$A$65,IF('Dépenses forfaitaire'!$E444&gt;Listes!$D$64,'Dépenses forfaitaire'!$E444*Listes!$D$65,(('Dépenses forfaitaire'!$E444*Listes!$B$65)+Listes!$C$65)))))))</f>
        <v/>
      </c>
      <c r="P444" s="105" t="str">
        <f t="shared" si="13"/>
        <v/>
      </c>
      <c r="Q444" s="219"/>
    </row>
    <row r="445" spans="1:17" ht="20.100000000000001" customHeight="1" x14ac:dyDescent="0.25">
      <c r="A445" s="44">
        <v>439</v>
      </c>
      <c r="B445" s="21"/>
      <c r="C445" s="21"/>
      <c r="D445" s="21"/>
      <c r="E445" s="21"/>
      <c r="F445" s="21"/>
      <c r="G445" s="21"/>
      <c r="H445" s="113" t="str">
        <f>IF(C445="","",IF(C445="","",(VLOOKUP(C445,Listes!$B$31:$C$35,2,FALSE))))</f>
        <v/>
      </c>
      <c r="I445" s="219" t="str">
        <f t="shared" si="12"/>
        <v/>
      </c>
      <c r="J445" s="105" t="str">
        <f>IF(H445="","",IF(H445="","",(VLOOKUP(H445,Listes!$C$31:$D$35,2,FALSE))))</f>
        <v/>
      </c>
      <c r="K445" s="276"/>
      <c r="L445" s="276"/>
      <c r="M445" s="104" t="str">
        <f>IF($H445="","",IF($C445=Listes!$B$32,IF('Dépenses forfaitaire'!$E445&lt;=Listes!$B$53,('Dépenses forfaitaire'!$E445*(VLOOKUP('Dépenses forfaitaire'!$D445,Listes!$A$54:$E$60,2,FALSE))),IF('Dépenses forfaitaire'!$E445&gt;Listes!$E$53,('Dépenses forfaitaire'!$E445*(VLOOKUP('Dépenses forfaitaire'!$D445,Listes!$A$54:$E$60,5,FALSE))),('Dépenses forfaitaire'!$E445*(VLOOKUP('Dépenses forfaitaire'!$D445,Listes!$A$54:$E$60,3,FALSE)))+(VLOOKUP('Dépenses forfaitaire'!$D445,Listes!$A$54:$E$60,4,FALSE))))))</f>
        <v/>
      </c>
      <c r="N445" s="104" t="str">
        <f>IF($H445="","",IF($C445=Listes!$B$31,IF('Dépenses forfaitaire'!$E445&lt;=Listes!$B$42,('Dépenses forfaitaire'!$E445*(VLOOKUP('Dépenses forfaitaire'!$D445,Listes!$A$43:$E$49,2,FALSE))),IF('Dépenses forfaitaire'!$E445&gt;Listes!$D$42,('Dépenses forfaitaire'!$E445*(VLOOKUP('Dépenses forfaitaire'!$D445,Listes!$A$43:$E$49,5,FALSE))),('Dépenses forfaitaire'!$E445*(VLOOKUP('Dépenses forfaitaire'!$D445,Listes!$A$43:$E$49,3,FALSE)))+(VLOOKUP('Dépenses forfaitaire'!$D445,Listes!$A$43:$E$49,4,FALSE))))))</f>
        <v/>
      </c>
      <c r="O445" s="104" t="str">
        <f>IF($H445="","",IF($C445=Listes!$B$34,Listes!$I$31,IF($C445=Listes!$B$35,(VLOOKUP('Dépenses forfaitaire'!$F445,Listes!$E$31:$F$36,2,FALSE)),IF($C445=Listes!$B$33,IF('Dépenses forfaitaire'!$E445&lt;=Listes!$A$64,'Dépenses forfaitaire'!$E445*Listes!$A$65,IF('Dépenses forfaitaire'!$E445&gt;Listes!$D$64,'Dépenses forfaitaire'!$E445*Listes!$D$65,(('Dépenses forfaitaire'!$E445*Listes!$B$65)+Listes!$C$65)))))))</f>
        <v/>
      </c>
      <c r="P445" s="105" t="str">
        <f t="shared" si="13"/>
        <v/>
      </c>
      <c r="Q445" s="219"/>
    </row>
    <row r="446" spans="1:17" ht="20.100000000000001" customHeight="1" x14ac:dyDescent="0.25">
      <c r="A446" s="44">
        <v>440</v>
      </c>
      <c r="B446" s="21"/>
      <c r="C446" s="21"/>
      <c r="D446" s="21"/>
      <c r="E446" s="21"/>
      <c r="F446" s="21"/>
      <c r="G446" s="21"/>
      <c r="H446" s="113" t="str">
        <f>IF(C446="","",IF(C446="","",(VLOOKUP(C446,Listes!$B$31:$C$35,2,FALSE))))</f>
        <v/>
      </c>
      <c r="I446" s="219" t="str">
        <f t="shared" si="12"/>
        <v/>
      </c>
      <c r="J446" s="105" t="str">
        <f>IF(H446="","",IF(H446="","",(VLOOKUP(H446,Listes!$C$31:$D$35,2,FALSE))))</f>
        <v/>
      </c>
      <c r="K446" s="276"/>
      <c r="L446" s="276"/>
      <c r="M446" s="104" t="str">
        <f>IF($H446="","",IF($C446=Listes!$B$32,IF('Dépenses forfaitaire'!$E446&lt;=Listes!$B$53,('Dépenses forfaitaire'!$E446*(VLOOKUP('Dépenses forfaitaire'!$D446,Listes!$A$54:$E$60,2,FALSE))),IF('Dépenses forfaitaire'!$E446&gt;Listes!$E$53,('Dépenses forfaitaire'!$E446*(VLOOKUP('Dépenses forfaitaire'!$D446,Listes!$A$54:$E$60,5,FALSE))),('Dépenses forfaitaire'!$E446*(VLOOKUP('Dépenses forfaitaire'!$D446,Listes!$A$54:$E$60,3,FALSE)))+(VLOOKUP('Dépenses forfaitaire'!$D446,Listes!$A$54:$E$60,4,FALSE))))))</f>
        <v/>
      </c>
      <c r="N446" s="104" t="str">
        <f>IF($H446="","",IF($C446=Listes!$B$31,IF('Dépenses forfaitaire'!$E446&lt;=Listes!$B$42,('Dépenses forfaitaire'!$E446*(VLOOKUP('Dépenses forfaitaire'!$D446,Listes!$A$43:$E$49,2,FALSE))),IF('Dépenses forfaitaire'!$E446&gt;Listes!$D$42,('Dépenses forfaitaire'!$E446*(VLOOKUP('Dépenses forfaitaire'!$D446,Listes!$A$43:$E$49,5,FALSE))),('Dépenses forfaitaire'!$E446*(VLOOKUP('Dépenses forfaitaire'!$D446,Listes!$A$43:$E$49,3,FALSE)))+(VLOOKUP('Dépenses forfaitaire'!$D446,Listes!$A$43:$E$49,4,FALSE))))))</f>
        <v/>
      </c>
      <c r="O446" s="104" t="str">
        <f>IF($H446="","",IF($C446=Listes!$B$34,Listes!$I$31,IF($C446=Listes!$B$35,(VLOOKUP('Dépenses forfaitaire'!$F446,Listes!$E$31:$F$36,2,FALSE)),IF($C446=Listes!$B$33,IF('Dépenses forfaitaire'!$E446&lt;=Listes!$A$64,'Dépenses forfaitaire'!$E446*Listes!$A$65,IF('Dépenses forfaitaire'!$E446&gt;Listes!$D$64,'Dépenses forfaitaire'!$E446*Listes!$D$65,(('Dépenses forfaitaire'!$E446*Listes!$B$65)+Listes!$C$65)))))))</f>
        <v/>
      </c>
      <c r="P446" s="105" t="str">
        <f t="shared" si="13"/>
        <v/>
      </c>
      <c r="Q446" s="219"/>
    </row>
    <row r="447" spans="1:17" ht="20.100000000000001" customHeight="1" x14ac:dyDescent="0.25">
      <c r="A447" s="44">
        <v>441</v>
      </c>
      <c r="B447" s="21"/>
      <c r="C447" s="21"/>
      <c r="D447" s="21"/>
      <c r="E447" s="21"/>
      <c r="F447" s="21"/>
      <c r="G447" s="21"/>
      <c r="H447" s="113" t="str">
        <f>IF(C447="","",IF(C447="","",(VLOOKUP(C447,Listes!$B$31:$C$35,2,FALSE))))</f>
        <v/>
      </c>
      <c r="I447" s="219" t="str">
        <f t="shared" si="12"/>
        <v/>
      </c>
      <c r="J447" s="105" t="str">
        <f>IF(H447="","",IF(H447="","",(VLOOKUP(H447,Listes!$C$31:$D$35,2,FALSE))))</f>
        <v/>
      </c>
      <c r="K447" s="276"/>
      <c r="L447" s="276"/>
      <c r="M447" s="104" t="str">
        <f>IF($H447="","",IF($C447=Listes!$B$32,IF('Dépenses forfaitaire'!$E447&lt;=Listes!$B$53,('Dépenses forfaitaire'!$E447*(VLOOKUP('Dépenses forfaitaire'!$D447,Listes!$A$54:$E$60,2,FALSE))),IF('Dépenses forfaitaire'!$E447&gt;Listes!$E$53,('Dépenses forfaitaire'!$E447*(VLOOKUP('Dépenses forfaitaire'!$D447,Listes!$A$54:$E$60,5,FALSE))),('Dépenses forfaitaire'!$E447*(VLOOKUP('Dépenses forfaitaire'!$D447,Listes!$A$54:$E$60,3,FALSE)))+(VLOOKUP('Dépenses forfaitaire'!$D447,Listes!$A$54:$E$60,4,FALSE))))))</f>
        <v/>
      </c>
      <c r="N447" s="104" t="str">
        <f>IF($H447="","",IF($C447=Listes!$B$31,IF('Dépenses forfaitaire'!$E447&lt;=Listes!$B$42,('Dépenses forfaitaire'!$E447*(VLOOKUP('Dépenses forfaitaire'!$D447,Listes!$A$43:$E$49,2,FALSE))),IF('Dépenses forfaitaire'!$E447&gt;Listes!$D$42,('Dépenses forfaitaire'!$E447*(VLOOKUP('Dépenses forfaitaire'!$D447,Listes!$A$43:$E$49,5,FALSE))),('Dépenses forfaitaire'!$E447*(VLOOKUP('Dépenses forfaitaire'!$D447,Listes!$A$43:$E$49,3,FALSE)))+(VLOOKUP('Dépenses forfaitaire'!$D447,Listes!$A$43:$E$49,4,FALSE))))))</f>
        <v/>
      </c>
      <c r="O447" s="104" t="str">
        <f>IF($H447="","",IF($C447=Listes!$B$34,Listes!$I$31,IF($C447=Listes!$B$35,(VLOOKUP('Dépenses forfaitaire'!$F447,Listes!$E$31:$F$36,2,FALSE)),IF($C447=Listes!$B$33,IF('Dépenses forfaitaire'!$E447&lt;=Listes!$A$64,'Dépenses forfaitaire'!$E447*Listes!$A$65,IF('Dépenses forfaitaire'!$E447&gt;Listes!$D$64,'Dépenses forfaitaire'!$E447*Listes!$D$65,(('Dépenses forfaitaire'!$E447*Listes!$B$65)+Listes!$C$65)))))))</f>
        <v/>
      </c>
      <c r="P447" s="105" t="str">
        <f t="shared" si="13"/>
        <v/>
      </c>
      <c r="Q447" s="219"/>
    </row>
    <row r="448" spans="1:17" ht="20.100000000000001" customHeight="1" x14ac:dyDescent="0.25">
      <c r="A448" s="44">
        <v>442</v>
      </c>
      <c r="B448" s="21"/>
      <c r="C448" s="21"/>
      <c r="D448" s="21"/>
      <c r="E448" s="21"/>
      <c r="F448" s="21"/>
      <c r="G448" s="21"/>
      <c r="H448" s="113" t="str">
        <f>IF(C448="","",IF(C448="","",(VLOOKUP(C448,Listes!$B$31:$C$35,2,FALSE))))</f>
        <v/>
      </c>
      <c r="I448" s="219" t="str">
        <f t="shared" si="12"/>
        <v/>
      </c>
      <c r="J448" s="105" t="str">
        <f>IF(H448="","",IF(H448="","",(VLOOKUP(H448,Listes!$C$31:$D$35,2,FALSE))))</f>
        <v/>
      </c>
      <c r="K448" s="276"/>
      <c r="L448" s="276"/>
      <c r="M448" s="104" t="str">
        <f>IF($H448="","",IF($C448=Listes!$B$32,IF('Dépenses forfaitaire'!$E448&lt;=Listes!$B$53,('Dépenses forfaitaire'!$E448*(VLOOKUP('Dépenses forfaitaire'!$D448,Listes!$A$54:$E$60,2,FALSE))),IF('Dépenses forfaitaire'!$E448&gt;Listes!$E$53,('Dépenses forfaitaire'!$E448*(VLOOKUP('Dépenses forfaitaire'!$D448,Listes!$A$54:$E$60,5,FALSE))),('Dépenses forfaitaire'!$E448*(VLOOKUP('Dépenses forfaitaire'!$D448,Listes!$A$54:$E$60,3,FALSE)))+(VLOOKUP('Dépenses forfaitaire'!$D448,Listes!$A$54:$E$60,4,FALSE))))))</f>
        <v/>
      </c>
      <c r="N448" s="104" t="str">
        <f>IF($H448="","",IF($C448=Listes!$B$31,IF('Dépenses forfaitaire'!$E448&lt;=Listes!$B$42,('Dépenses forfaitaire'!$E448*(VLOOKUP('Dépenses forfaitaire'!$D448,Listes!$A$43:$E$49,2,FALSE))),IF('Dépenses forfaitaire'!$E448&gt;Listes!$D$42,('Dépenses forfaitaire'!$E448*(VLOOKUP('Dépenses forfaitaire'!$D448,Listes!$A$43:$E$49,5,FALSE))),('Dépenses forfaitaire'!$E448*(VLOOKUP('Dépenses forfaitaire'!$D448,Listes!$A$43:$E$49,3,FALSE)))+(VLOOKUP('Dépenses forfaitaire'!$D448,Listes!$A$43:$E$49,4,FALSE))))))</f>
        <v/>
      </c>
      <c r="O448" s="104" t="str">
        <f>IF($H448="","",IF($C448=Listes!$B$34,Listes!$I$31,IF($C448=Listes!$B$35,(VLOOKUP('Dépenses forfaitaire'!$F448,Listes!$E$31:$F$36,2,FALSE)),IF($C448=Listes!$B$33,IF('Dépenses forfaitaire'!$E448&lt;=Listes!$A$64,'Dépenses forfaitaire'!$E448*Listes!$A$65,IF('Dépenses forfaitaire'!$E448&gt;Listes!$D$64,'Dépenses forfaitaire'!$E448*Listes!$D$65,(('Dépenses forfaitaire'!$E448*Listes!$B$65)+Listes!$C$65)))))))</f>
        <v/>
      </c>
      <c r="P448" s="105" t="str">
        <f t="shared" si="13"/>
        <v/>
      </c>
      <c r="Q448" s="219"/>
    </row>
    <row r="449" spans="1:17" ht="20.100000000000001" customHeight="1" x14ac:dyDescent="0.25">
      <c r="A449" s="44">
        <v>443</v>
      </c>
      <c r="B449" s="21"/>
      <c r="C449" s="21"/>
      <c r="D449" s="21"/>
      <c r="E449" s="21"/>
      <c r="F449" s="21"/>
      <c r="G449" s="21"/>
      <c r="H449" s="113" t="str">
        <f>IF(C449="","",IF(C449="","",(VLOOKUP(C449,Listes!$B$31:$C$35,2,FALSE))))</f>
        <v/>
      </c>
      <c r="I449" s="219" t="str">
        <f t="shared" si="12"/>
        <v/>
      </c>
      <c r="J449" s="105" t="str">
        <f>IF(H449="","",IF(H449="","",(VLOOKUP(H449,Listes!$C$31:$D$35,2,FALSE))))</f>
        <v/>
      </c>
      <c r="K449" s="276"/>
      <c r="L449" s="276"/>
      <c r="M449" s="104" t="str">
        <f>IF($H449="","",IF($C449=Listes!$B$32,IF('Dépenses forfaitaire'!$E449&lt;=Listes!$B$53,('Dépenses forfaitaire'!$E449*(VLOOKUP('Dépenses forfaitaire'!$D449,Listes!$A$54:$E$60,2,FALSE))),IF('Dépenses forfaitaire'!$E449&gt;Listes!$E$53,('Dépenses forfaitaire'!$E449*(VLOOKUP('Dépenses forfaitaire'!$D449,Listes!$A$54:$E$60,5,FALSE))),('Dépenses forfaitaire'!$E449*(VLOOKUP('Dépenses forfaitaire'!$D449,Listes!$A$54:$E$60,3,FALSE)))+(VLOOKUP('Dépenses forfaitaire'!$D449,Listes!$A$54:$E$60,4,FALSE))))))</f>
        <v/>
      </c>
      <c r="N449" s="104" t="str">
        <f>IF($H449="","",IF($C449=Listes!$B$31,IF('Dépenses forfaitaire'!$E449&lt;=Listes!$B$42,('Dépenses forfaitaire'!$E449*(VLOOKUP('Dépenses forfaitaire'!$D449,Listes!$A$43:$E$49,2,FALSE))),IF('Dépenses forfaitaire'!$E449&gt;Listes!$D$42,('Dépenses forfaitaire'!$E449*(VLOOKUP('Dépenses forfaitaire'!$D449,Listes!$A$43:$E$49,5,FALSE))),('Dépenses forfaitaire'!$E449*(VLOOKUP('Dépenses forfaitaire'!$D449,Listes!$A$43:$E$49,3,FALSE)))+(VLOOKUP('Dépenses forfaitaire'!$D449,Listes!$A$43:$E$49,4,FALSE))))))</f>
        <v/>
      </c>
      <c r="O449" s="104" t="str">
        <f>IF($H449="","",IF($C449=Listes!$B$34,Listes!$I$31,IF($C449=Listes!$B$35,(VLOOKUP('Dépenses forfaitaire'!$F449,Listes!$E$31:$F$36,2,FALSE)),IF($C449=Listes!$B$33,IF('Dépenses forfaitaire'!$E449&lt;=Listes!$A$64,'Dépenses forfaitaire'!$E449*Listes!$A$65,IF('Dépenses forfaitaire'!$E449&gt;Listes!$D$64,'Dépenses forfaitaire'!$E449*Listes!$D$65,(('Dépenses forfaitaire'!$E449*Listes!$B$65)+Listes!$C$65)))))))</f>
        <v/>
      </c>
      <c r="P449" s="105" t="str">
        <f t="shared" si="13"/>
        <v/>
      </c>
      <c r="Q449" s="219"/>
    </row>
    <row r="450" spans="1:17" ht="20.100000000000001" customHeight="1" x14ac:dyDescent="0.25">
      <c r="A450" s="44">
        <v>444</v>
      </c>
      <c r="B450" s="21"/>
      <c r="C450" s="21"/>
      <c r="D450" s="21"/>
      <c r="E450" s="21"/>
      <c r="F450" s="21"/>
      <c r="G450" s="21"/>
      <c r="H450" s="113" t="str">
        <f>IF(C450="","",IF(C450="","",(VLOOKUP(C450,Listes!$B$31:$C$35,2,FALSE))))</f>
        <v/>
      </c>
      <c r="I450" s="219" t="str">
        <f t="shared" si="12"/>
        <v/>
      </c>
      <c r="J450" s="105" t="str">
        <f>IF(H450="","",IF(H450="","",(VLOOKUP(H450,Listes!$C$31:$D$35,2,FALSE))))</f>
        <v/>
      </c>
      <c r="K450" s="276"/>
      <c r="L450" s="276"/>
      <c r="M450" s="104" t="str">
        <f>IF($H450="","",IF($C450=Listes!$B$32,IF('Dépenses forfaitaire'!$E450&lt;=Listes!$B$53,('Dépenses forfaitaire'!$E450*(VLOOKUP('Dépenses forfaitaire'!$D450,Listes!$A$54:$E$60,2,FALSE))),IF('Dépenses forfaitaire'!$E450&gt;Listes!$E$53,('Dépenses forfaitaire'!$E450*(VLOOKUP('Dépenses forfaitaire'!$D450,Listes!$A$54:$E$60,5,FALSE))),('Dépenses forfaitaire'!$E450*(VLOOKUP('Dépenses forfaitaire'!$D450,Listes!$A$54:$E$60,3,FALSE)))+(VLOOKUP('Dépenses forfaitaire'!$D450,Listes!$A$54:$E$60,4,FALSE))))))</f>
        <v/>
      </c>
      <c r="N450" s="104" t="str">
        <f>IF($H450="","",IF($C450=Listes!$B$31,IF('Dépenses forfaitaire'!$E450&lt;=Listes!$B$42,('Dépenses forfaitaire'!$E450*(VLOOKUP('Dépenses forfaitaire'!$D450,Listes!$A$43:$E$49,2,FALSE))),IF('Dépenses forfaitaire'!$E450&gt;Listes!$D$42,('Dépenses forfaitaire'!$E450*(VLOOKUP('Dépenses forfaitaire'!$D450,Listes!$A$43:$E$49,5,FALSE))),('Dépenses forfaitaire'!$E450*(VLOOKUP('Dépenses forfaitaire'!$D450,Listes!$A$43:$E$49,3,FALSE)))+(VLOOKUP('Dépenses forfaitaire'!$D450,Listes!$A$43:$E$49,4,FALSE))))))</f>
        <v/>
      </c>
      <c r="O450" s="104" t="str">
        <f>IF($H450="","",IF($C450=Listes!$B$34,Listes!$I$31,IF($C450=Listes!$B$35,(VLOOKUP('Dépenses forfaitaire'!$F450,Listes!$E$31:$F$36,2,FALSE)),IF($C450=Listes!$B$33,IF('Dépenses forfaitaire'!$E450&lt;=Listes!$A$64,'Dépenses forfaitaire'!$E450*Listes!$A$65,IF('Dépenses forfaitaire'!$E450&gt;Listes!$D$64,'Dépenses forfaitaire'!$E450*Listes!$D$65,(('Dépenses forfaitaire'!$E450*Listes!$B$65)+Listes!$C$65)))))))</f>
        <v/>
      </c>
      <c r="P450" s="105" t="str">
        <f t="shared" si="13"/>
        <v/>
      </c>
      <c r="Q450" s="219"/>
    </row>
    <row r="451" spans="1:17" ht="20.100000000000001" customHeight="1" x14ac:dyDescent="0.25">
      <c r="A451" s="44">
        <v>445</v>
      </c>
      <c r="B451" s="21"/>
      <c r="C451" s="21"/>
      <c r="D451" s="21"/>
      <c r="E451" s="21"/>
      <c r="F451" s="21"/>
      <c r="G451" s="21"/>
      <c r="H451" s="113" t="str">
        <f>IF(C451="","",IF(C451="","",(VLOOKUP(C451,Listes!$B$31:$C$35,2,FALSE))))</f>
        <v/>
      </c>
      <c r="I451" s="219" t="str">
        <f t="shared" si="12"/>
        <v/>
      </c>
      <c r="J451" s="105" t="str">
        <f>IF(H451="","",IF(H451="","",(VLOOKUP(H451,Listes!$C$31:$D$35,2,FALSE))))</f>
        <v/>
      </c>
      <c r="K451" s="276"/>
      <c r="L451" s="276"/>
      <c r="M451" s="104" t="str">
        <f>IF($H451="","",IF($C451=Listes!$B$32,IF('Dépenses forfaitaire'!$E451&lt;=Listes!$B$53,('Dépenses forfaitaire'!$E451*(VLOOKUP('Dépenses forfaitaire'!$D451,Listes!$A$54:$E$60,2,FALSE))),IF('Dépenses forfaitaire'!$E451&gt;Listes!$E$53,('Dépenses forfaitaire'!$E451*(VLOOKUP('Dépenses forfaitaire'!$D451,Listes!$A$54:$E$60,5,FALSE))),('Dépenses forfaitaire'!$E451*(VLOOKUP('Dépenses forfaitaire'!$D451,Listes!$A$54:$E$60,3,FALSE)))+(VLOOKUP('Dépenses forfaitaire'!$D451,Listes!$A$54:$E$60,4,FALSE))))))</f>
        <v/>
      </c>
      <c r="N451" s="104" t="str">
        <f>IF($H451="","",IF($C451=Listes!$B$31,IF('Dépenses forfaitaire'!$E451&lt;=Listes!$B$42,('Dépenses forfaitaire'!$E451*(VLOOKUP('Dépenses forfaitaire'!$D451,Listes!$A$43:$E$49,2,FALSE))),IF('Dépenses forfaitaire'!$E451&gt;Listes!$D$42,('Dépenses forfaitaire'!$E451*(VLOOKUP('Dépenses forfaitaire'!$D451,Listes!$A$43:$E$49,5,FALSE))),('Dépenses forfaitaire'!$E451*(VLOOKUP('Dépenses forfaitaire'!$D451,Listes!$A$43:$E$49,3,FALSE)))+(VLOOKUP('Dépenses forfaitaire'!$D451,Listes!$A$43:$E$49,4,FALSE))))))</f>
        <v/>
      </c>
      <c r="O451" s="104" t="str">
        <f>IF($H451="","",IF($C451=Listes!$B$34,Listes!$I$31,IF($C451=Listes!$B$35,(VLOOKUP('Dépenses forfaitaire'!$F451,Listes!$E$31:$F$36,2,FALSE)),IF($C451=Listes!$B$33,IF('Dépenses forfaitaire'!$E451&lt;=Listes!$A$64,'Dépenses forfaitaire'!$E451*Listes!$A$65,IF('Dépenses forfaitaire'!$E451&gt;Listes!$D$64,'Dépenses forfaitaire'!$E451*Listes!$D$65,(('Dépenses forfaitaire'!$E451*Listes!$B$65)+Listes!$C$65)))))))</f>
        <v/>
      </c>
      <c r="P451" s="105" t="str">
        <f t="shared" si="13"/>
        <v/>
      </c>
      <c r="Q451" s="219"/>
    </row>
    <row r="452" spans="1:17" ht="20.100000000000001" customHeight="1" x14ac:dyDescent="0.25">
      <c r="A452" s="44">
        <v>446</v>
      </c>
      <c r="B452" s="21"/>
      <c r="C452" s="21"/>
      <c r="D452" s="21"/>
      <c r="E452" s="21"/>
      <c r="F452" s="21"/>
      <c r="G452" s="21"/>
      <c r="H452" s="113" t="str">
        <f>IF(C452="","",IF(C452="","",(VLOOKUP(C452,Listes!$B$31:$C$35,2,FALSE))))</f>
        <v/>
      </c>
      <c r="I452" s="219" t="str">
        <f t="shared" si="12"/>
        <v/>
      </c>
      <c r="J452" s="105" t="str">
        <f>IF(H452="","",IF(H452="","",(VLOOKUP(H452,Listes!$C$31:$D$35,2,FALSE))))</f>
        <v/>
      </c>
      <c r="K452" s="276"/>
      <c r="L452" s="276"/>
      <c r="M452" s="104" t="str">
        <f>IF($H452="","",IF($C452=Listes!$B$32,IF('Dépenses forfaitaire'!$E452&lt;=Listes!$B$53,('Dépenses forfaitaire'!$E452*(VLOOKUP('Dépenses forfaitaire'!$D452,Listes!$A$54:$E$60,2,FALSE))),IF('Dépenses forfaitaire'!$E452&gt;Listes!$E$53,('Dépenses forfaitaire'!$E452*(VLOOKUP('Dépenses forfaitaire'!$D452,Listes!$A$54:$E$60,5,FALSE))),('Dépenses forfaitaire'!$E452*(VLOOKUP('Dépenses forfaitaire'!$D452,Listes!$A$54:$E$60,3,FALSE)))+(VLOOKUP('Dépenses forfaitaire'!$D452,Listes!$A$54:$E$60,4,FALSE))))))</f>
        <v/>
      </c>
      <c r="N452" s="104" t="str">
        <f>IF($H452="","",IF($C452=Listes!$B$31,IF('Dépenses forfaitaire'!$E452&lt;=Listes!$B$42,('Dépenses forfaitaire'!$E452*(VLOOKUP('Dépenses forfaitaire'!$D452,Listes!$A$43:$E$49,2,FALSE))),IF('Dépenses forfaitaire'!$E452&gt;Listes!$D$42,('Dépenses forfaitaire'!$E452*(VLOOKUP('Dépenses forfaitaire'!$D452,Listes!$A$43:$E$49,5,FALSE))),('Dépenses forfaitaire'!$E452*(VLOOKUP('Dépenses forfaitaire'!$D452,Listes!$A$43:$E$49,3,FALSE)))+(VLOOKUP('Dépenses forfaitaire'!$D452,Listes!$A$43:$E$49,4,FALSE))))))</f>
        <v/>
      </c>
      <c r="O452" s="104" t="str">
        <f>IF($H452="","",IF($C452=Listes!$B$34,Listes!$I$31,IF($C452=Listes!$B$35,(VLOOKUP('Dépenses forfaitaire'!$F452,Listes!$E$31:$F$36,2,FALSE)),IF($C452=Listes!$B$33,IF('Dépenses forfaitaire'!$E452&lt;=Listes!$A$64,'Dépenses forfaitaire'!$E452*Listes!$A$65,IF('Dépenses forfaitaire'!$E452&gt;Listes!$D$64,'Dépenses forfaitaire'!$E452*Listes!$D$65,(('Dépenses forfaitaire'!$E452*Listes!$B$65)+Listes!$C$65)))))))</f>
        <v/>
      </c>
      <c r="P452" s="105" t="str">
        <f t="shared" si="13"/>
        <v/>
      </c>
      <c r="Q452" s="219"/>
    </row>
    <row r="453" spans="1:17" ht="20.100000000000001" customHeight="1" x14ac:dyDescent="0.25">
      <c r="A453" s="44">
        <v>447</v>
      </c>
      <c r="B453" s="21"/>
      <c r="C453" s="21"/>
      <c r="D453" s="21"/>
      <c r="E453" s="21"/>
      <c r="F453" s="21"/>
      <c r="G453" s="21"/>
      <c r="H453" s="113" t="str">
        <f>IF(C453="","",IF(C453="","",(VLOOKUP(C453,Listes!$B$31:$C$35,2,FALSE))))</f>
        <v/>
      </c>
      <c r="I453" s="219" t="str">
        <f t="shared" si="12"/>
        <v/>
      </c>
      <c r="J453" s="105" t="str">
        <f>IF(H453="","",IF(H453="","",(VLOOKUP(H453,Listes!$C$31:$D$35,2,FALSE))))</f>
        <v/>
      </c>
      <c r="K453" s="276"/>
      <c r="L453" s="276"/>
      <c r="M453" s="104" t="str">
        <f>IF($H453="","",IF($C453=Listes!$B$32,IF('Dépenses forfaitaire'!$E453&lt;=Listes!$B$53,('Dépenses forfaitaire'!$E453*(VLOOKUP('Dépenses forfaitaire'!$D453,Listes!$A$54:$E$60,2,FALSE))),IF('Dépenses forfaitaire'!$E453&gt;Listes!$E$53,('Dépenses forfaitaire'!$E453*(VLOOKUP('Dépenses forfaitaire'!$D453,Listes!$A$54:$E$60,5,FALSE))),('Dépenses forfaitaire'!$E453*(VLOOKUP('Dépenses forfaitaire'!$D453,Listes!$A$54:$E$60,3,FALSE)))+(VLOOKUP('Dépenses forfaitaire'!$D453,Listes!$A$54:$E$60,4,FALSE))))))</f>
        <v/>
      </c>
      <c r="N453" s="104" t="str">
        <f>IF($H453="","",IF($C453=Listes!$B$31,IF('Dépenses forfaitaire'!$E453&lt;=Listes!$B$42,('Dépenses forfaitaire'!$E453*(VLOOKUP('Dépenses forfaitaire'!$D453,Listes!$A$43:$E$49,2,FALSE))),IF('Dépenses forfaitaire'!$E453&gt;Listes!$D$42,('Dépenses forfaitaire'!$E453*(VLOOKUP('Dépenses forfaitaire'!$D453,Listes!$A$43:$E$49,5,FALSE))),('Dépenses forfaitaire'!$E453*(VLOOKUP('Dépenses forfaitaire'!$D453,Listes!$A$43:$E$49,3,FALSE)))+(VLOOKUP('Dépenses forfaitaire'!$D453,Listes!$A$43:$E$49,4,FALSE))))))</f>
        <v/>
      </c>
      <c r="O453" s="104" t="str">
        <f>IF($H453="","",IF($C453=Listes!$B$34,Listes!$I$31,IF($C453=Listes!$B$35,(VLOOKUP('Dépenses forfaitaire'!$F453,Listes!$E$31:$F$36,2,FALSE)),IF($C453=Listes!$B$33,IF('Dépenses forfaitaire'!$E453&lt;=Listes!$A$64,'Dépenses forfaitaire'!$E453*Listes!$A$65,IF('Dépenses forfaitaire'!$E453&gt;Listes!$D$64,'Dépenses forfaitaire'!$E453*Listes!$D$65,(('Dépenses forfaitaire'!$E453*Listes!$B$65)+Listes!$C$65)))))))</f>
        <v/>
      </c>
      <c r="P453" s="105" t="str">
        <f t="shared" si="13"/>
        <v/>
      </c>
      <c r="Q453" s="219"/>
    </row>
    <row r="454" spans="1:17" ht="20.100000000000001" customHeight="1" x14ac:dyDescent="0.25">
      <c r="A454" s="44">
        <v>448</v>
      </c>
      <c r="B454" s="21"/>
      <c r="C454" s="21"/>
      <c r="D454" s="21"/>
      <c r="E454" s="21"/>
      <c r="F454" s="21"/>
      <c r="G454" s="21"/>
      <c r="H454" s="113" t="str">
        <f>IF(C454="","",IF(C454="","",(VLOOKUP(C454,Listes!$B$31:$C$35,2,FALSE))))</f>
        <v/>
      </c>
      <c r="I454" s="219" t="str">
        <f t="shared" si="12"/>
        <v/>
      </c>
      <c r="J454" s="105" t="str">
        <f>IF(H454="","",IF(H454="","",(VLOOKUP(H454,Listes!$C$31:$D$35,2,FALSE))))</f>
        <v/>
      </c>
      <c r="K454" s="276"/>
      <c r="L454" s="276"/>
      <c r="M454" s="104" t="str">
        <f>IF($H454="","",IF($C454=Listes!$B$32,IF('Dépenses forfaitaire'!$E454&lt;=Listes!$B$53,('Dépenses forfaitaire'!$E454*(VLOOKUP('Dépenses forfaitaire'!$D454,Listes!$A$54:$E$60,2,FALSE))),IF('Dépenses forfaitaire'!$E454&gt;Listes!$E$53,('Dépenses forfaitaire'!$E454*(VLOOKUP('Dépenses forfaitaire'!$D454,Listes!$A$54:$E$60,5,FALSE))),('Dépenses forfaitaire'!$E454*(VLOOKUP('Dépenses forfaitaire'!$D454,Listes!$A$54:$E$60,3,FALSE)))+(VLOOKUP('Dépenses forfaitaire'!$D454,Listes!$A$54:$E$60,4,FALSE))))))</f>
        <v/>
      </c>
      <c r="N454" s="104" t="str">
        <f>IF($H454="","",IF($C454=Listes!$B$31,IF('Dépenses forfaitaire'!$E454&lt;=Listes!$B$42,('Dépenses forfaitaire'!$E454*(VLOOKUP('Dépenses forfaitaire'!$D454,Listes!$A$43:$E$49,2,FALSE))),IF('Dépenses forfaitaire'!$E454&gt;Listes!$D$42,('Dépenses forfaitaire'!$E454*(VLOOKUP('Dépenses forfaitaire'!$D454,Listes!$A$43:$E$49,5,FALSE))),('Dépenses forfaitaire'!$E454*(VLOOKUP('Dépenses forfaitaire'!$D454,Listes!$A$43:$E$49,3,FALSE)))+(VLOOKUP('Dépenses forfaitaire'!$D454,Listes!$A$43:$E$49,4,FALSE))))))</f>
        <v/>
      </c>
      <c r="O454" s="104" t="str">
        <f>IF($H454="","",IF($C454=Listes!$B$34,Listes!$I$31,IF($C454=Listes!$B$35,(VLOOKUP('Dépenses forfaitaire'!$F454,Listes!$E$31:$F$36,2,FALSE)),IF($C454=Listes!$B$33,IF('Dépenses forfaitaire'!$E454&lt;=Listes!$A$64,'Dépenses forfaitaire'!$E454*Listes!$A$65,IF('Dépenses forfaitaire'!$E454&gt;Listes!$D$64,'Dépenses forfaitaire'!$E454*Listes!$D$65,(('Dépenses forfaitaire'!$E454*Listes!$B$65)+Listes!$C$65)))))))</f>
        <v/>
      </c>
      <c r="P454" s="105" t="str">
        <f t="shared" si="13"/>
        <v/>
      </c>
      <c r="Q454" s="219"/>
    </row>
    <row r="455" spans="1:17" ht="20.100000000000001" customHeight="1" x14ac:dyDescent="0.25">
      <c r="A455" s="44">
        <v>449</v>
      </c>
      <c r="B455" s="21"/>
      <c r="C455" s="21"/>
      <c r="D455" s="21"/>
      <c r="E455" s="21"/>
      <c r="F455" s="21"/>
      <c r="G455" s="21"/>
      <c r="H455" s="113" t="str">
        <f>IF(C455="","",IF(C455="","",(VLOOKUP(C455,Listes!$B$31:$C$35,2,FALSE))))</f>
        <v/>
      </c>
      <c r="I455" s="219" t="str">
        <f t="shared" ref="I455:I506" si="14">IF(H455="Frais de déplacement (barèmes kilométriques) ",1,"")</f>
        <v/>
      </c>
      <c r="J455" s="105" t="str">
        <f>IF(H455="","",IF(H455="","",(VLOOKUP(H455,Listes!$C$31:$D$35,2,FALSE))))</f>
        <v/>
      </c>
      <c r="K455" s="276"/>
      <c r="L455" s="276"/>
      <c r="M455" s="104" t="str">
        <f>IF($H455="","",IF($C455=Listes!$B$32,IF('Dépenses forfaitaire'!$E455&lt;=Listes!$B$53,('Dépenses forfaitaire'!$E455*(VLOOKUP('Dépenses forfaitaire'!$D455,Listes!$A$54:$E$60,2,FALSE))),IF('Dépenses forfaitaire'!$E455&gt;Listes!$E$53,('Dépenses forfaitaire'!$E455*(VLOOKUP('Dépenses forfaitaire'!$D455,Listes!$A$54:$E$60,5,FALSE))),('Dépenses forfaitaire'!$E455*(VLOOKUP('Dépenses forfaitaire'!$D455,Listes!$A$54:$E$60,3,FALSE)))+(VLOOKUP('Dépenses forfaitaire'!$D455,Listes!$A$54:$E$60,4,FALSE))))))</f>
        <v/>
      </c>
      <c r="N455" s="104" t="str">
        <f>IF($H455="","",IF($C455=Listes!$B$31,IF('Dépenses forfaitaire'!$E455&lt;=Listes!$B$42,('Dépenses forfaitaire'!$E455*(VLOOKUP('Dépenses forfaitaire'!$D455,Listes!$A$43:$E$49,2,FALSE))),IF('Dépenses forfaitaire'!$E455&gt;Listes!$D$42,('Dépenses forfaitaire'!$E455*(VLOOKUP('Dépenses forfaitaire'!$D455,Listes!$A$43:$E$49,5,FALSE))),('Dépenses forfaitaire'!$E455*(VLOOKUP('Dépenses forfaitaire'!$D455,Listes!$A$43:$E$49,3,FALSE)))+(VLOOKUP('Dépenses forfaitaire'!$D455,Listes!$A$43:$E$49,4,FALSE))))))</f>
        <v/>
      </c>
      <c r="O455" s="104" t="str">
        <f>IF($H455="","",IF($C455=Listes!$B$34,Listes!$I$31,IF($C455=Listes!$B$35,(VLOOKUP('Dépenses forfaitaire'!$F455,Listes!$E$31:$F$36,2,FALSE)),IF($C455=Listes!$B$33,IF('Dépenses forfaitaire'!$E455&lt;=Listes!$A$64,'Dépenses forfaitaire'!$E455*Listes!$A$65,IF('Dépenses forfaitaire'!$E455&gt;Listes!$D$64,'Dépenses forfaitaire'!$E455*Listes!$D$65,(('Dépenses forfaitaire'!$E455*Listes!$B$65)+Listes!$C$65)))))))</f>
        <v/>
      </c>
      <c r="P455" s="105" t="str">
        <f t="shared" ref="P455:P506" si="15">IF($I455="","",($O455+$N455+$M455)*$I455)</f>
        <v/>
      </c>
      <c r="Q455" s="219"/>
    </row>
    <row r="456" spans="1:17" ht="20.100000000000001" customHeight="1" x14ac:dyDescent="0.25">
      <c r="A456" s="44">
        <v>450</v>
      </c>
      <c r="B456" s="21"/>
      <c r="C456" s="21"/>
      <c r="D456" s="21"/>
      <c r="E456" s="21"/>
      <c r="F456" s="21"/>
      <c r="G456" s="21"/>
      <c r="H456" s="113" t="str">
        <f>IF(C456="","",IF(C456="","",(VLOOKUP(C456,Listes!$B$31:$C$35,2,FALSE))))</f>
        <v/>
      </c>
      <c r="I456" s="219" t="str">
        <f t="shared" si="14"/>
        <v/>
      </c>
      <c r="J456" s="105" t="str">
        <f>IF(H456="","",IF(H456="","",(VLOOKUP(H456,Listes!$C$31:$D$35,2,FALSE))))</f>
        <v/>
      </c>
      <c r="K456" s="276"/>
      <c r="L456" s="276"/>
      <c r="M456" s="104" t="str">
        <f>IF($H456="","",IF($C456=Listes!$B$32,IF('Dépenses forfaitaire'!$E456&lt;=Listes!$B$53,('Dépenses forfaitaire'!$E456*(VLOOKUP('Dépenses forfaitaire'!$D456,Listes!$A$54:$E$60,2,FALSE))),IF('Dépenses forfaitaire'!$E456&gt;Listes!$E$53,('Dépenses forfaitaire'!$E456*(VLOOKUP('Dépenses forfaitaire'!$D456,Listes!$A$54:$E$60,5,FALSE))),('Dépenses forfaitaire'!$E456*(VLOOKUP('Dépenses forfaitaire'!$D456,Listes!$A$54:$E$60,3,FALSE)))+(VLOOKUP('Dépenses forfaitaire'!$D456,Listes!$A$54:$E$60,4,FALSE))))))</f>
        <v/>
      </c>
      <c r="N456" s="104" t="str">
        <f>IF($H456="","",IF($C456=Listes!$B$31,IF('Dépenses forfaitaire'!$E456&lt;=Listes!$B$42,('Dépenses forfaitaire'!$E456*(VLOOKUP('Dépenses forfaitaire'!$D456,Listes!$A$43:$E$49,2,FALSE))),IF('Dépenses forfaitaire'!$E456&gt;Listes!$D$42,('Dépenses forfaitaire'!$E456*(VLOOKUP('Dépenses forfaitaire'!$D456,Listes!$A$43:$E$49,5,FALSE))),('Dépenses forfaitaire'!$E456*(VLOOKUP('Dépenses forfaitaire'!$D456,Listes!$A$43:$E$49,3,FALSE)))+(VLOOKUP('Dépenses forfaitaire'!$D456,Listes!$A$43:$E$49,4,FALSE))))))</f>
        <v/>
      </c>
      <c r="O456" s="104" t="str">
        <f>IF($H456="","",IF($C456=Listes!$B$34,Listes!$I$31,IF($C456=Listes!$B$35,(VLOOKUP('Dépenses forfaitaire'!$F456,Listes!$E$31:$F$36,2,FALSE)),IF($C456=Listes!$B$33,IF('Dépenses forfaitaire'!$E456&lt;=Listes!$A$64,'Dépenses forfaitaire'!$E456*Listes!$A$65,IF('Dépenses forfaitaire'!$E456&gt;Listes!$D$64,'Dépenses forfaitaire'!$E456*Listes!$D$65,(('Dépenses forfaitaire'!$E456*Listes!$B$65)+Listes!$C$65)))))))</f>
        <v/>
      </c>
      <c r="P456" s="105" t="str">
        <f t="shared" si="15"/>
        <v/>
      </c>
      <c r="Q456" s="219"/>
    </row>
    <row r="457" spans="1:17" ht="20.100000000000001" customHeight="1" x14ac:dyDescent="0.25">
      <c r="A457" s="44">
        <v>451</v>
      </c>
      <c r="B457" s="21"/>
      <c r="C457" s="21"/>
      <c r="D457" s="21"/>
      <c r="E457" s="21"/>
      <c r="F457" s="21"/>
      <c r="G457" s="21"/>
      <c r="H457" s="113" t="str">
        <f>IF(C457="","",IF(C457="","",(VLOOKUP(C457,Listes!$B$31:$C$35,2,FALSE))))</f>
        <v/>
      </c>
      <c r="I457" s="219" t="str">
        <f t="shared" si="14"/>
        <v/>
      </c>
      <c r="J457" s="105" t="str">
        <f>IF(H457="","",IF(H457="","",(VLOOKUP(H457,Listes!$C$31:$D$35,2,FALSE))))</f>
        <v/>
      </c>
      <c r="K457" s="276"/>
      <c r="L457" s="276"/>
      <c r="M457" s="104" t="str">
        <f>IF($H457="","",IF($C457=Listes!$B$32,IF('Dépenses forfaitaire'!$E457&lt;=Listes!$B$53,('Dépenses forfaitaire'!$E457*(VLOOKUP('Dépenses forfaitaire'!$D457,Listes!$A$54:$E$60,2,FALSE))),IF('Dépenses forfaitaire'!$E457&gt;Listes!$E$53,('Dépenses forfaitaire'!$E457*(VLOOKUP('Dépenses forfaitaire'!$D457,Listes!$A$54:$E$60,5,FALSE))),('Dépenses forfaitaire'!$E457*(VLOOKUP('Dépenses forfaitaire'!$D457,Listes!$A$54:$E$60,3,FALSE)))+(VLOOKUP('Dépenses forfaitaire'!$D457,Listes!$A$54:$E$60,4,FALSE))))))</f>
        <v/>
      </c>
      <c r="N457" s="104" t="str">
        <f>IF($H457="","",IF($C457=Listes!$B$31,IF('Dépenses forfaitaire'!$E457&lt;=Listes!$B$42,('Dépenses forfaitaire'!$E457*(VLOOKUP('Dépenses forfaitaire'!$D457,Listes!$A$43:$E$49,2,FALSE))),IF('Dépenses forfaitaire'!$E457&gt;Listes!$D$42,('Dépenses forfaitaire'!$E457*(VLOOKUP('Dépenses forfaitaire'!$D457,Listes!$A$43:$E$49,5,FALSE))),('Dépenses forfaitaire'!$E457*(VLOOKUP('Dépenses forfaitaire'!$D457,Listes!$A$43:$E$49,3,FALSE)))+(VLOOKUP('Dépenses forfaitaire'!$D457,Listes!$A$43:$E$49,4,FALSE))))))</f>
        <v/>
      </c>
      <c r="O457" s="104" t="str">
        <f>IF($H457="","",IF($C457=Listes!$B$34,Listes!$I$31,IF($C457=Listes!$B$35,(VLOOKUP('Dépenses forfaitaire'!$F457,Listes!$E$31:$F$36,2,FALSE)),IF($C457=Listes!$B$33,IF('Dépenses forfaitaire'!$E457&lt;=Listes!$A$64,'Dépenses forfaitaire'!$E457*Listes!$A$65,IF('Dépenses forfaitaire'!$E457&gt;Listes!$D$64,'Dépenses forfaitaire'!$E457*Listes!$D$65,(('Dépenses forfaitaire'!$E457*Listes!$B$65)+Listes!$C$65)))))))</f>
        <v/>
      </c>
      <c r="P457" s="105" t="str">
        <f t="shared" si="15"/>
        <v/>
      </c>
      <c r="Q457" s="219"/>
    </row>
    <row r="458" spans="1:17" ht="20.100000000000001" customHeight="1" x14ac:dyDescent="0.25">
      <c r="A458" s="44">
        <v>452</v>
      </c>
      <c r="B458" s="21"/>
      <c r="C458" s="21"/>
      <c r="D458" s="21"/>
      <c r="E458" s="21"/>
      <c r="F458" s="21"/>
      <c r="G458" s="21"/>
      <c r="H458" s="113" t="str">
        <f>IF(C458="","",IF(C458="","",(VLOOKUP(C458,Listes!$B$31:$C$35,2,FALSE))))</f>
        <v/>
      </c>
      <c r="I458" s="219" t="str">
        <f t="shared" si="14"/>
        <v/>
      </c>
      <c r="J458" s="105" t="str">
        <f>IF(H458="","",IF(H458="","",(VLOOKUP(H458,Listes!$C$31:$D$35,2,FALSE))))</f>
        <v/>
      </c>
      <c r="K458" s="276"/>
      <c r="L458" s="276"/>
      <c r="M458" s="104" t="str">
        <f>IF($H458="","",IF($C458=Listes!$B$32,IF('Dépenses forfaitaire'!$E458&lt;=Listes!$B$53,('Dépenses forfaitaire'!$E458*(VLOOKUP('Dépenses forfaitaire'!$D458,Listes!$A$54:$E$60,2,FALSE))),IF('Dépenses forfaitaire'!$E458&gt;Listes!$E$53,('Dépenses forfaitaire'!$E458*(VLOOKUP('Dépenses forfaitaire'!$D458,Listes!$A$54:$E$60,5,FALSE))),('Dépenses forfaitaire'!$E458*(VLOOKUP('Dépenses forfaitaire'!$D458,Listes!$A$54:$E$60,3,FALSE)))+(VLOOKUP('Dépenses forfaitaire'!$D458,Listes!$A$54:$E$60,4,FALSE))))))</f>
        <v/>
      </c>
      <c r="N458" s="104" t="str">
        <f>IF($H458="","",IF($C458=Listes!$B$31,IF('Dépenses forfaitaire'!$E458&lt;=Listes!$B$42,('Dépenses forfaitaire'!$E458*(VLOOKUP('Dépenses forfaitaire'!$D458,Listes!$A$43:$E$49,2,FALSE))),IF('Dépenses forfaitaire'!$E458&gt;Listes!$D$42,('Dépenses forfaitaire'!$E458*(VLOOKUP('Dépenses forfaitaire'!$D458,Listes!$A$43:$E$49,5,FALSE))),('Dépenses forfaitaire'!$E458*(VLOOKUP('Dépenses forfaitaire'!$D458,Listes!$A$43:$E$49,3,FALSE)))+(VLOOKUP('Dépenses forfaitaire'!$D458,Listes!$A$43:$E$49,4,FALSE))))))</f>
        <v/>
      </c>
      <c r="O458" s="104" t="str">
        <f>IF($H458="","",IF($C458=Listes!$B$34,Listes!$I$31,IF($C458=Listes!$B$35,(VLOOKUP('Dépenses forfaitaire'!$F458,Listes!$E$31:$F$36,2,FALSE)),IF($C458=Listes!$B$33,IF('Dépenses forfaitaire'!$E458&lt;=Listes!$A$64,'Dépenses forfaitaire'!$E458*Listes!$A$65,IF('Dépenses forfaitaire'!$E458&gt;Listes!$D$64,'Dépenses forfaitaire'!$E458*Listes!$D$65,(('Dépenses forfaitaire'!$E458*Listes!$B$65)+Listes!$C$65)))))))</f>
        <v/>
      </c>
      <c r="P458" s="105" t="str">
        <f t="shared" si="15"/>
        <v/>
      </c>
      <c r="Q458" s="219"/>
    </row>
    <row r="459" spans="1:17" ht="20.100000000000001" customHeight="1" x14ac:dyDescent="0.25">
      <c r="A459" s="44">
        <v>453</v>
      </c>
      <c r="B459" s="21"/>
      <c r="C459" s="21"/>
      <c r="D459" s="21"/>
      <c r="E459" s="21"/>
      <c r="F459" s="21"/>
      <c r="G459" s="21"/>
      <c r="H459" s="113" t="str">
        <f>IF(C459="","",IF(C459="","",(VLOOKUP(C459,Listes!$B$31:$C$35,2,FALSE))))</f>
        <v/>
      </c>
      <c r="I459" s="219" t="str">
        <f t="shared" si="14"/>
        <v/>
      </c>
      <c r="J459" s="105" t="str">
        <f>IF(H459="","",IF(H459="","",(VLOOKUP(H459,Listes!$C$31:$D$35,2,FALSE))))</f>
        <v/>
      </c>
      <c r="K459" s="276"/>
      <c r="L459" s="276"/>
      <c r="M459" s="104" t="str">
        <f>IF($H459="","",IF($C459=Listes!$B$32,IF('Dépenses forfaitaire'!$E459&lt;=Listes!$B$53,('Dépenses forfaitaire'!$E459*(VLOOKUP('Dépenses forfaitaire'!$D459,Listes!$A$54:$E$60,2,FALSE))),IF('Dépenses forfaitaire'!$E459&gt;Listes!$E$53,('Dépenses forfaitaire'!$E459*(VLOOKUP('Dépenses forfaitaire'!$D459,Listes!$A$54:$E$60,5,FALSE))),('Dépenses forfaitaire'!$E459*(VLOOKUP('Dépenses forfaitaire'!$D459,Listes!$A$54:$E$60,3,FALSE)))+(VLOOKUP('Dépenses forfaitaire'!$D459,Listes!$A$54:$E$60,4,FALSE))))))</f>
        <v/>
      </c>
      <c r="N459" s="104" t="str">
        <f>IF($H459="","",IF($C459=Listes!$B$31,IF('Dépenses forfaitaire'!$E459&lt;=Listes!$B$42,('Dépenses forfaitaire'!$E459*(VLOOKUP('Dépenses forfaitaire'!$D459,Listes!$A$43:$E$49,2,FALSE))),IF('Dépenses forfaitaire'!$E459&gt;Listes!$D$42,('Dépenses forfaitaire'!$E459*(VLOOKUP('Dépenses forfaitaire'!$D459,Listes!$A$43:$E$49,5,FALSE))),('Dépenses forfaitaire'!$E459*(VLOOKUP('Dépenses forfaitaire'!$D459,Listes!$A$43:$E$49,3,FALSE)))+(VLOOKUP('Dépenses forfaitaire'!$D459,Listes!$A$43:$E$49,4,FALSE))))))</f>
        <v/>
      </c>
      <c r="O459" s="104" t="str">
        <f>IF($H459="","",IF($C459=Listes!$B$34,Listes!$I$31,IF($C459=Listes!$B$35,(VLOOKUP('Dépenses forfaitaire'!$F459,Listes!$E$31:$F$36,2,FALSE)),IF($C459=Listes!$B$33,IF('Dépenses forfaitaire'!$E459&lt;=Listes!$A$64,'Dépenses forfaitaire'!$E459*Listes!$A$65,IF('Dépenses forfaitaire'!$E459&gt;Listes!$D$64,'Dépenses forfaitaire'!$E459*Listes!$D$65,(('Dépenses forfaitaire'!$E459*Listes!$B$65)+Listes!$C$65)))))))</f>
        <v/>
      </c>
      <c r="P459" s="105" t="str">
        <f t="shared" si="15"/>
        <v/>
      </c>
      <c r="Q459" s="219"/>
    </row>
    <row r="460" spans="1:17" ht="20.100000000000001" customHeight="1" x14ac:dyDescent="0.25">
      <c r="A460" s="44">
        <v>454</v>
      </c>
      <c r="B460" s="21"/>
      <c r="C460" s="21"/>
      <c r="D460" s="21"/>
      <c r="E460" s="21"/>
      <c r="F460" s="21"/>
      <c r="G460" s="21"/>
      <c r="H460" s="113" t="str">
        <f>IF(C460="","",IF(C460="","",(VLOOKUP(C460,Listes!$B$31:$C$35,2,FALSE))))</f>
        <v/>
      </c>
      <c r="I460" s="219" t="str">
        <f t="shared" si="14"/>
        <v/>
      </c>
      <c r="J460" s="105" t="str">
        <f>IF(H460="","",IF(H460="","",(VLOOKUP(H460,Listes!$C$31:$D$35,2,FALSE))))</f>
        <v/>
      </c>
      <c r="K460" s="276"/>
      <c r="L460" s="276"/>
      <c r="M460" s="104" t="str">
        <f>IF($H460="","",IF($C460=Listes!$B$32,IF('Dépenses forfaitaire'!$E460&lt;=Listes!$B$53,('Dépenses forfaitaire'!$E460*(VLOOKUP('Dépenses forfaitaire'!$D460,Listes!$A$54:$E$60,2,FALSE))),IF('Dépenses forfaitaire'!$E460&gt;Listes!$E$53,('Dépenses forfaitaire'!$E460*(VLOOKUP('Dépenses forfaitaire'!$D460,Listes!$A$54:$E$60,5,FALSE))),('Dépenses forfaitaire'!$E460*(VLOOKUP('Dépenses forfaitaire'!$D460,Listes!$A$54:$E$60,3,FALSE)))+(VLOOKUP('Dépenses forfaitaire'!$D460,Listes!$A$54:$E$60,4,FALSE))))))</f>
        <v/>
      </c>
      <c r="N460" s="104" t="str">
        <f>IF($H460="","",IF($C460=Listes!$B$31,IF('Dépenses forfaitaire'!$E460&lt;=Listes!$B$42,('Dépenses forfaitaire'!$E460*(VLOOKUP('Dépenses forfaitaire'!$D460,Listes!$A$43:$E$49,2,FALSE))),IF('Dépenses forfaitaire'!$E460&gt;Listes!$D$42,('Dépenses forfaitaire'!$E460*(VLOOKUP('Dépenses forfaitaire'!$D460,Listes!$A$43:$E$49,5,FALSE))),('Dépenses forfaitaire'!$E460*(VLOOKUP('Dépenses forfaitaire'!$D460,Listes!$A$43:$E$49,3,FALSE)))+(VLOOKUP('Dépenses forfaitaire'!$D460,Listes!$A$43:$E$49,4,FALSE))))))</f>
        <v/>
      </c>
      <c r="O460" s="104" t="str">
        <f>IF($H460="","",IF($C460=Listes!$B$34,Listes!$I$31,IF($C460=Listes!$B$35,(VLOOKUP('Dépenses forfaitaire'!$F460,Listes!$E$31:$F$36,2,FALSE)),IF($C460=Listes!$B$33,IF('Dépenses forfaitaire'!$E460&lt;=Listes!$A$64,'Dépenses forfaitaire'!$E460*Listes!$A$65,IF('Dépenses forfaitaire'!$E460&gt;Listes!$D$64,'Dépenses forfaitaire'!$E460*Listes!$D$65,(('Dépenses forfaitaire'!$E460*Listes!$B$65)+Listes!$C$65)))))))</f>
        <v/>
      </c>
      <c r="P460" s="105" t="str">
        <f t="shared" si="15"/>
        <v/>
      </c>
      <c r="Q460" s="219"/>
    </row>
    <row r="461" spans="1:17" ht="20.100000000000001" customHeight="1" x14ac:dyDescent="0.25">
      <c r="A461" s="44">
        <v>455</v>
      </c>
      <c r="B461" s="21"/>
      <c r="C461" s="21"/>
      <c r="D461" s="21"/>
      <c r="E461" s="21"/>
      <c r="F461" s="21"/>
      <c r="G461" s="21"/>
      <c r="H461" s="113" t="str">
        <f>IF(C461="","",IF(C461="","",(VLOOKUP(C461,Listes!$B$31:$C$35,2,FALSE))))</f>
        <v/>
      </c>
      <c r="I461" s="219" t="str">
        <f t="shared" si="14"/>
        <v/>
      </c>
      <c r="J461" s="105" t="str">
        <f>IF(H461="","",IF(H461="","",(VLOOKUP(H461,Listes!$C$31:$D$35,2,FALSE))))</f>
        <v/>
      </c>
      <c r="K461" s="276"/>
      <c r="L461" s="276"/>
      <c r="M461" s="104" t="str">
        <f>IF($H461="","",IF($C461=Listes!$B$32,IF('Dépenses forfaitaire'!$E461&lt;=Listes!$B$53,('Dépenses forfaitaire'!$E461*(VLOOKUP('Dépenses forfaitaire'!$D461,Listes!$A$54:$E$60,2,FALSE))),IF('Dépenses forfaitaire'!$E461&gt;Listes!$E$53,('Dépenses forfaitaire'!$E461*(VLOOKUP('Dépenses forfaitaire'!$D461,Listes!$A$54:$E$60,5,FALSE))),('Dépenses forfaitaire'!$E461*(VLOOKUP('Dépenses forfaitaire'!$D461,Listes!$A$54:$E$60,3,FALSE)))+(VLOOKUP('Dépenses forfaitaire'!$D461,Listes!$A$54:$E$60,4,FALSE))))))</f>
        <v/>
      </c>
      <c r="N461" s="104" t="str">
        <f>IF($H461="","",IF($C461=Listes!$B$31,IF('Dépenses forfaitaire'!$E461&lt;=Listes!$B$42,('Dépenses forfaitaire'!$E461*(VLOOKUP('Dépenses forfaitaire'!$D461,Listes!$A$43:$E$49,2,FALSE))),IF('Dépenses forfaitaire'!$E461&gt;Listes!$D$42,('Dépenses forfaitaire'!$E461*(VLOOKUP('Dépenses forfaitaire'!$D461,Listes!$A$43:$E$49,5,FALSE))),('Dépenses forfaitaire'!$E461*(VLOOKUP('Dépenses forfaitaire'!$D461,Listes!$A$43:$E$49,3,FALSE)))+(VLOOKUP('Dépenses forfaitaire'!$D461,Listes!$A$43:$E$49,4,FALSE))))))</f>
        <v/>
      </c>
      <c r="O461" s="104" t="str">
        <f>IF($H461="","",IF($C461=Listes!$B$34,Listes!$I$31,IF($C461=Listes!$B$35,(VLOOKUP('Dépenses forfaitaire'!$F461,Listes!$E$31:$F$36,2,FALSE)),IF($C461=Listes!$B$33,IF('Dépenses forfaitaire'!$E461&lt;=Listes!$A$64,'Dépenses forfaitaire'!$E461*Listes!$A$65,IF('Dépenses forfaitaire'!$E461&gt;Listes!$D$64,'Dépenses forfaitaire'!$E461*Listes!$D$65,(('Dépenses forfaitaire'!$E461*Listes!$B$65)+Listes!$C$65)))))))</f>
        <v/>
      </c>
      <c r="P461" s="105" t="str">
        <f t="shared" si="15"/>
        <v/>
      </c>
      <c r="Q461" s="219"/>
    </row>
    <row r="462" spans="1:17" ht="20.100000000000001" customHeight="1" x14ac:dyDescent="0.25">
      <c r="A462" s="44">
        <v>456</v>
      </c>
      <c r="B462" s="21"/>
      <c r="C462" s="21"/>
      <c r="D462" s="21"/>
      <c r="E462" s="21"/>
      <c r="F462" s="21"/>
      <c r="G462" s="21"/>
      <c r="H462" s="113" t="str">
        <f>IF(C462="","",IF(C462="","",(VLOOKUP(C462,Listes!$B$31:$C$35,2,FALSE))))</f>
        <v/>
      </c>
      <c r="I462" s="219" t="str">
        <f t="shared" si="14"/>
        <v/>
      </c>
      <c r="J462" s="105" t="str">
        <f>IF(H462="","",IF(H462="","",(VLOOKUP(H462,Listes!$C$31:$D$35,2,FALSE))))</f>
        <v/>
      </c>
      <c r="K462" s="276"/>
      <c r="L462" s="276"/>
      <c r="M462" s="104" t="str">
        <f>IF($H462="","",IF($C462=Listes!$B$32,IF('Dépenses forfaitaire'!$E462&lt;=Listes!$B$53,('Dépenses forfaitaire'!$E462*(VLOOKUP('Dépenses forfaitaire'!$D462,Listes!$A$54:$E$60,2,FALSE))),IF('Dépenses forfaitaire'!$E462&gt;Listes!$E$53,('Dépenses forfaitaire'!$E462*(VLOOKUP('Dépenses forfaitaire'!$D462,Listes!$A$54:$E$60,5,FALSE))),('Dépenses forfaitaire'!$E462*(VLOOKUP('Dépenses forfaitaire'!$D462,Listes!$A$54:$E$60,3,FALSE)))+(VLOOKUP('Dépenses forfaitaire'!$D462,Listes!$A$54:$E$60,4,FALSE))))))</f>
        <v/>
      </c>
      <c r="N462" s="104" t="str">
        <f>IF($H462="","",IF($C462=Listes!$B$31,IF('Dépenses forfaitaire'!$E462&lt;=Listes!$B$42,('Dépenses forfaitaire'!$E462*(VLOOKUP('Dépenses forfaitaire'!$D462,Listes!$A$43:$E$49,2,FALSE))),IF('Dépenses forfaitaire'!$E462&gt;Listes!$D$42,('Dépenses forfaitaire'!$E462*(VLOOKUP('Dépenses forfaitaire'!$D462,Listes!$A$43:$E$49,5,FALSE))),('Dépenses forfaitaire'!$E462*(VLOOKUP('Dépenses forfaitaire'!$D462,Listes!$A$43:$E$49,3,FALSE)))+(VLOOKUP('Dépenses forfaitaire'!$D462,Listes!$A$43:$E$49,4,FALSE))))))</f>
        <v/>
      </c>
      <c r="O462" s="104" t="str">
        <f>IF($H462="","",IF($C462=Listes!$B$34,Listes!$I$31,IF($C462=Listes!$B$35,(VLOOKUP('Dépenses forfaitaire'!$F462,Listes!$E$31:$F$36,2,FALSE)),IF($C462=Listes!$B$33,IF('Dépenses forfaitaire'!$E462&lt;=Listes!$A$64,'Dépenses forfaitaire'!$E462*Listes!$A$65,IF('Dépenses forfaitaire'!$E462&gt;Listes!$D$64,'Dépenses forfaitaire'!$E462*Listes!$D$65,(('Dépenses forfaitaire'!$E462*Listes!$B$65)+Listes!$C$65)))))))</f>
        <v/>
      </c>
      <c r="P462" s="105" t="str">
        <f t="shared" si="15"/>
        <v/>
      </c>
      <c r="Q462" s="219"/>
    </row>
    <row r="463" spans="1:17" ht="20.100000000000001" customHeight="1" x14ac:dyDescent="0.25">
      <c r="A463" s="44">
        <v>457</v>
      </c>
      <c r="B463" s="21"/>
      <c r="C463" s="21"/>
      <c r="D463" s="21"/>
      <c r="E463" s="21"/>
      <c r="F463" s="21"/>
      <c r="G463" s="21"/>
      <c r="H463" s="113" t="str">
        <f>IF(C463="","",IF(C463="","",(VLOOKUP(C463,Listes!$B$31:$C$35,2,FALSE))))</f>
        <v/>
      </c>
      <c r="I463" s="219" t="str">
        <f t="shared" si="14"/>
        <v/>
      </c>
      <c r="J463" s="105" t="str">
        <f>IF(H463="","",IF(H463="","",(VLOOKUP(H463,Listes!$C$31:$D$35,2,FALSE))))</f>
        <v/>
      </c>
      <c r="K463" s="276"/>
      <c r="L463" s="276"/>
      <c r="M463" s="104" t="str">
        <f>IF($H463="","",IF($C463=Listes!$B$32,IF('Dépenses forfaitaire'!$E463&lt;=Listes!$B$53,('Dépenses forfaitaire'!$E463*(VLOOKUP('Dépenses forfaitaire'!$D463,Listes!$A$54:$E$60,2,FALSE))),IF('Dépenses forfaitaire'!$E463&gt;Listes!$E$53,('Dépenses forfaitaire'!$E463*(VLOOKUP('Dépenses forfaitaire'!$D463,Listes!$A$54:$E$60,5,FALSE))),('Dépenses forfaitaire'!$E463*(VLOOKUP('Dépenses forfaitaire'!$D463,Listes!$A$54:$E$60,3,FALSE)))+(VLOOKUP('Dépenses forfaitaire'!$D463,Listes!$A$54:$E$60,4,FALSE))))))</f>
        <v/>
      </c>
      <c r="N463" s="104" t="str">
        <f>IF($H463="","",IF($C463=Listes!$B$31,IF('Dépenses forfaitaire'!$E463&lt;=Listes!$B$42,('Dépenses forfaitaire'!$E463*(VLOOKUP('Dépenses forfaitaire'!$D463,Listes!$A$43:$E$49,2,FALSE))),IF('Dépenses forfaitaire'!$E463&gt;Listes!$D$42,('Dépenses forfaitaire'!$E463*(VLOOKUP('Dépenses forfaitaire'!$D463,Listes!$A$43:$E$49,5,FALSE))),('Dépenses forfaitaire'!$E463*(VLOOKUP('Dépenses forfaitaire'!$D463,Listes!$A$43:$E$49,3,FALSE)))+(VLOOKUP('Dépenses forfaitaire'!$D463,Listes!$A$43:$E$49,4,FALSE))))))</f>
        <v/>
      </c>
      <c r="O463" s="104" t="str">
        <f>IF($H463="","",IF($C463=Listes!$B$34,Listes!$I$31,IF($C463=Listes!$B$35,(VLOOKUP('Dépenses forfaitaire'!$F463,Listes!$E$31:$F$36,2,FALSE)),IF($C463=Listes!$B$33,IF('Dépenses forfaitaire'!$E463&lt;=Listes!$A$64,'Dépenses forfaitaire'!$E463*Listes!$A$65,IF('Dépenses forfaitaire'!$E463&gt;Listes!$D$64,'Dépenses forfaitaire'!$E463*Listes!$D$65,(('Dépenses forfaitaire'!$E463*Listes!$B$65)+Listes!$C$65)))))))</f>
        <v/>
      </c>
      <c r="P463" s="105" t="str">
        <f t="shared" si="15"/>
        <v/>
      </c>
      <c r="Q463" s="219"/>
    </row>
    <row r="464" spans="1:17" ht="20.100000000000001" customHeight="1" x14ac:dyDescent="0.25">
      <c r="A464" s="44">
        <v>458</v>
      </c>
      <c r="B464" s="21"/>
      <c r="C464" s="21"/>
      <c r="D464" s="21"/>
      <c r="E464" s="21"/>
      <c r="F464" s="21"/>
      <c r="G464" s="21"/>
      <c r="H464" s="113" t="str">
        <f>IF(C464="","",IF(C464="","",(VLOOKUP(C464,Listes!$B$31:$C$35,2,FALSE))))</f>
        <v/>
      </c>
      <c r="I464" s="219" t="str">
        <f t="shared" si="14"/>
        <v/>
      </c>
      <c r="J464" s="105" t="str">
        <f>IF(H464="","",IF(H464="","",(VLOOKUP(H464,Listes!$C$31:$D$35,2,FALSE))))</f>
        <v/>
      </c>
      <c r="K464" s="276"/>
      <c r="L464" s="276"/>
      <c r="M464" s="104" t="str">
        <f>IF($H464="","",IF($C464=Listes!$B$32,IF('Dépenses forfaitaire'!$E464&lt;=Listes!$B$53,('Dépenses forfaitaire'!$E464*(VLOOKUP('Dépenses forfaitaire'!$D464,Listes!$A$54:$E$60,2,FALSE))),IF('Dépenses forfaitaire'!$E464&gt;Listes!$E$53,('Dépenses forfaitaire'!$E464*(VLOOKUP('Dépenses forfaitaire'!$D464,Listes!$A$54:$E$60,5,FALSE))),('Dépenses forfaitaire'!$E464*(VLOOKUP('Dépenses forfaitaire'!$D464,Listes!$A$54:$E$60,3,FALSE)))+(VLOOKUP('Dépenses forfaitaire'!$D464,Listes!$A$54:$E$60,4,FALSE))))))</f>
        <v/>
      </c>
      <c r="N464" s="104" t="str">
        <f>IF($H464="","",IF($C464=Listes!$B$31,IF('Dépenses forfaitaire'!$E464&lt;=Listes!$B$42,('Dépenses forfaitaire'!$E464*(VLOOKUP('Dépenses forfaitaire'!$D464,Listes!$A$43:$E$49,2,FALSE))),IF('Dépenses forfaitaire'!$E464&gt;Listes!$D$42,('Dépenses forfaitaire'!$E464*(VLOOKUP('Dépenses forfaitaire'!$D464,Listes!$A$43:$E$49,5,FALSE))),('Dépenses forfaitaire'!$E464*(VLOOKUP('Dépenses forfaitaire'!$D464,Listes!$A$43:$E$49,3,FALSE)))+(VLOOKUP('Dépenses forfaitaire'!$D464,Listes!$A$43:$E$49,4,FALSE))))))</f>
        <v/>
      </c>
      <c r="O464" s="104" t="str">
        <f>IF($H464="","",IF($C464=Listes!$B$34,Listes!$I$31,IF($C464=Listes!$B$35,(VLOOKUP('Dépenses forfaitaire'!$F464,Listes!$E$31:$F$36,2,FALSE)),IF($C464=Listes!$B$33,IF('Dépenses forfaitaire'!$E464&lt;=Listes!$A$64,'Dépenses forfaitaire'!$E464*Listes!$A$65,IF('Dépenses forfaitaire'!$E464&gt;Listes!$D$64,'Dépenses forfaitaire'!$E464*Listes!$D$65,(('Dépenses forfaitaire'!$E464*Listes!$B$65)+Listes!$C$65)))))))</f>
        <v/>
      </c>
      <c r="P464" s="105" t="str">
        <f t="shared" si="15"/>
        <v/>
      </c>
      <c r="Q464" s="219"/>
    </row>
    <row r="465" spans="1:17" ht="20.100000000000001" customHeight="1" x14ac:dyDescent="0.25">
      <c r="A465" s="44">
        <v>459</v>
      </c>
      <c r="B465" s="21"/>
      <c r="C465" s="21"/>
      <c r="D465" s="21"/>
      <c r="E465" s="21"/>
      <c r="F465" s="21"/>
      <c r="G465" s="21"/>
      <c r="H465" s="113" t="str">
        <f>IF(C465="","",IF(C465="","",(VLOOKUP(C465,Listes!$B$31:$C$35,2,FALSE))))</f>
        <v/>
      </c>
      <c r="I465" s="219" t="str">
        <f t="shared" si="14"/>
        <v/>
      </c>
      <c r="J465" s="105" t="str">
        <f>IF(H465="","",IF(H465="","",(VLOOKUP(H465,Listes!$C$31:$D$35,2,FALSE))))</f>
        <v/>
      </c>
      <c r="K465" s="276"/>
      <c r="L465" s="276"/>
      <c r="M465" s="104" t="str">
        <f>IF($H465="","",IF($C465=Listes!$B$32,IF('Dépenses forfaitaire'!$E465&lt;=Listes!$B$53,('Dépenses forfaitaire'!$E465*(VLOOKUP('Dépenses forfaitaire'!$D465,Listes!$A$54:$E$60,2,FALSE))),IF('Dépenses forfaitaire'!$E465&gt;Listes!$E$53,('Dépenses forfaitaire'!$E465*(VLOOKUP('Dépenses forfaitaire'!$D465,Listes!$A$54:$E$60,5,FALSE))),('Dépenses forfaitaire'!$E465*(VLOOKUP('Dépenses forfaitaire'!$D465,Listes!$A$54:$E$60,3,FALSE)))+(VLOOKUP('Dépenses forfaitaire'!$D465,Listes!$A$54:$E$60,4,FALSE))))))</f>
        <v/>
      </c>
      <c r="N465" s="104" t="str">
        <f>IF($H465="","",IF($C465=Listes!$B$31,IF('Dépenses forfaitaire'!$E465&lt;=Listes!$B$42,('Dépenses forfaitaire'!$E465*(VLOOKUP('Dépenses forfaitaire'!$D465,Listes!$A$43:$E$49,2,FALSE))),IF('Dépenses forfaitaire'!$E465&gt;Listes!$D$42,('Dépenses forfaitaire'!$E465*(VLOOKUP('Dépenses forfaitaire'!$D465,Listes!$A$43:$E$49,5,FALSE))),('Dépenses forfaitaire'!$E465*(VLOOKUP('Dépenses forfaitaire'!$D465,Listes!$A$43:$E$49,3,FALSE)))+(VLOOKUP('Dépenses forfaitaire'!$D465,Listes!$A$43:$E$49,4,FALSE))))))</f>
        <v/>
      </c>
      <c r="O465" s="104" t="str">
        <f>IF($H465="","",IF($C465=Listes!$B$34,Listes!$I$31,IF($C465=Listes!$B$35,(VLOOKUP('Dépenses forfaitaire'!$F465,Listes!$E$31:$F$36,2,FALSE)),IF($C465=Listes!$B$33,IF('Dépenses forfaitaire'!$E465&lt;=Listes!$A$64,'Dépenses forfaitaire'!$E465*Listes!$A$65,IF('Dépenses forfaitaire'!$E465&gt;Listes!$D$64,'Dépenses forfaitaire'!$E465*Listes!$D$65,(('Dépenses forfaitaire'!$E465*Listes!$B$65)+Listes!$C$65)))))))</f>
        <v/>
      </c>
      <c r="P465" s="105" t="str">
        <f t="shared" si="15"/>
        <v/>
      </c>
      <c r="Q465" s="219"/>
    </row>
    <row r="466" spans="1:17" ht="20.100000000000001" customHeight="1" x14ac:dyDescent="0.25">
      <c r="A466" s="44">
        <v>460</v>
      </c>
      <c r="B466" s="21"/>
      <c r="C466" s="21"/>
      <c r="D466" s="21"/>
      <c r="E466" s="21"/>
      <c r="F466" s="21"/>
      <c r="G466" s="21"/>
      <c r="H466" s="113" t="str">
        <f>IF(C466="","",IF(C466="","",(VLOOKUP(C466,Listes!$B$31:$C$35,2,FALSE))))</f>
        <v/>
      </c>
      <c r="I466" s="219" t="str">
        <f t="shared" si="14"/>
        <v/>
      </c>
      <c r="J466" s="105" t="str">
        <f>IF(H466="","",IF(H466="","",(VLOOKUP(H466,Listes!$C$31:$D$35,2,FALSE))))</f>
        <v/>
      </c>
      <c r="K466" s="276"/>
      <c r="L466" s="276"/>
      <c r="M466" s="104" t="str">
        <f>IF($H466="","",IF($C466=Listes!$B$32,IF('Dépenses forfaitaire'!$E466&lt;=Listes!$B$53,('Dépenses forfaitaire'!$E466*(VLOOKUP('Dépenses forfaitaire'!$D466,Listes!$A$54:$E$60,2,FALSE))),IF('Dépenses forfaitaire'!$E466&gt;Listes!$E$53,('Dépenses forfaitaire'!$E466*(VLOOKUP('Dépenses forfaitaire'!$D466,Listes!$A$54:$E$60,5,FALSE))),('Dépenses forfaitaire'!$E466*(VLOOKUP('Dépenses forfaitaire'!$D466,Listes!$A$54:$E$60,3,FALSE)))+(VLOOKUP('Dépenses forfaitaire'!$D466,Listes!$A$54:$E$60,4,FALSE))))))</f>
        <v/>
      </c>
      <c r="N466" s="104" t="str">
        <f>IF($H466="","",IF($C466=Listes!$B$31,IF('Dépenses forfaitaire'!$E466&lt;=Listes!$B$42,('Dépenses forfaitaire'!$E466*(VLOOKUP('Dépenses forfaitaire'!$D466,Listes!$A$43:$E$49,2,FALSE))),IF('Dépenses forfaitaire'!$E466&gt;Listes!$D$42,('Dépenses forfaitaire'!$E466*(VLOOKUP('Dépenses forfaitaire'!$D466,Listes!$A$43:$E$49,5,FALSE))),('Dépenses forfaitaire'!$E466*(VLOOKUP('Dépenses forfaitaire'!$D466,Listes!$A$43:$E$49,3,FALSE)))+(VLOOKUP('Dépenses forfaitaire'!$D466,Listes!$A$43:$E$49,4,FALSE))))))</f>
        <v/>
      </c>
      <c r="O466" s="104" t="str">
        <f>IF($H466="","",IF($C466=Listes!$B$34,Listes!$I$31,IF($C466=Listes!$B$35,(VLOOKUP('Dépenses forfaitaire'!$F466,Listes!$E$31:$F$36,2,FALSE)),IF($C466=Listes!$B$33,IF('Dépenses forfaitaire'!$E466&lt;=Listes!$A$64,'Dépenses forfaitaire'!$E466*Listes!$A$65,IF('Dépenses forfaitaire'!$E466&gt;Listes!$D$64,'Dépenses forfaitaire'!$E466*Listes!$D$65,(('Dépenses forfaitaire'!$E466*Listes!$B$65)+Listes!$C$65)))))))</f>
        <v/>
      </c>
      <c r="P466" s="105" t="str">
        <f t="shared" si="15"/>
        <v/>
      </c>
      <c r="Q466" s="219"/>
    </row>
    <row r="467" spans="1:17" ht="20.100000000000001" customHeight="1" x14ac:dyDescent="0.25">
      <c r="A467" s="44">
        <v>461</v>
      </c>
      <c r="B467" s="21"/>
      <c r="C467" s="21"/>
      <c r="D467" s="21"/>
      <c r="E467" s="21"/>
      <c r="F467" s="21"/>
      <c r="G467" s="21"/>
      <c r="H467" s="113" t="str">
        <f>IF(C467="","",IF(C467="","",(VLOOKUP(C467,Listes!$B$31:$C$35,2,FALSE))))</f>
        <v/>
      </c>
      <c r="I467" s="219" t="str">
        <f t="shared" si="14"/>
        <v/>
      </c>
      <c r="J467" s="105" t="str">
        <f>IF(H467="","",IF(H467="","",(VLOOKUP(H467,Listes!$C$31:$D$35,2,FALSE))))</f>
        <v/>
      </c>
      <c r="K467" s="276"/>
      <c r="L467" s="276"/>
      <c r="M467" s="104" t="str">
        <f>IF($H467="","",IF($C467=Listes!$B$32,IF('Dépenses forfaitaire'!$E467&lt;=Listes!$B$53,('Dépenses forfaitaire'!$E467*(VLOOKUP('Dépenses forfaitaire'!$D467,Listes!$A$54:$E$60,2,FALSE))),IF('Dépenses forfaitaire'!$E467&gt;Listes!$E$53,('Dépenses forfaitaire'!$E467*(VLOOKUP('Dépenses forfaitaire'!$D467,Listes!$A$54:$E$60,5,FALSE))),('Dépenses forfaitaire'!$E467*(VLOOKUP('Dépenses forfaitaire'!$D467,Listes!$A$54:$E$60,3,FALSE)))+(VLOOKUP('Dépenses forfaitaire'!$D467,Listes!$A$54:$E$60,4,FALSE))))))</f>
        <v/>
      </c>
      <c r="N467" s="104" t="str">
        <f>IF($H467="","",IF($C467=Listes!$B$31,IF('Dépenses forfaitaire'!$E467&lt;=Listes!$B$42,('Dépenses forfaitaire'!$E467*(VLOOKUP('Dépenses forfaitaire'!$D467,Listes!$A$43:$E$49,2,FALSE))),IF('Dépenses forfaitaire'!$E467&gt;Listes!$D$42,('Dépenses forfaitaire'!$E467*(VLOOKUP('Dépenses forfaitaire'!$D467,Listes!$A$43:$E$49,5,FALSE))),('Dépenses forfaitaire'!$E467*(VLOOKUP('Dépenses forfaitaire'!$D467,Listes!$A$43:$E$49,3,FALSE)))+(VLOOKUP('Dépenses forfaitaire'!$D467,Listes!$A$43:$E$49,4,FALSE))))))</f>
        <v/>
      </c>
      <c r="O467" s="104" t="str">
        <f>IF($H467="","",IF($C467=Listes!$B$34,Listes!$I$31,IF($C467=Listes!$B$35,(VLOOKUP('Dépenses forfaitaire'!$F467,Listes!$E$31:$F$36,2,FALSE)),IF($C467=Listes!$B$33,IF('Dépenses forfaitaire'!$E467&lt;=Listes!$A$64,'Dépenses forfaitaire'!$E467*Listes!$A$65,IF('Dépenses forfaitaire'!$E467&gt;Listes!$D$64,'Dépenses forfaitaire'!$E467*Listes!$D$65,(('Dépenses forfaitaire'!$E467*Listes!$B$65)+Listes!$C$65)))))))</f>
        <v/>
      </c>
      <c r="P467" s="105" t="str">
        <f t="shared" si="15"/>
        <v/>
      </c>
      <c r="Q467" s="219"/>
    </row>
    <row r="468" spans="1:17" ht="20.100000000000001" customHeight="1" x14ac:dyDescent="0.25">
      <c r="A468" s="44">
        <v>462</v>
      </c>
      <c r="B468" s="21"/>
      <c r="C468" s="21"/>
      <c r="D468" s="21"/>
      <c r="E468" s="21"/>
      <c r="F468" s="21"/>
      <c r="G468" s="21"/>
      <c r="H468" s="113" t="str">
        <f>IF(C468="","",IF(C468="","",(VLOOKUP(C468,Listes!$B$31:$C$35,2,FALSE))))</f>
        <v/>
      </c>
      <c r="I468" s="219" t="str">
        <f t="shared" si="14"/>
        <v/>
      </c>
      <c r="J468" s="105" t="str">
        <f>IF(H468="","",IF(H468="","",(VLOOKUP(H468,Listes!$C$31:$D$35,2,FALSE))))</f>
        <v/>
      </c>
      <c r="K468" s="276"/>
      <c r="L468" s="276"/>
      <c r="M468" s="104" t="str">
        <f>IF($H468="","",IF($C468=Listes!$B$32,IF('Dépenses forfaitaire'!$E468&lt;=Listes!$B$53,('Dépenses forfaitaire'!$E468*(VLOOKUP('Dépenses forfaitaire'!$D468,Listes!$A$54:$E$60,2,FALSE))),IF('Dépenses forfaitaire'!$E468&gt;Listes!$E$53,('Dépenses forfaitaire'!$E468*(VLOOKUP('Dépenses forfaitaire'!$D468,Listes!$A$54:$E$60,5,FALSE))),('Dépenses forfaitaire'!$E468*(VLOOKUP('Dépenses forfaitaire'!$D468,Listes!$A$54:$E$60,3,FALSE)))+(VLOOKUP('Dépenses forfaitaire'!$D468,Listes!$A$54:$E$60,4,FALSE))))))</f>
        <v/>
      </c>
      <c r="N468" s="104" t="str">
        <f>IF($H468="","",IF($C468=Listes!$B$31,IF('Dépenses forfaitaire'!$E468&lt;=Listes!$B$42,('Dépenses forfaitaire'!$E468*(VLOOKUP('Dépenses forfaitaire'!$D468,Listes!$A$43:$E$49,2,FALSE))),IF('Dépenses forfaitaire'!$E468&gt;Listes!$D$42,('Dépenses forfaitaire'!$E468*(VLOOKUP('Dépenses forfaitaire'!$D468,Listes!$A$43:$E$49,5,FALSE))),('Dépenses forfaitaire'!$E468*(VLOOKUP('Dépenses forfaitaire'!$D468,Listes!$A$43:$E$49,3,FALSE)))+(VLOOKUP('Dépenses forfaitaire'!$D468,Listes!$A$43:$E$49,4,FALSE))))))</f>
        <v/>
      </c>
      <c r="O468" s="104" t="str">
        <f>IF($H468="","",IF($C468=Listes!$B$34,Listes!$I$31,IF($C468=Listes!$B$35,(VLOOKUP('Dépenses forfaitaire'!$F468,Listes!$E$31:$F$36,2,FALSE)),IF($C468=Listes!$B$33,IF('Dépenses forfaitaire'!$E468&lt;=Listes!$A$64,'Dépenses forfaitaire'!$E468*Listes!$A$65,IF('Dépenses forfaitaire'!$E468&gt;Listes!$D$64,'Dépenses forfaitaire'!$E468*Listes!$D$65,(('Dépenses forfaitaire'!$E468*Listes!$B$65)+Listes!$C$65)))))))</f>
        <v/>
      </c>
      <c r="P468" s="105" t="str">
        <f t="shared" si="15"/>
        <v/>
      </c>
      <c r="Q468" s="219"/>
    </row>
    <row r="469" spans="1:17" ht="20.100000000000001" customHeight="1" x14ac:dyDescent="0.25">
      <c r="A469" s="44">
        <v>463</v>
      </c>
      <c r="B469" s="21"/>
      <c r="C469" s="21"/>
      <c r="D469" s="21"/>
      <c r="E469" s="21"/>
      <c r="F469" s="21"/>
      <c r="G469" s="21"/>
      <c r="H469" s="113" t="str">
        <f>IF(C469="","",IF(C469="","",(VLOOKUP(C469,Listes!$B$31:$C$35,2,FALSE))))</f>
        <v/>
      </c>
      <c r="I469" s="219" t="str">
        <f t="shared" si="14"/>
        <v/>
      </c>
      <c r="J469" s="105" t="str">
        <f>IF(H469="","",IF(H469="","",(VLOOKUP(H469,Listes!$C$31:$D$35,2,FALSE))))</f>
        <v/>
      </c>
      <c r="K469" s="276"/>
      <c r="L469" s="276"/>
      <c r="M469" s="104" t="str">
        <f>IF($H469="","",IF($C469=Listes!$B$32,IF('Dépenses forfaitaire'!$E469&lt;=Listes!$B$53,('Dépenses forfaitaire'!$E469*(VLOOKUP('Dépenses forfaitaire'!$D469,Listes!$A$54:$E$60,2,FALSE))),IF('Dépenses forfaitaire'!$E469&gt;Listes!$E$53,('Dépenses forfaitaire'!$E469*(VLOOKUP('Dépenses forfaitaire'!$D469,Listes!$A$54:$E$60,5,FALSE))),('Dépenses forfaitaire'!$E469*(VLOOKUP('Dépenses forfaitaire'!$D469,Listes!$A$54:$E$60,3,FALSE)))+(VLOOKUP('Dépenses forfaitaire'!$D469,Listes!$A$54:$E$60,4,FALSE))))))</f>
        <v/>
      </c>
      <c r="N469" s="104" t="str">
        <f>IF($H469="","",IF($C469=Listes!$B$31,IF('Dépenses forfaitaire'!$E469&lt;=Listes!$B$42,('Dépenses forfaitaire'!$E469*(VLOOKUP('Dépenses forfaitaire'!$D469,Listes!$A$43:$E$49,2,FALSE))),IF('Dépenses forfaitaire'!$E469&gt;Listes!$D$42,('Dépenses forfaitaire'!$E469*(VLOOKUP('Dépenses forfaitaire'!$D469,Listes!$A$43:$E$49,5,FALSE))),('Dépenses forfaitaire'!$E469*(VLOOKUP('Dépenses forfaitaire'!$D469,Listes!$A$43:$E$49,3,FALSE)))+(VLOOKUP('Dépenses forfaitaire'!$D469,Listes!$A$43:$E$49,4,FALSE))))))</f>
        <v/>
      </c>
      <c r="O469" s="104" t="str">
        <f>IF($H469="","",IF($C469=Listes!$B$34,Listes!$I$31,IF($C469=Listes!$B$35,(VLOOKUP('Dépenses forfaitaire'!$F469,Listes!$E$31:$F$36,2,FALSE)),IF($C469=Listes!$B$33,IF('Dépenses forfaitaire'!$E469&lt;=Listes!$A$64,'Dépenses forfaitaire'!$E469*Listes!$A$65,IF('Dépenses forfaitaire'!$E469&gt;Listes!$D$64,'Dépenses forfaitaire'!$E469*Listes!$D$65,(('Dépenses forfaitaire'!$E469*Listes!$B$65)+Listes!$C$65)))))))</f>
        <v/>
      </c>
      <c r="P469" s="105" t="str">
        <f t="shared" si="15"/>
        <v/>
      </c>
      <c r="Q469" s="219"/>
    </row>
    <row r="470" spans="1:17" ht="20.100000000000001" customHeight="1" x14ac:dyDescent="0.25">
      <c r="A470" s="44">
        <v>464</v>
      </c>
      <c r="B470" s="21"/>
      <c r="C470" s="21"/>
      <c r="D470" s="21"/>
      <c r="E470" s="21"/>
      <c r="F470" s="21"/>
      <c r="G470" s="21"/>
      <c r="H470" s="113" t="str">
        <f>IF(C470="","",IF(C470="","",(VLOOKUP(C470,Listes!$B$31:$C$35,2,FALSE))))</f>
        <v/>
      </c>
      <c r="I470" s="219" t="str">
        <f t="shared" si="14"/>
        <v/>
      </c>
      <c r="J470" s="105" t="str">
        <f>IF(H470="","",IF(H470="","",(VLOOKUP(H470,Listes!$C$31:$D$35,2,FALSE))))</f>
        <v/>
      </c>
      <c r="K470" s="276"/>
      <c r="L470" s="276"/>
      <c r="M470" s="104" t="str">
        <f>IF($H470="","",IF($C470=Listes!$B$32,IF('Dépenses forfaitaire'!$E470&lt;=Listes!$B$53,('Dépenses forfaitaire'!$E470*(VLOOKUP('Dépenses forfaitaire'!$D470,Listes!$A$54:$E$60,2,FALSE))),IF('Dépenses forfaitaire'!$E470&gt;Listes!$E$53,('Dépenses forfaitaire'!$E470*(VLOOKUP('Dépenses forfaitaire'!$D470,Listes!$A$54:$E$60,5,FALSE))),('Dépenses forfaitaire'!$E470*(VLOOKUP('Dépenses forfaitaire'!$D470,Listes!$A$54:$E$60,3,FALSE)))+(VLOOKUP('Dépenses forfaitaire'!$D470,Listes!$A$54:$E$60,4,FALSE))))))</f>
        <v/>
      </c>
      <c r="N470" s="104" t="str">
        <f>IF($H470="","",IF($C470=Listes!$B$31,IF('Dépenses forfaitaire'!$E470&lt;=Listes!$B$42,('Dépenses forfaitaire'!$E470*(VLOOKUP('Dépenses forfaitaire'!$D470,Listes!$A$43:$E$49,2,FALSE))),IF('Dépenses forfaitaire'!$E470&gt;Listes!$D$42,('Dépenses forfaitaire'!$E470*(VLOOKUP('Dépenses forfaitaire'!$D470,Listes!$A$43:$E$49,5,FALSE))),('Dépenses forfaitaire'!$E470*(VLOOKUP('Dépenses forfaitaire'!$D470,Listes!$A$43:$E$49,3,FALSE)))+(VLOOKUP('Dépenses forfaitaire'!$D470,Listes!$A$43:$E$49,4,FALSE))))))</f>
        <v/>
      </c>
      <c r="O470" s="104" t="str">
        <f>IF($H470="","",IF($C470=Listes!$B$34,Listes!$I$31,IF($C470=Listes!$B$35,(VLOOKUP('Dépenses forfaitaire'!$F470,Listes!$E$31:$F$36,2,FALSE)),IF($C470=Listes!$B$33,IF('Dépenses forfaitaire'!$E470&lt;=Listes!$A$64,'Dépenses forfaitaire'!$E470*Listes!$A$65,IF('Dépenses forfaitaire'!$E470&gt;Listes!$D$64,'Dépenses forfaitaire'!$E470*Listes!$D$65,(('Dépenses forfaitaire'!$E470*Listes!$B$65)+Listes!$C$65)))))))</f>
        <v/>
      </c>
      <c r="P470" s="105" t="str">
        <f t="shared" si="15"/>
        <v/>
      </c>
      <c r="Q470" s="219"/>
    </row>
    <row r="471" spans="1:17" ht="20.100000000000001" customHeight="1" x14ac:dyDescent="0.25">
      <c r="A471" s="44">
        <v>465</v>
      </c>
      <c r="B471" s="21"/>
      <c r="C471" s="21"/>
      <c r="D471" s="21"/>
      <c r="E471" s="21"/>
      <c r="F471" s="21"/>
      <c r="G471" s="21"/>
      <c r="H471" s="113" t="str">
        <f>IF(C471="","",IF(C471="","",(VLOOKUP(C471,Listes!$B$31:$C$35,2,FALSE))))</f>
        <v/>
      </c>
      <c r="I471" s="219" t="str">
        <f t="shared" si="14"/>
        <v/>
      </c>
      <c r="J471" s="105" t="str">
        <f>IF(H471="","",IF(H471="","",(VLOOKUP(H471,Listes!$C$31:$D$35,2,FALSE))))</f>
        <v/>
      </c>
      <c r="K471" s="276"/>
      <c r="L471" s="276"/>
      <c r="M471" s="104" t="str">
        <f>IF($H471="","",IF($C471=Listes!$B$32,IF('Dépenses forfaitaire'!$E471&lt;=Listes!$B$53,('Dépenses forfaitaire'!$E471*(VLOOKUP('Dépenses forfaitaire'!$D471,Listes!$A$54:$E$60,2,FALSE))),IF('Dépenses forfaitaire'!$E471&gt;Listes!$E$53,('Dépenses forfaitaire'!$E471*(VLOOKUP('Dépenses forfaitaire'!$D471,Listes!$A$54:$E$60,5,FALSE))),('Dépenses forfaitaire'!$E471*(VLOOKUP('Dépenses forfaitaire'!$D471,Listes!$A$54:$E$60,3,FALSE)))+(VLOOKUP('Dépenses forfaitaire'!$D471,Listes!$A$54:$E$60,4,FALSE))))))</f>
        <v/>
      </c>
      <c r="N471" s="104" t="str">
        <f>IF($H471="","",IF($C471=Listes!$B$31,IF('Dépenses forfaitaire'!$E471&lt;=Listes!$B$42,('Dépenses forfaitaire'!$E471*(VLOOKUP('Dépenses forfaitaire'!$D471,Listes!$A$43:$E$49,2,FALSE))),IF('Dépenses forfaitaire'!$E471&gt;Listes!$D$42,('Dépenses forfaitaire'!$E471*(VLOOKUP('Dépenses forfaitaire'!$D471,Listes!$A$43:$E$49,5,FALSE))),('Dépenses forfaitaire'!$E471*(VLOOKUP('Dépenses forfaitaire'!$D471,Listes!$A$43:$E$49,3,FALSE)))+(VLOOKUP('Dépenses forfaitaire'!$D471,Listes!$A$43:$E$49,4,FALSE))))))</f>
        <v/>
      </c>
      <c r="O471" s="104" t="str">
        <f>IF($H471="","",IF($C471=Listes!$B$34,Listes!$I$31,IF($C471=Listes!$B$35,(VLOOKUP('Dépenses forfaitaire'!$F471,Listes!$E$31:$F$36,2,FALSE)),IF($C471=Listes!$B$33,IF('Dépenses forfaitaire'!$E471&lt;=Listes!$A$64,'Dépenses forfaitaire'!$E471*Listes!$A$65,IF('Dépenses forfaitaire'!$E471&gt;Listes!$D$64,'Dépenses forfaitaire'!$E471*Listes!$D$65,(('Dépenses forfaitaire'!$E471*Listes!$B$65)+Listes!$C$65)))))))</f>
        <v/>
      </c>
      <c r="P471" s="105" t="str">
        <f t="shared" si="15"/>
        <v/>
      </c>
      <c r="Q471" s="219"/>
    </row>
    <row r="472" spans="1:17" ht="20.100000000000001" customHeight="1" x14ac:dyDescent="0.25">
      <c r="A472" s="44">
        <v>466</v>
      </c>
      <c r="B472" s="21"/>
      <c r="C472" s="21"/>
      <c r="D472" s="21"/>
      <c r="E472" s="21"/>
      <c r="F472" s="21"/>
      <c r="G472" s="21"/>
      <c r="H472" s="113" t="str">
        <f>IF(C472="","",IF(C472="","",(VLOOKUP(C472,Listes!$B$31:$C$35,2,FALSE))))</f>
        <v/>
      </c>
      <c r="I472" s="219" t="str">
        <f t="shared" si="14"/>
        <v/>
      </c>
      <c r="J472" s="105" t="str">
        <f>IF(H472="","",IF(H472="","",(VLOOKUP(H472,Listes!$C$31:$D$35,2,FALSE))))</f>
        <v/>
      </c>
      <c r="K472" s="276"/>
      <c r="L472" s="276"/>
      <c r="M472" s="104" t="str">
        <f>IF($H472="","",IF($C472=Listes!$B$32,IF('Dépenses forfaitaire'!$E472&lt;=Listes!$B$53,('Dépenses forfaitaire'!$E472*(VLOOKUP('Dépenses forfaitaire'!$D472,Listes!$A$54:$E$60,2,FALSE))),IF('Dépenses forfaitaire'!$E472&gt;Listes!$E$53,('Dépenses forfaitaire'!$E472*(VLOOKUP('Dépenses forfaitaire'!$D472,Listes!$A$54:$E$60,5,FALSE))),('Dépenses forfaitaire'!$E472*(VLOOKUP('Dépenses forfaitaire'!$D472,Listes!$A$54:$E$60,3,FALSE)))+(VLOOKUP('Dépenses forfaitaire'!$D472,Listes!$A$54:$E$60,4,FALSE))))))</f>
        <v/>
      </c>
      <c r="N472" s="104" t="str">
        <f>IF($H472="","",IF($C472=Listes!$B$31,IF('Dépenses forfaitaire'!$E472&lt;=Listes!$B$42,('Dépenses forfaitaire'!$E472*(VLOOKUP('Dépenses forfaitaire'!$D472,Listes!$A$43:$E$49,2,FALSE))),IF('Dépenses forfaitaire'!$E472&gt;Listes!$D$42,('Dépenses forfaitaire'!$E472*(VLOOKUP('Dépenses forfaitaire'!$D472,Listes!$A$43:$E$49,5,FALSE))),('Dépenses forfaitaire'!$E472*(VLOOKUP('Dépenses forfaitaire'!$D472,Listes!$A$43:$E$49,3,FALSE)))+(VLOOKUP('Dépenses forfaitaire'!$D472,Listes!$A$43:$E$49,4,FALSE))))))</f>
        <v/>
      </c>
      <c r="O472" s="104" t="str">
        <f>IF($H472="","",IF($C472=Listes!$B$34,Listes!$I$31,IF($C472=Listes!$B$35,(VLOOKUP('Dépenses forfaitaire'!$F472,Listes!$E$31:$F$36,2,FALSE)),IF($C472=Listes!$B$33,IF('Dépenses forfaitaire'!$E472&lt;=Listes!$A$64,'Dépenses forfaitaire'!$E472*Listes!$A$65,IF('Dépenses forfaitaire'!$E472&gt;Listes!$D$64,'Dépenses forfaitaire'!$E472*Listes!$D$65,(('Dépenses forfaitaire'!$E472*Listes!$B$65)+Listes!$C$65)))))))</f>
        <v/>
      </c>
      <c r="P472" s="105" t="str">
        <f t="shared" si="15"/>
        <v/>
      </c>
      <c r="Q472" s="219"/>
    </row>
    <row r="473" spans="1:17" ht="20.100000000000001" customHeight="1" x14ac:dyDescent="0.25">
      <c r="A473" s="44">
        <v>467</v>
      </c>
      <c r="B473" s="21"/>
      <c r="C473" s="21"/>
      <c r="D473" s="21"/>
      <c r="E473" s="21"/>
      <c r="F473" s="21"/>
      <c r="G473" s="21"/>
      <c r="H473" s="113" t="str">
        <f>IF(C473="","",IF(C473="","",(VLOOKUP(C473,Listes!$B$31:$C$35,2,FALSE))))</f>
        <v/>
      </c>
      <c r="I473" s="219" t="str">
        <f t="shared" si="14"/>
        <v/>
      </c>
      <c r="J473" s="105" t="str">
        <f>IF(H473="","",IF(H473="","",(VLOOKUP(H473,Listes!$C$31:$D$35,2,FALSE))))</f>
        <v/>
      </c>
      <c r="K473" s="276"/>
      <c r="L473" s="276"/>
      <c r="M473" s="104" t="str">
        <f>IF($H473="","",IF($C473=Listes!$B$32,IF('Dépenses forfaitaire'!$E473&lt;=Listes!$B$53,('Dépenses forfaitaire'!$E473*(VLOOKUP('Dépenses forfaitaire'!$D473,Listes!$A$54:$E$60,2,FALSE))),IF('Dépenses forfaitaire'!$E473&gt;Listes!$E$53,('Dépenses forfaitaire'!$E473*(VLOOKUP('Dépenses forfaitaire'!$D473,Listes!$A$54:$E$60,5,FALSE))),('Dépenses forfaitaire'!$E473*(VLOOKUP('Dépenses forfaitaire'!$D473,Listes!$A$54:$E$60,3,FALSE)))+(VLOOKUP('Dépenses forfaitaire'!$D473,Listes!$A$54:$E$60,4,FALSE))))))</f>
        <v/>
      </c>
      <c r="N473" s="104" t="str">
        <f>IF($H473="","",IF($C473=Listes!$B$31,IF('Dépenses forfaitaire'!$E473&lt;=Listes!$B$42,('Dépenses forfaitaire'!$E473*(VLOOKUP('Dépenses forfaitaire'!$D473,Listes!$A$43:$E$49,2,FALSE))),IF('Dépenses forfaitaire'!$E473&gt;Listes!$D$42,('Dépenses forfaitaire'!$E473*(VLOOKUP('Dépenses forfaitaire'!$D473,Listes!$A$43:$E$49,5,FALSE))),('Dépenses forfaitaire'!$E473*(VLOOKUP('Dépenses forfaitaire'!$D473,Listes!$A$43:$E$49,3,FALSE)))+(VLOOKUP('Dépenses forfaitaire'!$D473,Listes!$A$43:$E$49,4,FALSE))))))</f>
        <v/>
      </c>
      <c r="O473" s="104" t="str">
        <f>IF($H473="","",IF($C473=Listes!$B$34,Listes!$I$31,IF($C473=Listes!$B$35,(VLOOKUP('Dépenses forfaitaire'!$F473,Listes!$E$31:$F$36,2,FALSE)),IF($C473=Listes!$B$33,IF('Dépenses forfaitaire'!$E473&lt;=Listes!$A$64,'Dépenses forfaitaire'!$E473*Listes!$A$65,IF('Dépenses forfaitaire'!$E473&gt;Listes!$D$64,'Dépenses forfaitaire'!$E473*Listes!$D$65,(('Dépenses forfaitaire'!$E473*Listes!$B$65)+Listes!$C$65)))))))</f>
        <v/>
      </c>
      <c r="P473" s="105" t="str">
        <f t="shared" si="15"/>
        <v/>
      </c>
      <c r="Q473" s="219"/>
    </row>
    <row r="474" spans="1:17" ht="20.100000000000001" customHeight="1" x14ac:dyDescent="0.25">
      <c r="A474" s="44">
        <v>468</v>
      </c>
      <c r="B474" s="21"/>
      <c r="C474" s="21"/>
      <c r="D474" s="21"/>
      <c r="E474" s="21"/>
      <c r="F474" s="21"/>
      <c r="G474" s="21"/>
      <c r="H474" s="113" t="str">
        <f>IF(C474="","",IF(C474="","",(VLOOKUP(C474,Listes!$B$31:$C$35,2,FALSE))))</f>
        <v/>
      </c>
      <c r="I474" s="219" t="str">
        <f t="shared" si="14"/>
        <v/>
      </c>
      <c r="J474" s="105" t="str">
        <f>IF(H474="","",IF(H474="","",(VLOOKUP(H474,Listes!$C$31:$D$35,2,FALSE))))</f>
        <v/>
      </c>
      <c r="K474" s="276"/>
      <c r="L474" s="276"/>
      <c r="M474" s="104" t="str">
        <f>IF($H474="","",IF($C474=Listes!$B$32,IF('Dépenses forfaitaire'!$E474&lt;=Listes!$B$53,('Dépenses forfaitaire'!$E474*(VLOOKUP('Dépenses forfaitaire'!$D474,Listes!$A$54:$E$60,2,FALSE))),IF('Dépenses forfaitaire'!$E474&gt;Listes!$E$53,('Dépenses forfaitaire'!$E474*(VLOOKUP('Dépenses forfaitaire'!$D474,Listes!$A$54:$E$60,5,FALSE))),('Dépenses forfaitaire'!$E474*(VLOOKUP('Dépenses forfaitaire'!$D474,Listes!$A$54:$E$60,3,FALSE)))+(VLOOKUP('Dépenses forfaitaire'!$D474,Listes!$A$54:$E$60,4,FALSE))))))</f>
        <v/>
      </c>
      <c r="N474" s="104" t="str">
        <f>IF($H474="","",IF($C474=Listes!$B$31,IF('Dépenses forfaitaire'!$E474&lt;=Listes!$B$42,('Dépenses forfaitaire'!$E474*(VLOOKUP('Dépenses forfaitaire'!$D474,Listes!$A$43:$E$49,2,FALSE))),IF('Dépenses forfaitaire'!$E474&gt;Listes!$D$42,('Dépenses forfaitaire'!$E474*(VLOOKUP('Dépenses forfaitaire'!$D474,Listes!$A$43:$E$49,5,FALSE))),('Dépenses forfaitaire'!$E474*(VLOOKUP('Dépenses forfaitaire'!$D474,Listes!$A$43:$E$49,3,FALSE)))+(VLOOKUP('Dépenses forfaitaire'!$D474,Listes!$A$43:$E$49,4,FALSE))))))</f>
        <v/>
      </c>
      <c r="O474" s="104" t="str">
        <f>IF($H474="","",IF($C474=Listes!$B$34,Listes!$I$31,IF($C474=Listes!$B$35,(VLOOKUP('Dépenses forfaitaire'!$F474,Listes!$E$31:$F$36,2,FALSE)),IF($C474=Listes!$B$33,IF('Dépenses forfaitaire'!$E474&lt;=Listes!$A$64,'Dépenses forfaitaire'!$E474*Listes!$A$65,IF('Dépenses forfaitaire'!$E474&gt;Listes!$D$64,'Dépenses forfaitaire'!$E474*Listes!$D$65,(('Dépenses forfaitaire'!$E474*Listes!$B$65)+Listes!$C$65)))))))</f>
        <v/>
      </c>
      <c r="P474" s="105" t="str">
        <f t="shared" si="15"/>
        <v/>
      </c>
      <c r="Q474" s="219"/>
    </row>
    <row r="475" spans="1:17" ht="20.100000000000001" customHeight="1" x14ac:dyDescent="0.25">
      <c r="A475" s="44">
        <v>469</v>
      </c>
      <c r="B475" s="21"/>
      <c r="C475" s="21"/>
      <c r="D475" s="21"/>
      <c r="E475" s="21"/>
      <c r="F475" s="21"/>
      <c r="G475" s="21"/>
      <c r="H475" s="113" t="str">
        <f>IF(C475="","",IF(C475="","",(VLOOKUP(C475,Listes!$B$31:$C$35,2,FALSE))))</f>
        <v/>
      </c>
      <c r="I475" s="219" t="str">
        <f t="shared" si="14"/>
        <v/>
      </c>
      <c r="J475" s="105" t="str">
        <f>IF(H475="","",IF(H475="","",(VLOOKUP(H475,Listes!$C$31:$D$35,2,FALSE))))</f>
        <v/>
      </c>
      <c r="K475" s="276"/>
      <c r="L475" s="276"/>
      <c r="M475" s="104" t="str">
        <f>IF($H475="","",IF($C475=Listes!$B$32,IF('Dépenses forfaitaire'!$E475&lt;=Listes!$B$53,('Dépenses forfaitaire'!$E475*(VLOOKUP('Dépenses forfaitaire'!$D475,Listes!$A$54:$E$60,2,FALSE))),IF('Dépenses forfaitaire'!$E475&gt;Listes!$E$53,('Dépenses forfaitaire'!$E475*(VLOOKUP('Dépenses forfaitaire'!$D475,Listes!$A$54:$E$60,5,FALSE))),('Dépenses forfaitaire'!$E475*(VLOOKUP('Dépenses forfaitaire'!$D475,Listes!$A$54:$E$60,3,FALSE)))+(VLOOKUP('Dépenses forfaitaire'!$D475,Listes!$A$54:$E$60,4,FALSE))))))</f>
        <v/>
      </c>
      <c r="N475" s="104" t="str">
        <f>IF($H475="","",IF($C475=Listes!$B$31,IF('Dépenses forfaitaire'!$E475&lt;=Listes!$B$42,('Dépenses forfaitaire'!$E475*(VLOOKUP('Dépenses forfaitaire'!$D475,Listes!$A$43:$E$49,2,FALSE))),IF('Dépenses forfaitaire'!$E475&gt;Listes!$D$42,('Dépenses forfaitaire'!$E475*(VLOOKUP('Dépenses forfaitaire'!$D475,Listes!$A$43:$E$49,5,FALSE))),('Dépenses forfaitaire'!$E475*(VLOOKUP('Dépenses forfaitaire'!$D475,Listes!$A$43:$E$49,3,FALSE)))+(VLOOKUP('Dépenses forfaitaire'!$D475,Listes!$A$43:$E$49,4,FALSE))))))</f>
        <v/>
      </c>
      <c r="O475" s="104" t="str">
        <f>IF($H475="","",IF($C475=Listes!$B$34,Listes!$I$31,IF($C475=Listes!$B$35,(VLOOKUP('Dépenses forfaitaire'!$F475,Listes!$E$31:$F$36,2,FALSE)),IF($C475=Listes!$B$33,IF('Dépenses forfaitaire'!$E475&lt;=Listes!$A$64,'Dépenses forfaitaire'!$E475*Listes!$A$65,IF('Dépenses forfaitaire'!$E475&gt;Listes!$D$64,'Dépenses forfaitaire'!$E475*Listes!$D$65,(('Dépenses forfaitaire'!$E475*Listes!$B$65)+Listes!$C$65)))))))</f>
        <v/>
      </c>
      <c r="P475" s="105" t="str">
        <f t="shared" si="15"/>
        <v/>
      </c>
      <c r="Q475" s="219"/>
    </row>
    <row r="476" spans="1:17" ht="20.100000000000001" customHeight="1" x14ac:dyDescent="0.25">
      <c r="A476" s="44">
        <v>470</v>
      </c>
      <c r="B476" s="21"/>
      <c r="C476" s="21"/>
      <c r="D476" s="21"/>
      <c r="E476" s="21"/>
      <c r="F476" s="21"/>
      <c r="G476" s="21"/>
      <c r="H476" s="113" t="str">
        <f>IF(C476="","",IF(C476="","",(VLOOKUP(C476,Listes!$B$31:$C$35,2,FALSE))))</f>
        <v/>
      </c>
      <c r="I476" s="219" t="str">
        <f t="shared" si="14"/>
        <v/>
      </c>
      <c r="J476" s="105" t="str">
        <f>IF(H476="","",IF(H476="","",(VLOOKUP(H476,Listes!$C$31:$D$35,2,FALSE))))</f>
        <v/>
      </c>
      <c r="K476" s="276"/>
      <c r="L476" s="276"/>
      <c r="M476" s="104" t="str">
        <f>IF($H476="","",IF($C476=Listes!$B$32,IF('Dépenses forfaitaire'!$E476&lt;=Listes!$B$53,('Dépenses forfaitaire'!$E476*(VLOOKUP('Dépenses forfaitaire'!$D476,Listes!$A$54:$E$60,2,FALSE))),IF('Dépenses forfaitaire'!$E476&gt;Listes!$E$53,('Dépenses forfaitaire'!$E476*(VLOOKUP('Dépenses forfaitaire'!$D476,Listes!$A$54:$E$60,5,FALSE))),('Dépenses forfaitaire'!$E476*(VLOOKUP('Dépenses forfaitaire'!$D476,Listes!$A$54:$E$60,3,FALSE)))+(VLOOKUP('Dépenses forfaitaire'!$D476,Listes!$A$54:$E$60,4,FALSE))))))</f>
        <v/>
      </c>
      <c r="N476" s="104" t="str">
        <f>IF($H476="","",IF($C476=Listes!$B$31,IF('Dépenses forfaitaire'!$E476&lt;=Listes!$B$42,('Dépenses forfaitaire'!$E476*(VLOOKUP('Dépenses forfaitaire'!$D476,Listes!$A$43:$E$49,2,FALSE))),IF('Dépenses forfaitaire'!$E476&gt;Listes!$D$42,('Dépenses forfaitaire'!$E476*(VLOOKUP('Dépenses forfaitaire'!$D476,Listes!$A$43:$E$49,5,FALSE))),('Dépenses forfaitaire'!$E476*(VLOOKUP('Dépenses forfaitaire'!$D476,Listes!$A$43:$E$49,3,FALSE)))+(VLOOKUP('Dépenses forfaitaire'!$D476,Listes!$A$43:$E$49,4,FALSE))))))</f>
        <v/>
      </c>
      <c r="O476" s="104" t="str">
        <f>IF($H476="","",IF($C476=Listes!$B$34,Listes!$I$31,IF($C476=Listes!$B$35,(VLOOKUP('Dépenses forfaitaire'!$F476,Listes!$E$31:$F$36,2,FALSE)),IF($C476=Listes!$B$33,IF('Dépenses forfaitaire'!$E476&lt;=Listes!$A$64,'Dépenses forfaitaire'!$E476*Listes!$A$65,IF('Dépenses forfaitaire'!$E476&gt;Listes!$D$64,'Dépenses forfaitaire'!$E476*Listes!$D$65,(('Dépenses forfaitaire'!$E476*Listes!$B$65)+Listes!$C$65)))))))</f>
        <v/>
      </c>
      <c r="P476" s="105" t="str">
        <f t="shared" si="15"/>
        <v/>
      </c>
      <c r="Q476" s="219"/>
    </row>
    <row r="477" spans="1:17" ht="20.100000000000001" customHeight="1" x14ac:dyDescent="0.25">
      <c r="A477" s="44">
        <v>471</v>
      </c>
      <c r="B477" s="21"/>
      <c r="C477" s="21"/>
      <c r="D477" s="21"/>
      <c r="E477" s="21"/>
      <c r="F477" s="21"/>
      <c r="G477" s="21"/>
      <c r="H477" s="113" t="str">
        <f>IF(C477="","",IF(C477="","",(VLOOKUP(C477,Listes!$B$31:$C$35,2,FALSE))))</f>
        <v/>
      </c>
      <c r="I477" s="219" t="str">
        <f t="shared" si="14"/>
        <v/>
      </c>
      <c r="J477" s="105" t="str">
        <f>IF(H477="","",IF(H477="","",(VLOOKUP(H477,Listes!$C$31:$D$35,2,FALSE))))</f>
        <v/>
      </c>
      <c r="K477" s="276"/>
      <c r="L477" s="276"/>
      <c r="M477" s="104" t="str">
        <f>IF($H477="","",IF($C477=Listes!$B$32,IF('Dépenses forfaitaire'!$E477&lt;=Listes!$B$53,('Dépenses forfaitaire'!$E477*(VLOOKUP('Dépenses forfaitaire'!$D477,Listes!$A$54:$E$60,2,FALSE))),IF('Dépenses forfaitaire'!$E477&gt;Listes!$E$53,('Dépenses forfaitaire'!$E477*(VLOOKUP('Dépenses forfaitaire'!$D477,Listes!$A$54:$E$60,5,FALSE))),('Dépenses forfaitaire'!$E477*(VLOOKUP('Dépenses forfaitaire'!$D477,Listes!$A$54:$E$60,3,FALSE)))+(VLOOKUP('Dépenses forfaitaire'!$D477,Listes!$A$54:$E$60,4,FALSE))))))</f>
        <v/>
      </c>
      <c r="N477" s="104" t="str">
        <f>IF($H477="","",IF($C477=Listes!$B$31,IF('Dépenses forfaitaire'!$E477&lt;=Listes!$B$42,('Dépenses forfaitaire'!$E477*(VLOOKUP('Dépenses forfaitaire'!$D477,Listes!$A$43:$E$49,2,FALSE))),IF('Dépenses forfaitaire'!$E477&gt;Listes!$D$42,('Dépenses forfaitaire'!$E477*(VLOOKUP('Dépenses forfaitaire'!$D477,Listes!$A$43:$E$49,5,FALSE))),('Dépenses forfaitaire'!$E477*(VLOOKUP('Dépenses forfaitaire'!$D477,Listes!$A$43:$E$49,3,FALSE)))+(VLOOKUP('Dépenses forfaitaire'!$D477,Listes!$A$43:$E$49,4,FALSE))))))</f>
        <v/>
      </c>
      <c r="O477" s="104" t="str">
        <f>IF($H477="","",IF($C477=Listes!$B$34,Listes!$I$31,IF($C477=Listes!$B$35,(VLOOKUP('Dépenses forfaitaire'!$F477,Listes!$E$31:$F$36,2,FALSE)),IF($C477=Listes!$B$33,IF('Dépenses forfaitaire'!$E477&lt;=Listes!$A$64,'Dépenses forfaitaire'!$E477*Listes!$A$65,IF('Dépenses forfaitaire'!$E477&gt;Listes!$D$64,'Dépenses forfaitaire'!$E477*Listes!$D$65,(('Dépenses forfaitaire'!$E477*Listes!$B$65)+Listes!$C$65)))))))</f>
        <v/>
      </c>
      <c r="P477" s="105" t="str">
        <f t="shared" si="15"/>
        <v/>
      </c>
      <c r="Q477" s="219"/>
    </row>
    <row r="478" spans="1:17" ht="20.100000000000001" customHeight="1" x14ac:dyDescent="0.25">
      <c r="A478" s="44">
        <v>472</v>
      </c>
      <c r="B478" s="21"/>
      <c r="C478" s="21"/>
      <c r="D478" s="21"/>
      <c r="E478" s="21"/>
      <c r="F478" s="21"/>
      <c r="G478" s="21"/>
      <c r="H478" s="113" t="str">
        <f>IF(C478="","",IF(C478="","",(VLOOKUP(C478,Listes!$B$31:$C$35,2,FALSE))))</f>
        <v/>
      </c>
      <c r="I478" s="219" t="str">
        <f t="shared" si="14"/>
        <v/>
      </c>
      <c r="J478" s="105" t="str">
        <f>IF(H478="","",IF(H478="","",(VLOOKUP(H478,Listes!$C$31:$D$35,2,FALSE))))</f>
        <v/>
      </c>
      <c r="K478" s="276"/>
      <c r="L478" s="276"/>
      <c r="M478" s="104" t="str">
        <f>IF($H478="","",IF($C478=Listes!$B$32,IF('Dépenses forfaitaire'!$E478&lt;=Listes!$B$53,('Dépenses forfaitaire'!$E478*(VLOOKUP('Dépenses forfaitaire'!$D478,Listes!$A$54:$E$60,2,FALSE))),IF('Dépenses forfaitaire'!$E478&gt;Listes!$E$53,('Dépenses forfaitaire'!$E478*(VLOOKUP('Dépenses forfaitaire'!$D478,Listes!$A$54:$E$60,5,FALSE))),('Dépenses forfaitaire'!$E478*(VLOOKUP('Dépenses forfaitaire'!$D478,Listes!$A$54:$E$60,3,FALSE)))+(VLOOKUP('Dépenses forfaitaire'!$D478,Listes!$A$54:$E$60,4,FALSE))))))</f>
        <v/>
      </c>
      <c r="N478" s="104" t="str">
        <f>IF($H478="","",IF($C478=Listes!$B$31,IF('Dépenses forfaitaire'!$E478&lt;=Listes!$B$42,('Dépenses forfaitaire'!$E478*(VLOOKUP('Dépenses forfaitaire'!$D478,Listes!$A$43:$E$49,2,FALSE))),IF('Dépenses forfaitaire'!$E478&gt;Listes!$D$42,('Dépenses forfaitaire'!$E478*(VLOOKUP('Dépenses forfaitaire'!$D478,Listes!$A$43:$E$49,5,FALSE))),('Dépenses forfaitaire'!$E478*(VLOOKUP('Dépenses forfaitaire'!$D478,Listes!$A$43:$E$49,3,FALSE)))+(VLOOKUP('Dépenses forfaitaire'!$D478,Listes!$A$43:$E$49,4,FALSE))))))</f>
        <v/>
      </c>
      <c r="O478" s="104" t="str">
        <f>IF($H478="","",IF($C478=Listes!$B$34,Listes!$I$31,IF($C478=Listes!$B$35,(VLOOKUP('Dépenses forfaitaire'!$F478,Listes!$E$31:$F$36,2,FALSE)),IF($C478=Listes!$B$33,IF('Dépenses forfaitaire'!$E478&lt;=Listes!$A$64,'Dépenses forfaitaire'!$E478*Listes!$A$65,IF('Dépenses forfaitaire'!$E478&gt;Listes!$D$64,'Dépenses forfaitaire'!$E478*Listes!$D$65,(('Dépenses forfaitaire'!$E478*Listes!$B$65)+Listes!$C$65)))))))</f>
        <v/>
      </c>
      <c r="P478" s="105" t="str">
        <f t="shared" si="15"/>
        <v/>
      </c>
      <c r="Q478" s="219"/>
    </row>
    <row r="479" spans="1:17" ht="20.100000000000001" customHeight="1" x14ac:dyDescent="0.25">
      <c r="A479" s="44">
        <v>473</v>
      </c>
      <c r="B479" s="21"/>
      <c r="C479" s="21"/>
      <c r="D479" s="21"/>
      <c r="E479" s="21"/>
      <c r="F479" s="21"/>
      <c r="G479" s="21"/>
      <c r="H479" s="113" t="str">
        <f>IF(C479="","",IF(C479="","",(VLOOKUP(C479,Listes!$B$31:$C$35,2,FALSE))))</f>
        <v/>
      </c>
      <c r="I479" s="219" t="str">
        <f t="shared" si="14"/>
        <v/>
      </c>
      <c r="J479" s="105" t="str">
        <f>IF(H479="","",IF(H479="","",(VLOOKUP(H479,Listes!$C$31:$D$35,2,FALSE))))</f>
        <v/>
      </c>
      <c r="K479" s="276"/>
      <c r="L479" s="276"/>
      <c r="M479" s="104" t="str">
        <f>IF($H479="","",IF($C479=Listes!$B$32,IF('Dépenses forfaitaire'!$E479&lt;=Listes!$B$53,('Dépenses forfaitaire'!$E479*(VLOOKUP('Dépenses forfaitaire'!$D479,Listes!$A$54:$E$60,2,FALSE))),IF('Dépenses forfaitaire'!$E479&gt;Listes!$E$53,('Dépenses forfaitaire'!$E479*(VLOOKUP('Dépenses forfaitaire'!$D479,Listes!$A$54:$E$60,5,FALSE))),('Dépenses forfaitaire'!$E479*(VLOOKUP('Dépenses forfaitaire'!$D479,Listes!$A$54:$E$60,3,FALSE)))+(VLOOKUP('Dépenses forfaitaire'!$D479,Listes!$A$54:$E$60,4,FALSE))))))</f>
        <v/>
      </c>
      <c r="N479" s="104" t="str">
        <f>IF($H479="","",IF($C479=Listes!$B$31,IF('Dépenses forfaitaire'!$E479&lt;=Listes!$B$42,('Dépenses forfaitaire'!$E479*(VLOOKUP('Dépenses forfaitaire'!$D479,Listes!$A$43:$E$49,2,FALSE))),IF('Dépenses forfaitaire'!$E479&gt;Listes!$D$42,('Dépenses forfaitaire'!$E479*(VLOOKUP('Dépenses forfaitaire'!$D479,Listes!$A$43:$E$49,5,FALSE))),('Dépenses forfaitaire'!$E479*(VLOOKUP('Dépenses forfaitaire'!$D479,Listes!$A$43:$E$49,3,FALSE)))+(VLOOKUP('Dépenses forfaitaire'!$D479,Listes!$A$43:$E$49,4,FALSE))))))</f>
        <v/>
      </c>
      <c r="O479" s="104" t="str">
        <f>IF($H479="","",IF($C479=Listes!$B$34,Listes!$I$31,IF($C479=Listes!$B$35,(VLOOKUP('Dépenses forfaitaire'!$F479,Listes!$E$31:$F$36,2,FALSE)),IF($C479=Listes!$B$33,IF('Dépenses forfaitaire'!$E479&lt;=Listes!$A$64,'Dépenses forfaitaire'!$E479*Listes!$A$65,IF('Dépenses forfaitaire'!$E479&gt;Listes!$D$64,'Dépenses forfaitaire'!$E479*Listes!$D$65,(('Dépenses forfaitaire'!$E479*Listes!$B$65)+Listes!$C$65)))))))</f>
        <v/>
      </c>
      <c r="P479" s="105" t="str">
        <f t="shared" si="15"/>
        <v/>
      </c>
      <c r="Q479" s="219"/>
    </row>
    <row r="480" spans="1:17" ht="20.100000000000001" customHeight="1" x14ac:dyDescent="0.25">
      <c r="A480" s="44">
        <v>474</v>
      </c>
      <c r="B480" s="21"/>
      <c r="C480" s="21"/>
      <c r="D480" s="21"/>
      <c r="E480" s="21"/>
      <c r="F480" s="21"/>
      <c r="G480" s="21"/>
      <c r="H480" s="113" t="str">
        <f>IF(C480="","",IF(C480="","",(VLOOKUP(C480,Listes!$B$31:$C$35,2,FALSE))))</f>
        <v/>
      </c>
      <c r="I480" s="219" t="str">
        <f t="shared" si="14"/>
        <v/>
      </c>
      <c r="J480" s="105" t="str">
        <f>IF(H480="","",IF(H480="","",(VLOOKUP(H480,Listes!$C$31:$D$35,2,FALSE))))</f>
        <v/>
      </c>
      <c r="K480" s="276"/>
      <c r="L480" s="276"/>
      <c r="M480" s="104" t="str">
        <f>IF($H480="","",IF($C480=Listes!$B$32,IF('Dépenses forfaitaire'!$E480&lt;=Listes!$B$53,('Dépenses forfaitaire'!$E480*(VLOOKUP('Dépenses forfaitaire'!$D480,Listes!$A$54:$E$60,2,FALSE))),IF('Dépenses forfaitaire'!$E480&gt;Listes!$E$53,('Dépenses forfaitaire'!$E480*(VLOOKUP('Dépenses forfaitaire'!$D480,Listes!$A$54:$E$60,5,FALSE))),('Dépenses forfaitaire'!$E480*(VLOOKUP('Dépenses forfaitaire'!$D480,Listes!$A$54:$E$60,3,FALSE)))+(VLOOKUP('Dépenses forfaitaire'!$D480,Listes!$A$54:$E$60,4,FALSE))))))</f>
        <v/>
      </c>
      <c r="N480" s="104" t="str">
        <f>IF($H480="","",IF($C480=Listes!$B$31,IF('Dépenses forfaitaire'!$E480&lt;=Listes!$B$42,('Dépenses forfaitaire'!$E480*(VLOOKUP('Dépenses forfaitaire'!$D480,Listes!$A$43:$E$49,2,FALSE))),IF('Dépenses forfaitaire'!$E480&gt;Listes!$D$42,('Dépenses forfaitaire'!$E480*(VLOOKUP('Dépenses forfaitaire'!$D480,Listes!$A$43:$E$49,5,FALSE))),('Dépenses forfaitaire'!$E480*(VLOOKUP('Dépenses forfaitaire'!$D480,Listes!$A$43:$E$49,3,FALSE)))+(VLOOKUP('Dépenses forfaitaire'!$D480,Listes!$A$43:$E$49,4,FALSE))))))</f>
        <v/>
      </c>
      <c r="O480" s="104" t="str">
        <f>IF($H480="","",IF($C480=Listes!$B$34,Listes!$I$31,IF($C480=Listes!$B$35,(VLOOKUP('Dépenses forfaitaire'!$F480,Listes!$E$31:$F$36,2,FALSE)),IF($C480=Listes!$B$33,IF('Dépenses forfaitaire'!$E480&lt;=Listes!$A$64,'Dépenses forfaitaire'!$E480*Listes!$A$65,IF('Dépenses forfaitaire'!$E480&gt;Listes!$D$64,'Dépenses forfaitaire'!$E480*Listes!$D$65,(('Dépenses forfaitaire'!$E480*Listes!$B$65)+Listes!$C$65)))))))</f>
        <v/>
      </c>
      <c r="P480" s="105" t="str">
        <f t="shared" si="15"/>
        <v/>
      </c>
      <c r="Q480" s="219"/>
    </row>
    <row r="481" spans="1:17" ht="20.100000000000001" customHeight="1" x14ac:dyDescent="0.25">
      <c r="A481" s="44">
        <v>475</v>
      </c>
      <c r="B481" s="21"/>
      <c r="C481" s="21"/>
      <c r="D481" s="21"/>
      <c r="E481" s="21"/>
      <c r="F481" s="21"/>
      <c r="G481" s="21"/>
      <c r="H481" s="113" t="str">
        <f>IF(C481="","",IF(C481="","",(VLOOKUP(C481,Listes!$B$31:$C$35,2,FALSE))))</f>
        <v/>
      </c>
      <c r="I481" s="219" t="str">
        <f t="shared" si="14"/>
        <v/>
      </c>
      <c r="J481" s="105" t="str">
        <f>IF(H481="","",IF(H481="","",(VLOOKUP(H481,Listes!$C$31:$D$35,2,FALSE))))</f>
        <v/>
      </c>
      <c r="K481" s="276"/>
      <c r="L481" s="276"/>
      <c r="M481" s="104" t="str">
        <f>IF($H481="","",IF($C481=Listes!$B$32,IF('Dépenses forfaitaire'!$E481&lt;=Listes!$B$53,('Dépenses forfaitaire'!$E481*(VLOOKUP('Dépenses forfaitaire'!$D481,Listes!$A$54:$E$60,2,FALSE))),IF('Dépenses forfaitaire'!$E481&gt;Listes!$E$53,('Dépenses forfaitaire'!$E481*(VLOOKUP('Dépenses forfaitaire'!$D481,Listes!$A$54:$E$60,5,FALSE))),('Dépenses forfaitaire'!$E481*(VLOOKUP('Dépenses forfaitaire'!$D481,Listes!$A$54:$E$60,3,FALSE)))+(VLOOKUP('Dépenses forfaitaire'!$D481,Listes!$A$54:$E$60,4,FALSE))))))</f>
        <v/>
      </c>
      <c r="N481" s="104" t="str">
        <f>IF($H481="","",IF($C481=Listes!$B$31,IF('Dépenses forfaitaire'!$E481&lt;=Listes!$B$42,('Dépenses forfaitaire'!$E481*(VLOOKUP('Dépenses forfaitaire'!$D481,Listes!$A$43:$E$49,2,FALSE))),IF('Dépenses forfaitaire'!$E481&gt;Listes!$D$42,('Dépenses forfaitaire'!$E481*(VLOOKUP('Dépenses forfaitaire'!$D481,Listes!$A$43:$E$49,5,FALSE))),('Dépenses forfaitaire'!$E481*(VLOOKUP('Dépenses forfaitaire'!$D481,Listes!$A$43:$E$49,3,FALSE)))+(VLOOKUP('Dépenses forfaitaire'!$D481,Listes!$A$43:$E$49,4,FALSE))))))</f>
        <v/>
      </c>
      <c r="O481" s="104" t="str">
        <f>IF($H481="","",IF($C481=Listes!$B$34,Listes!$I$31,IF($C481=Listes!$B$35,(VLOOKUP('Dépenses forfaitaire'!$F481,Listes!$E$31:$F$36,2,FALSE)),IF($C481=Listes!$B$33,IF('Dépenses forfaitaire'!$E481&lt;=Listes!$A$64,'Dépenses forfaitaire'!$E481*Listes!$A$65,IF('Dépenses forfaitaire'!$E481&gt;Listes!$D$64,'Dépenses forfaitaire'!$E481*Listes!$D$65,(('Dépenses forfaitaire'!$E481*Listes!$B$65)+Listes!$C$65)))))))</f>
        <v/>
      </c>
      <c r="P481" s="105" t="str">
        <f t="shared" si="15"/>
        <v/>
      </c>
      <c r="Q481" s="219"/>
    </row>
    <row r="482" spans="1:17" ht="20.100000000000001" customHeight="1" x14ac:dyDescent="0.25">
      <c r="A482" s="44">
        <v>476</v>
      </c>
      <c r="B482" s="21"/>
      <c r="C482" s="21"/>
      <c r="D482" s="21"/>
      <c r="E482" s="21"/>
      <c r="F482" s="21"/>
      <c r="G482" s="21"/>
      <c r="H482" s="113" t="str">
        <f>IF(C482="","",IF(C482="","",(VLOOKUP(C482,Listes!$B$31:$C$35,2,FALSE))))</f>
        <v/>
      </c>
      <c r="I482" s="219" t="str">
        <f t="shared" si="14"/>
        <v/>
      </c>
      <c r="J482" s="105" t="str">
        <f>IF(H482="","",IF(H482="","",(VLOOKUP(H482,Listes!$C$31:$D$35,2,FALSE))))</f>
        <v/>
      </c>
      <c r="K482" s="276"/>
      <c r="L482" s="276"/>
      <c r="M482" s="104" t="str">
        <f>IF($H482="","",IF($C482=Listes!$B$32,IF('Dépenses forfaitaire'!$E482&lt;=Listes!$B$53,('Dépenses forfaitaire'!$E482*(VLOOKUP('Dépenses forfaitaire'!$D482,Listes!$A$54:$E$60,2,FALSE))),IF('Dépenses forfaitaire'!$E482&gt;Listes!$E$53,('Dépenses forfaitaire'!$E482*(VLOOKUP('Dépenses forfaitaire'!$D482,Listes!$A$54:$E$60,5,FALSE))),('Dépenses forfaitaire'!$E482*(VLOOKUP('Dépenses forfaitaire'!$D482,Listes!$A$54:$E$60,3,FALSE)))+(VLOOKUP('Dépenses forfaitaire'!$D482,Listes!$A$54:$E$60,4,FALSE))))))</f>
        <v/>
      </c>
      <c r="N482" s="104" t="str">
        <f>IF($H482="","",IF($C482=Listes!$B$31,IF('Dépenses forfaitaire'!$E482&lt;=Listes!$B$42,('Dépenses forfaitaire'!$E482*(VLOOKUP('Dépenses forfaitaire'!$D482,Listes!$A$43:$E$49,2,FALSE))),IF('Dépenses forfaitaire'!$E482&gt;Listes!$D$42,('Dépenses forfaitaire'!$E482*(VLOOKUP('Dépenses forfaitaire'!$D482,Listes!$A$43:$E$49,5,FALSE))),('Dépenses forfaitaire'!$E482*(VLOOKUP('Dépenses forfaitaire'!$D482,Listes!$A$43:$E$49,3,FALSE)))+(VLOOKUP('Dépenses forfaitaire'!$D482,Listes!$A$43:$E$49,4,FALSE))))))</f>
        <v/>
      </c>
      <c r="O482" s="104" t="str">
        <f>IF($H482="","",IF($C482=Listes!$B$34,Listes!$I$31,IF($C482=Listes!$B$35,(VLOOKUP('Dépenses forfaitaire'!$F482,Listes!$E$31:$F$36,2,FALSE)),IF($C482=Listes!$B$33,IF('Dépenses forfaitaire'!$E482&lt;=Listes!$A$64,'Dépenses forfaitaire'!$E482*Listes!$A$65,IF('Dépenses forfaitaire'!$E482&gt;Listes!$D$64,'Dépenses forfaitaire'!$E482*Listes!$D$65,(('Dépenses forfaitaire'!$E482*Listes!$B$65)+Listes!$C$65)))))))</f>
        <v/>
      </c>
      <c r="P482" s="105" t="str">
        <f t="shared" si="15"/>
        <v/>
      </c>
      <c r="Q482" s="219"/>
    </row>
    <row r="483" spans="1:17" ht="20.100000000000001" customHeight="1" x14ac:dyDescent="0.25">
      <c r="A483" s="44">
        <v>477</v>
      </c>
      <c r="B483" s="21"/>
      <c r="C483" s="21"/>
      <c r="D483" s="21"/>
      <c r="E483" s="21"/>
      <c r="F483" s="21"/>
      <c r="G483" s="21"/>
      <c r="H483" s="113" t="str">
        <f>IF(C483="","",IF(C483="","",(VLOOKUP(C483,Listes!$B$31:$C$35,2,FALSE))))</f>
        <v/>
      </c>
      <c r="I483" s="219" t="str">
        <f t="shared" si="14"/>
        <v/>
      </c>
      <c r="J483" s="105" t="str">
        <f>IF(H483="","",IF(H483="","",(VLOOKUP(H483,Listes!$C$31:$D$35,2,FALSE))))</f>
        <v/>
      </c>
      <c r="K483" s="276"/>
      <c r="L483" s="276"/>
      <c r="M483" s="104" t="str">
        <f>IF($H483="","",IF($C483=Listes!$B$32,IF('Dépenses forfaitaire'!$E483&lt;=Listes!$B$53,('Dépenses forfaitaire'!$E483*(VLOOKUP('Dépenses forfaitaire'!$D483,Listes!$A$54:$E$60,2,FALSE))),IF('Dépenses forfaitaire'!$E483&gt;Listes!$E$53,('Dépenses forfaitaire'!$E483*(VLOOKUP('Dépenses forfaitaire'!$D483,Listes!$A$54:$E$60,5,FALSE))),('Dépenses forfaitaire'!$E483*(VLOOKUP('Dépenses forfaitaire'!$D483,Listes!$A$54:$E$60,3,FALSE)))+(VLOOKUP('Dépenses forfaitaire'!$D483,Listes!$A$54:$E$60,4,FALSE))))))</f>
        <v/>
      </c>
      <c r="N483" s="104" t="str">
        <f>IF($H483="","",IF($C483=Listes!$B$31,IF('Dépenses forfaitaire'!$E483&lt;=Listes!$B$42,('Dépenses forfaitaire'!$E483*(VLOOKUP('Dépenses forfaitaire'!$D483,Listes!$A$43:$E$49,2,FALSE))),IF('Dépenses forfaitaire'!$E483&gt;Listes!$D$42,('Dépenses forfaitaire'!$E483*(VLOOKUP('Dépenses forfaitaire'!$D483,Listes!$A$43:$E$49,5,FALSE))),('Dépenses forfaitaire'!$E483*(VLOOKUP('Dépenses forfaitaire'!$D483,Listes!$A$43:$E$49,3,FALSE)))+(VLOOKUP('Dépenses forfaitaire'!$D483,Listes!$A$43:$E$49,4,FALSE))))))</f>
        <v/>
      </c>
      <c r="O483" s="104" t="str">
        <f>IF($H483="","",IF($C483=Listes!$B$34,Listes!$I$31,IF($C483=Listes!$B$35,(VLOOKUP('Dépenses forfaitaire'!$F483,Listes!$E$31:$F$36,2,FALSE)),IF($C483=Listes!$B$33,IF('Dépenses forfaitaire'!$E483&lt;=Listes!$A$64,'Dépenses forfaitaire'!$E483*Listes!$A$65,IF('Dépenses forfaitaire'!$E483&gt;Listes!$D$64,'Dépenses forfaitaire'!$E483*Listes!$D$65,(('Dépenses forfaitaire'!$E483*Listes!$B$65)+Listes!$C$65)))))))</f>
        <v/>
      </c>
      <c r="P483" s="105" t="str">
        <f t="shared" si="15"/>
        <v/>
      </c>
      <c r="Q483" s="219"/>
    </row>
    <row r="484" spans="1:17" ht="20.100000000000001" customHeight="1" x14ac:dyDescent="0.25">
      <c r="A484" s="44">
        <v>478</v>
      </c>
      <c r="B484" s="21"/>
      <c r="C484" s="21"/>
      <c r="D484" s="21"/>
      <c r="E484" s="21"/>
      <c r="F484" s="21"/>
      <c r="G484" s="21"/>
      <c r="H484" s="113" t="str">
        <f>IF(C484="","",IF(C484="","",(VLOOKUP(C484,Listes!$B$31:$C$35,2,FALSE))))</f>
        <v/>
      </c>
      <c r="I484" s="219" t="str">
        <f t="shared" si="14"/>
        <v/>
      </c>
      <c r="J484" s="105" t="str">
        <f>IF(H484="","",IF(H484="","",(VLOOKUP(H484,Listes!$C$31:$D$35,2,FALSE))))</f>
        <v/>
      </c>
      <c r="K484" s="276"/>
      <c r="L484" s="276"/>
      <c r="M484" s="104" t="str">
        <f>IF($H484="","",IF($C484=Listes!$B$32,IF('Dépenses forfaitaire'!$E484&lt;=Listes!$B$53,('Dépenses forfaitaire'!$E484*(VLOOKUP('Dépenses forfaitaire'!$D484,Listes!$A$54:$E$60,2,FALSE))),IF('Dépenses forfaitaire'!$E484&gt;Listes!$E$53,('Dépenses forfaitaire'!$E484*(VLOOKUP('Dépenses forfaitaire'!$D484,Listes!$A$54:$E$60,5,FALSE))),('Dépenses forfaitaire'!$E484*(VLOOKUP('Dépenses forfaitaire'!$D484,Listes!$A$54:$E$60,3,FALSE)))+(VLOOKUP('Dépenses forfaitaire'!$D484,Listes!$A$54:$E$60,4,FALSE))))))</f>
        <v/>
      </c>
      <c r="N484" s="104" t="str">
        <f>IF($H484="","",IF($C484=Listes!$B$31,IF('Dépenses forfaitaire'!$E484&lt;=Listes!$B$42,('Dépenses forfaitaire'!$E484*(VLOOKUP('Dépenses forfaitaire'!$D484,Listes!$A$43:$E$49,2,FALSE))),IF('Dépenses forfaitaire'!$E484&gt;Listes!$D$42,('Dépenses forfaitaire'!$E484*(VLOOKUP('Dépenses forfaitaire'!$D484,Listes!$A$43:$E$49,5,FALSE))),('Dépenses forfaitaire'!$E484*(VLOOKUP('Dépenses forfaitaire'!$D484,Listes!$A$43:$E$49,3,FALSE)))+(VLOOKUP('Dépenses forfaitaire'!$D484,Listes!$A$43:$E$49,4,FALSE))))))</f>
        <v/>
      </c>
      <c r="O484" s="104" t="str">
        <f>IF($H484="","",IF($C484=Listes!$B$34,Listes!$I$31,IF($C484=Listes!$B$35,(VLOOKUP('Dépenses forfaitaire'!$F484,Listes!$E$31:$F$36,2,FALSE)),IF($C484=Listes!$B$33,IF('Dépenses forfaitaire'!$E484&lt;=Listes!$A$64,'Dépenses forfaitaire'!$E484*Listes!$A$65,IF('Dépenses forfaitaire'!$E484&gt;Listes!$D$64,'Dépenses forfaitaire'!$E484*Listes!$D$65,(('Dépenses forfaitaire'!$E484*Listes!$B$65)+Listes!$C$65)))))))</f>
        <v/>
      </c>
      <c r="P484" s="105" t="str">
        <f t="shared" si="15"/>
        <v/>
      </c>
      <c r="Q484" s="219"/>
    </row>
    <row r="485" spans="1:17" ht="20.100000000000001" customHeight="1" x14ac:dyDescent="0.25">
      <c r="A485" s="44">
        <v>479</v>
      </c>
      <c r="B485" s="21"/>
      <c r="C485" s="21"/>
      <c r="D485" s="21"/>
      <c r="E485" s="21"/>
      <c r="F485" s="21"/>
      <c r="G485" s="21"/>
      <c r="H485" s="113" t="str">
        <f>IF(C485="","",IF(C485="","",(VLOOKUP(C485,Listes!$B$31:$C$35,2,FALSE))))</f>
        <v/>
      </c>
      <c r="I485" s="219" t="str">
        <f t="shared" si="14"/>
        <v/>
      </c>
      <c r="J485" s="105" t="str">
        <f>IF(H485="","",IF(H485="","",(VLOOKUP(H485,Listes!$C$31:$D$35,2,FALSE))))</f>
        <v/>
      </c>
      <c r="K485" s="276"/>
      <c r="L485" s="276"/>
      <c r="M485" s="104" t="str">
        <f>IF($H485="","",IF($C485=Listes!$B$32,IF('Dépenses forfaitaire'!$E485&lt;=Listes!$B$53,('Dépenses forfaitaire'!$E485*(VLOOKUP('Dépenses forfaitaire'!$D485,Listes!$A$54:$E$60,2,FALSE))),IF('Dépenses forfaitaire'!$E485&gt;Listes!$E$53,('Dépenses forfaitaire'!$E485*(VLOOKUP('Dépenses forfaitaire'!$D485,Listes!$A$54:$E$60,5,FALSE))),('Dépenses forfaitaire'!$E485*(VLOOKUP('Dépenses forfaitaire'!$D485,Listes!$A$54:$E$60,3,FALSE)))+(VLOOKUP('Dépenses forfaitaire'!$D485,Listes!$A$54:$E$60,4,FALSE))))))</f>
        <v/>
      </c>
      <c r="N485" s="104" t="str">
        <f>IF($H485="","",IF($C485=Listes!$B$31,IF('Dépenses forfaitaire'!$E485&lt;=Listes!$B$42,('Dépenses forfaitaire'!$E485*(VLOOKUP('Dépenses forfaitaire'!$D485,Listes!$A$43:$E$49,2,FALSE))),IF('Dépenses forfaitaire'!$E485&gt;Listes!$D$42,('Dépenses forfaitaire'!$E485*(VLOOKUP('Dépenses forfaitaire'!$D485,Listes!$A$43:$E$49,5,FALSE))),('Dépenses forfaitaire'!$E485*(VLOOKUP('Dépenses forfaitaire'!$D485,Listes!$A$43:$E$49,3,FALSE)))+(VLOOKUP('Dépenses forfaitaire'!$D485,Listes!$A$43:$E$49,4,FALSE))))))</f>
        <v/>
      </c>
      <c r="O485" s="104" t="str">
        <f>IF($H485="","",IF($C485=Listes!$B$34,Listes!$I$31,IF($C485=Listes!$B$35,(VLOOKUP('Dépenses forfaitaire'!$F485,Listes!$E$31:$F$36,2,FALSE)),IF($C485=Listes!$B$33,IF('Dépenses forfaitaire'!$E485&lt;=Listes!$A$64,'Dépenses forfaitaire'!$E485*Listes!$A$65,IF('Dépenses forfaitaire'!$E485&gt;Listes!$D$64,'Dépenses forfaitaire'!$E485*Listes!$D$65,(('Dépenses forfaitaire'!$E485*Listes!$B$65)+Listes!$C$65)))))))</f>
        <v/>
      </c>
      <c r="P485" s="105" t="str">
        <f t="shared" si="15"/>
        <v/>
      </c>
      <c r="Q485" s="219"/>
    </row>
    <row r="486" spans="1:17" ht="20.100000000000001" customHeight="1" x14ac:dyDescent="0.25">
      <c r="A486" s="44">
        <v>480</v>
      </c>
      <c r="B486" s="21"/>
      <c r="C486" s="21"/>
      <c r="D486" s="21"/>
      <c r="E486" s="21"/>
      <c r="F486" s="21"/>
      <c r="G486" s="21"/>
      <c r="H486" s="113" t="str">
        <f>IF(C486="","",IF(C486="","",(VLOOKUP(C486,Listes!$B$31:$C$35,2,FALSE))))</f>
        <v/>
      </c>
      <c r="I486" s="219" t="str">
        <f t="shared" si="14"/>
        <v/>
      </c>
      <c r="J486" s="105" t="str">
        <f>IF(H486="","",IF(H486="","",(VLOOKUP(H486,Listes!$C$31:$D$35,2,FALSE))))</f>
        <v/>
      </c>
      <c r="K486" s="276"/>
      <c r="L486" s="276"/>
      <c r="M486" s="104" t="str">
        <f>IF($H486="","",IF($C486=Listes!$B$32,IF('Dépenses forfaitaire'!$E486&lt;=Listes!$B$53,('Dépenses forfaitaire'!$E486*(VLOOKUP('Dépenses forfaitaire'!$D486,Listes!$A$54:$E$60,2,FALSE))),IF('Dépenses forfaitaire'!$E486&gt;Listes!$E$53,('Dépenses forfaitaire'!$E486*(VLOOKUP('Dépenses forfaitaire'!$D486,Listes!$A$54:$E$60,5,FALSE))),('Dépenses forfaitaire'!$E486*(VLOOKUP('Dépenses forfaitaire'!$D486,Listes!$A$54:$E$60,3,FALSE)))+(VLOOKUP('Dépenses forfaitaire'!$D486,Listes!$A$54:$E$60,4,FALSE))))))</f>
        <v/>
      </c>
      <c r="N486" s="104" t="str">
        <f>IF($H486="","",IF($C486=Listes!$B$31,IF('Dépenses forfaitaire'!$E486&lt;=Listes!$B$42,('Dépenses forfaitaire'!$E486*(VLOOKUP('Dépenses forfaitaire'!$D486,Listes!$A$43:$E$49,2,FALSE))),IF('Dépenses forfaitaire'!$E486&gt;Listes!$D$42,('Dépenses forfaitaire'!$E486*(VLOOKUP('Dépenses forfaitaire'!$D486,Listes!$A$43:$E$49,5,FALSE))),('Dépenses forfaitaire'!$E486*(VLOOKUP('Dépenses forfaitaire'!$D486,Listes!$A$43:$E$49,3,FALSE)))+(VLOOKUP('Dépenses forfaitaire'!$D486,Listes!$A$43:$E$49,4,FALSE))))))</f>
        <v/>
      </c>
      <c r="O486" s="104" t="str">
        <f>IF($H486="","",IF($C486=Listes!$B$34,Listes!$I$31,IF($C486=Listes!$B$35,(VLOOKUP('Dépenses forfaitaire'!$F486,Listes!$E$31:$F$36,2,FALSE)),IF($C486=Listes!$B$33,IF('Dépenses forfaitaire'!$E486&lt;=Listes!$A$64,'Dépenses forfaitaire'!$E486*Listes!$A$65,IF('Dépenses forfaitaire'!$E486&gt;Listes!$D$64,'Dépenses forfaitaire'!$E486*Listes!$D$65,(('Dépenses forfaitaire'!$E486*Listes!$B$65)+Listes!$C$65)))))))</f>
        <v/>
      </c>
      <c r="P486" s="105" t="str">
        <f t="shared" si="15"/>
        <v/>
      </c>
      <c r="Q486" s="219"/>
    </row>
    <row r="487" spans="1:17" ht="20.100000000000001" customHeight="1" x14ac:dyDescent="0.25">
      <c r="A487" s="44">
        <v>481</v>
      </c>
      <c r="B487" s="21"/>
      <c r="C487" s="21"/>
      <c r="D487" s="21"/>
      <c r="E487" s="21"/>
      <c r="F487" s="21"/>
      <c r="G487" s="21"/>
      <c r="H487" s="113" t="str">
        <f>IF(C487="","",IF(C487="","",(VLOOKUP(C487,Listes!$B$31:$C$35,2,FALSE))))</f>
        <v/>
      </c>
      <c r="I487" s="219" t="str">
        <f t="shared" si="14"/>
        <v/>
      </c>
      <c r="J487" s="105" t="str">
        <f>IF(H487="","",IF(H487="","",(VLOOKUP(H487,Listes!$C$31:$D$35,2,FALSE))))</f>
        <v/>
      </c>
      <c r="K487" s="276"/>
      <c r="L487" s="276"/>
      <c r="M487" s="104" t="str">
        <f>IF($H487="","",IF($C487=Listes!$B$32,IF('Dépenses forfaitaire'!$E487&lt;=Listes!$B$53,('Dépenses forfaitaire'!$E487*(VLOOKUP('Dépenses forfaitaire'!$D487,Listes!$A$54:$E$60,2,FALSE))),IF('Dépenses forfaitaire'!$E487&gt;Listes!$E$53,('Dépenses forfaitaire'!$E487*(VLOOKUP('Dépenses forfaitaire'!$D487,Listes!$A$54:$E$60,5,FALSE))),('Dépenses forfaitaire'!$E487*(VLOOKUP('Dépenses forfaitaire'!$D487,Listes!$A$54:$E$60,3,FALSE)))+(VLOOKUP('Dépenses forfaitaire'!$D487,Listes!$A$54:$E$60,4,FALSE))))))</f>
        <v/>
      </c>
      <c r="N487" s="104" t="str">
        <f>IF($H487="","",IF($C487=Listes!$B$31,IF('Dépenses forfaitaire'!$E487&lt;=Listes!$B$42,('Dépenses forfaitaire'!$E487*(VLOOKUP('Dépenses forfaitaire'!$D487,Listes!$A$43:$E$49,2,FALSE))),IF('Dépenses forfaitaire'!$E487&gt;Listes!$D$42,('Dépenses forfaitaire'!$E487*(VLOOKUP('Dépenses forfaitaire'!$D487,Listes!$A$43:$E$49,5,FALSE))),('Dépenses forfaitaire'!$E487*(VLOOKUP('Dépenses forfaitaire'!$D487,Listes!$A$43:$E$49,3,FALSE)))+(VLOOKUP('Dépenses forfaitaire'!$D487,Listes!$A$43:$E$49,4,FALSE))))))</f>
        <v/>
      </c>
      <c r="O487" s="104" t="str">
        <f>IF($H487="","",IF($C487=Listes!$B$34,Listes!$I$31,IF($C487=Listes!$B$35,(VLOOKUP('Dépenses forfaitaire'!$F487,Listes!$E$31:$F$36,2,FALSE)),IF($C487=Listes!$B$33,IF('Dépenses forfaitaire'!$E487&lt;=Listes!$A$64,'Dépenses forfaitaire'!$E487*Listes!$A$65,IF('Dépenses forfaitaire'!$E487&gt;Listes!$D$64,'Dépenses forfaitaire'!$E487*Listes!$D$65,(('Dépenses forfaitaire'!$E487*Listes!$B$65)+Listes!$C$65)))))))</f>
        <v/>
      </c>
      <c r="P487" s="105" t="str">
        <f t="shared" si="15"/>
        <v/>
      </c>
      <c r="Q487" s="219"/>
    </row>
    <row r="488" spans="1:17" ht="20.100000000000001" customHeight="1" x14ac:dyDescent="0.25">
      <c r="A488" s="44">
        <v>482</v>
      </c>
      <c r="B488" s="21"/>
      <c r="C488" s="21"/>
      <c r="D488" s="21"/>
      <c r="E488" s="21"/>
      <c r="F488" s="21"/>
      <c r="G488" s="21"/>
      <c r="H488" s="113" t="str">
        <f>IF(C488="","",IF(C488="","",(VLOOKUP(C488,Listes!$B$31:$C$35,2,FALSE))))</f>
        <v/>
      </c>
      <c r="I488" s="219" t="str">
        <f t="shared" si="14"/>
        <v/>
      </c>
      <c r="J488" s="105" t="str">
        <f>IF(H488="","",IF(H488="","",(VLOOKUP(H488,Listes!$C$31:$D$35,2,FALSE))))</f>
        <v/>
      </c>
      <c r="K488" s="276"/>
      <c r="L488" s="276"/>
      <c r="M488" s="104" t="str">
        <f>IF($H488="","",IF($C488=Listes!$B$32,IF('Dépenses forfaitaire'!$E488&lt;=Listes!$B$53,('Dépenses forfaitaire'!$E488*(VLOOKUP('Dépenses forfaitaire'!$D488,Listes!$A$54:$E$60,2,FALSE))),IF('Dépenses forfaitaire'!$E488&gt;Listes!$E$53,('Dépenses forfaitaire'!$E488*(VLOOKUP('Dépenses forfaitaire'!$D488,Listes!$A$54:$E$60,5,FALSE))),('Dépenses forfaitaire'!$E488*(VLOOKUP('Dépenses forfaitaire'!$D488,Listes!$A$54:$E$60,3,FALSE)))+(VLOOKUP('Dépenses forfaitaire'!$D488,Listes!$A$54:$E$60,4,FALSE))))))</f>
        <v/>
      </c>
      <c r="N488" s="104" t="str">
        <f>IF($H488="","",IF($C488=Listes!$B$31,IF('Dépenses forfaitaire'!$E488&lt;=Listes!$B$42,('Dépenses forfaitaire'!$E488*(VLOOKUP('Dépenses forfaitaire'!$D488,Listes!$A$43:$E$49,2,FALSE))),IF('Dépenses forfaitaire'!$E488&gt;Listes!$D$42,('Dépenses forfaitaire'!$E488*(VLOOKUP('Dépenses forfaitaire'!$D488,Listes!$A$43:$E$49,5,FALSE))),('Dépenses forfaitaire'!$E488*(VLOOKUP('Dépenses forfaitaire'!$D488,Listes!$A$43:$E$49,3,FALSE)))+(VLOOKUP('Dépenses forfaitaire'!$D488,Listes!$A$43:$E$49,4,FALSE))))))</f>
        <v/>
      </c>
      <c r="O488" s="104" t="str">
        <f>IF($H488="","",IF($C488=Listes!$B$34,Listes!$I$31,IF($C488=Listes!$B$35,(VLOOKUP('Dépenses forfaitaire'!$F488,Listes!$E$31:$F$36,2,FALSE)),IF($C488=Listes!$B$33,IF('Dépenses forfaitaire'!$E488&lt;=Listes!$A$64,'Dépenses forfaitaire'!$E488*Listes!$A$65,IF('Dépenses forfaitaire'!$E488&gt;Listes!$D$64,'Dépenses forfaitaire'!$E488*Listes!$D$65,(('Dépenses forfaitaire'!$E488*Listes!$B$65)+Listes!$C$65)))))))</f>
        <v/>
      </c>
      <c r="P488" s="105" t="str">
        <f t="shared" si="15"/>
        <v/>
      </c>
      <c r="Q488" s="219"/>
    </row>
    <row r="489" spans="1:17" ht="20.100000000000001" customHeight="1" x14ac:dyDescent="0.25">
      <c r="A489" s="44">
        <v>483</v>
      </c>
      <c r="B489" s="21"/>
      <c r="C489" s="21"/>
      <c r="D489" s="21"/>
      <c r="E489" s="21"/>
      <c r="F489" s="21"/>
      <c r="G489" s="21"/>
      <c r="H489" s="113" t="str">
        <f>IF(C489="","",IF(C489="","",(VLOOKUP(C489,Listes!$B$31:$C$35,2,FALSE))))</f>
        <v/>
      </c>
      <c r="I489" s="219" t="str">
        <f t="shared" si="14"/>
        <v/>
      </c>
      <c r="J489" s="105" t="str">
        <f>IF(H489="","",IF(H489="","",(VLOOKUP(H489,Listes!$C$31:$D$35,2,FALSE))))</f>
        <v/>
      </c>
      <c r="K489" s="276"/>
      <c r="L489" s="276"/>
      <c r="M489" s="104" t="str">
        <f>IF($H489="","",IF($C489=Listes!$B$32,IF('Dépenses forfaitaire'!$E489&lt;=Listes!$B$53,('Dépenses forfaitaire'!$E489*(VLOOKUP('Dépenses forfaitaire'!$D489,Listes!$A$54:$E$60,2,FALSE))),IF('Dépenses forfaitaire'!$E489&gt;Listes!$E$53,('Dépenses forfaitaire'!$E489*(VLOOKUP('Dépenses forfaitaire'!$D489,Listes!$A$54:$E$60,5,FALSE))),('Dépenses forfaitaire'!$E489*(VLOOKUP('Dépenses forfaitaire'!$D489,Listes!$A$54:$E$60,3,FALSE)))+(VLOOKUP('Dépenses forfaitaire'!$D489,Listes!$A$54:$E$60,4,FALSE))))))</f>
        <v/>
      </c>
      <c r="N489" s="104" t="str">
        <f>IF($H489="","",IF($C489=Listes!$B$31,IF('Dépenses forfaitaire'!$E489&lt;=Listes!$B$42,('Dépenses forfaitaire'!$E489*(VLOOKUP('Dépenses forfaitaire'!$D489,Listes!$A$43:$E$49,2,FALSE))),IF('Dépenses forfaitaire'!$E489&gt;Listes!$D$42,('Dépenses forfaitaire'!$E489*(VLOOKUP('Dépenses forfaitaire'!$D489,Listes!$A$43:$E$49,5,FALSE))),('Dépenses forfaitaire'!$E489*(VLOOKUP('Dépenses forfaitaire'!$D489,Listes!$A$43:$E$49,3,FALSE)))+(VLOOKUP('Dépenses forfaitaire'!$D489,Listes!$A$43:$E$49,4,FALSE))))))</f>
        <v/>
      </c>
      <c r="O489" s="104" t="str">
        <f>IF($H489="","",IF($C489=Listes!$B$34,Listes!$I$31,IF($C489=Listes!$B$35,(VLOOKUP('Dépenses forfaitaire'!$F489,Listes!$E$31:$F$36,2,FALSE)),IF($C489=Listes!$B$33,IF('Dépenses forfaitaire'!$E489&lt;=Listes!$A$64,'Dépenses forfaitaire'!$E489*Listes!$A$65,IF('Dépenses forfaitaire'!$E489&gt;Listes!$D$64,'Dépenses forfaitaire'!$E489*Listes!$D$65,(('Dépenses forfaitaire'!$E489*Listes!$B$65)+Listes!$C$65)))))))</f>
        <v/>
      </c>
      <c r="P489" s="105" t="str">
        <f t="shared" si="15"/>
        <v/>
      </c>
      <c r="Q489" s="219"/>
    </row>
    <row r="490" spans="1:17" ht="20.100000000000001" customHeight="1" x14ac:dyDescent="0.25">
      <c r="A490" s="44">
        <v>484</v>
      </c>
      <c r="B490" s="21"/>
      <c r="C490" s="21"/>
      <c r="D490" s="21"/>
      <c r="E490" s="21"/>
      <c r="F490" s="21"/>
      <c r="G490" s="21"/>
      <c r="H490" s="113" t="str">
        <f>IF(C490="","",IF(C490="","",(VLOOKUP(C490,Listes!$B$31:$C$35,2,FALSE))))</f>
        <v/>
      </c>
      <c r="I490" s="219" t="str">
        <f t="shared" si="14"/>
        <v/>
      </c>
      <c r="J490" s="105" t="str">
        <f>IF(H490="","",IF(H490="","",(VLOOKUP(H490,Listes!$C$31:$D$35,2,FALSE))))</f>
        <v/>
      </c>
      <c r="K490" s="276"/>
      <c r="L490" s="276"/>
      <c r="M490" s="104" t="str">
        <f>IF($H490="","",IF($C490=Listes!$B$32,IF('Dépenses forfaitaire'!$E490&lt;=Listes!$B$53,('Dépenses forfaitaire'!$E490*(VLOOKUP('Dépenses forfaitaire'!$D490,Listes!$A$54:$E$60,2,FALSE))),IF('Dépenses forfaitaire'!$E490&gt;Listes!$E$53,('Dépenses forfaitaire'!$E490*(VLOOKUP('Dépenses forfaitaire'!$D490,Listes!$A$54:$E$60,5,FALSE))),('Dépenses forfaitaire'!$E490*(VLOOKUP('Dépenses forfaitaire'!$D490,Listes!$A$54:$E$60,3,FALSE)))+(VLOOKUP('Dépenses forfaitaire'!$D490,Listes!$A$54:$E$60,4,FALSE))))))</f>
        <v/>
      </c>
      <c r="N490" s="104" t="str">
        <f>IF($H490="","",IF($C490=Listes!$B$31,IF('Dépenses forfaitaire'!$E490&lt;=Listes!$B$42,('Dépenses forfaitaire'!$E490*(VLOOKUP('Dépenses forfaitaire'!$D490,Listes!$A$43:$E$49,2,FALSE))),IF('Dépenses forfaitaire'!$E490&gt;Listes!$D$42,('Dépenses forfaitaire'!$E490*(VLOOKUP('Dépenses forfaitaire'!$D490,Listes!$A$43:$E$49,5,FALSE))),('Dépenses forfaitaire'!$E490*(VLOOKUP('Dépenses forfaitaire'!$D490,Listes!$A$43:$E$49,3,FALSE)))+(VLOOKUP('Dépenses forfaitaire'!$D490,Listes!$A$43:$E$49,4,FALSE))))))</f>
        <v/>
      </c>
      <c r="O490" s="104" t="str">
        <f>IF($H490="","",IF($C490=Listes!$B$34,Listes!$I$31,IF($C490=Listes!$B$35,(VLOOKUP('Dépenses forfaitaire'!$F490,Listes!$E$31:$F$36,2,FALSE)),IF($C490=Listes!$B$33,IF('Dépenses forfaitaire'!$E490&lt;=Listes!$A$64,'Dépenses forfaitaire'!$E490*Listes!$A$65,IF('Dépenses forfaitaire'!$E490&gt;Listes!$D$64,'Dépenses forfaitaire'!$E490*Listes!$D$65,(('Dépenses forfaitaire'!$E490*Listes!$B$65)+Listes!$C$65)))))))</f>
        <v/>
      </c>
      <c r="P490" s="105" t="str">
        <f t="shared" si="15"/>
        <v/>
      </c>
      <c r="Q490" s="219"/>
    </row>
    <row r="491" spans="1:17" ht="20.100000000000001" customHeight="1" x14ac:dyDescent="0.25">
      <c r="A491" s="44">
        <v>485</v>
      </c>
      <c r="B491" s="21"/>
      <c r="C491" s="21"/>
      <c r="D491" s="21"/>
      <c r="E491" s="21"/>
      <c r="F491" s="21"/>
      <c r="G491" s="21"/>
      <c r="H491" s="113" t="str">
        <f>IF(C491="","",IF(C491="","",(VLOOKUP(C491,Listes!$B$31:$C$35,2,FALSE))))</f>
        <v/>
      </c>
      <c r="I491" s="219" t="str">
        <f t="shared" si="14"/>
        <v/>
      </c>
      <c r="J491" s="105" t="str">
        <f>IF(H491="","",IF(H491="","",(VLOOKUP(H491,Listes!$C$31:$D$35,2,FALSE))))</f>
        <v/>
      </c>
      <c r="K491" s="276"/>
      <c r="L491" s="276"/>
      <c r="M491" s="104" t="str">
        <f>IF($H491="","",IF($C491=Listes!$B$32,IF('Dépenses forfaitaire'!$E491&lt;=Listes!$B$53,('Dépenses forfaitaire'!$E491*(VLOOKUP('Dépenses forfaitaire'!$D491,Listes!$A$54:$E$60,2,FALSE))),IF('Dépenses forfaitaire'!$E491&gt;Listes!$E$53,('Dépenses forfaitaire'!$E491*(VLOOKUP('Dépenses forfaitaire'!$D491,Listes!$A$54:$E$60,5,FALSE))),('Dépenses forfaitaire'!$E491*(VLOOKUP('Dépenses forfaitaire'!$D491,Listes!$A$54:$E$60,3,FALSE)))+(VLOOKUP('Dépenses forfaitaire'!$D491,Listes!$A$54:$E$60,4,FALSE))))))</f>
        <v/>
      </c>
      <c r="N491" s="104" t="str">
        <f>IF($H491="","",IF($C491=Listes!$B$31,IF('Dépenses forfaitaire'!$E491&lt;=Listes!$B$42,('Dépenses forfaitaire'!$E491*(VLOOKUP('Dépenses forfaitaire'!$D491,Listes!$A$43:$E$49,2,FALSE))),IF('Dépenses forfaitaire'!$E491&gt;Listes!$D$42,('Dépenses forfaitaire'!$E491*(VLOOKUP('Dépenses forfaitaire'!$D491,Listes!$A$43:$E$49,5,FALSE))),('Dépenses forfaitaire'!$E491*(VLOOKUP('Dépenses forfaitaire'!$D491,Listes!$A$43:$E$49,3,FALSE)))+(VLOOKUP('Dépenses forfaitaire'!$D491,Listes!$A$43:$E$49,4,FALSE))))))</f>
        <v/>
      </c>
      <c r="O491" s="104" t="str">
        <f>IF($H491="","",IF($C491=Listes!$B$34,Listes!$I$31,IF($C491=Listes!$B$35,(VLOOKUP('Dépenses forfaitaire'!$F491,Listes!$E$31:$F$36,2,FALSE)),IF($C491=Listes!$B$33,IF('Dépenses forfaitaire'!$E491&lt;=Listes!$A$64,'Dépenses forfaitaire'!$E491*Listes!$A$65,IF('Dépenses forfaitaire'!$E491&gt;Listes!$D$64,'Dépenses forfaitaire'!$E491*Listes!$D$65,(('Dépenses forfaitaire'!$E491*Listes!$B$65)+Listes!$C$65)))))))</f>
        <v/>
      </c>
      <c r="P491" s="105" t="str">
        <f t="shared" si="15"/>
        <v/>
      </c>
      <c r="Q491" s="219"/>
    </row>
    <row r="492" spans="1:17" ht="20.100000000000001" customHeight="1" x14ac:dyDescent="0.25">
      <c r="A492" s="44">
        <v>486</v>
      </c>
      <c r="B492" s="21"/>
      <c r="C492" s="21"/>
      <c r="D492" s="21"/>
      <c r="E492" s="21"/>
      <c r="F492" s="21"/>
      <c r="G492" s="21"/>
      <c r="H492" s="113" t="str">
        <f>IF(C492="","",IF(C492="","",(VLOOKUP(C492,Listes!$B$31:$C$35,2,FALSE))))</f>
        <v/>
      </c>
      <c r="I492" s="219" t="str">
        <f t="shared" si="14"/>
        <v/>
      </c>
      <c r="J492" s="105" t="str">
        <f>IF(H492="","",IF(H492="","",(VLOOKUP(H492,Listes!$C$31:$D$35,2,FALSE))))</f>
        <v/>
      </c>
      <c r="K492" s="276"/>
      <c r="L492" s="276"/>
      <c r="M492" s="104" t="str">
        <f>IF($H492="","",IF($C492=Listes!$B$32,IF('Dépenses forfaitaire'!$E492&lt;=Listes!$B$53,('Dépenses forfaitaire'!$E492*(VLOOKUP('Dépenses forfaitaire'!$D492,Listes!$A$54:$E$60,2,FALSE))),IF('Dépenses forfaitaire'!$E492&gt;Listes!$E$53,('Dépenses forfaitaire'!$E492*(VLOOKUP('Dépenses forfaitaire'!$D492,Listes!$A$54:$E$60,5,FALSE))),('Dépenses forfaitaire'!$E492*(VLOOKUP('Dépenses forfaitaire'!$D492,Listes!$A$54:$E$60,3,FALSE)))+(VLOOKUP('Dépenses forfaitaire'!$D492,Listes!$A$54:$E$60,4,FALSE))))))</f>
        <v/>
      </c>
      <c r="N492" s="104" t="str">
        <f>IF($H492="","",IF($C492=Listes!$B$31,IF('Dépenses forfaitaire'!$E492&lt;=Listes!$B$42,('Dépenses forfaitaire'!$E492*(VLOOKUP('Dépenses forfaitaire'!$D492,Listes!$A$43:$E$49,2,FALSE))),IF('Dépenses forfaitaire'!$E492&gt;Listes!$D$42,('Dépenses forfaitaire'!$E492*(VLOOKUP('Dépenses forfaitaire'!$D492,Listes!$A$43:$E$49,5,FALSE))),('Dépenses forfaitaire'!$E492*(VLOOKUP('Dépenses forfaitaire'!$D492,Listes!$A$43:$E$49,3,FALSE)))+(VLOOKUP('Dépenses forfaitaire'!$D492,Listes!$A$43:$E$49,4,FALSE))))))</f>
        <v/>
      </c>
      <c r="O492" s="104" t="str">
        <f>IF($H492="","",IF($C492=Listes!$B$34,Listes!$I$31,IF($C492=Listes!$B$35,(VLOOKUP('Dépenses forfaitaire'!$F492,Listes!$E$31:$F$36,2,FALSE)),IF($C492=Listes!$B$33,IF('Dépenses forfaitaire'!$E492&lt;=Listes!$A$64,'Dépenses forfaitaire'!$E492*Listes!$A$65,IF('Dépenses forfaitaire'!$E492&gt;Listes!$D$64,'Dépenses forfaitaire'!$E492*Listes!$D$65,(('Dépenses forfaitaire'!$E492*Listes!$B$65)+Listes!$C$65)))))))</f>
        <v/>
      </c>
      <c r="P492" s="105" t="str">
        <f t="shared" si="15"/>
        <v/>
      </c>
      <c r="Q492" s="219"/>
    </row>
    <row r="493" spans="1:17" ht="20.100000000000001" customHeight="1" x14ac:dyDescent="0.25">
      <c r="A493" s="44">
        <v>487</v>
      </c>
      <c r="B493" s="21"/>
      <c r="C493" s="21"/>
      <c r="D493" s="21"/>
      <c r="E493" s="21"/>
      <c r="F493" s="21"/>
      <c r="G493" s="21"/>
      <c r="H493" s="113" t="str">
        <f>IF(C493="","",IF(C493="","",(VLOOKUP(C493,Listes!$B$31:$C$35,2,FALSE))))</f>
        <v/>
      </c>
      <c r="I493" s="219" t="str">
        <f t="shared" si="14"/>
        <v/>
      </c>
      <c r="J493" s="105" t="str">
        <f>IF(H493="","",IF(H493="","",(VLOOKUP(H493,Listes!$C$31:$D$35,2,FALSE))))</f>
        <v/>
      </c>
      <c r="K493" s="276"/>
      <c r="L493" s="276"/>
      <c r="M493" s="104" t="str">
        <f>IF($H493="","",IF($C493=Listes!$B$32,IF('Dépenses forfaitaire'!$E493&lt;=Listes!$B$53,('Dépenses forfaitaire'!$E493*(VLOOKUP('Dépenses forfaitaire'!$D493,Listes!$A$54:$E$60,2,FALSE))),IF('Dépenses forfaitaire'!$E493&gt;Listes!$E$53,('Dépenses forfaitaire'!$E493*(VLOOKUP('Dépenses forfaitaire'!$D493,Listes!$A$54:$E$60,5,FALSE))),('Dépenses forfaitaire'!$E493*(VLOOKUP('Dépenses forfaitaire'!$D493,Listes!$A$54:$E$60,3,FALSE)))+(VLOOKUP('Dépenses forfaitaire'!$D493,Listes!$A$54:$E$60,4,FALSE))))))</f>
        <v/>
      </c>
      <c r="N493" s="104" t="str">
        <f>IF($H493="","",IF($C493=Listes!$B$31,IF('Dépenses forfaitaire'!$E493&lt;=Listes!$B$42,('Dépenses forfaitaire'!$E493*(VLOOKUP('Dépenses forfaitaire'!$D493,Listes!$A$43:$E$49,2,FALSE))),IF('Dépenses forfaitaire'!$E493&gt;Listes!$D$42,('Dépenses forfaitaire'!$E493*(VLOOKUP('Dépenses forfaitaire'!$D493,Listes!$A$43:$E$49,5,FALSE))),('Dépenses forfaitaire'!$E493*(VLOOKUP('Dépenses forfaitaire'!$D493,Listes!$A$43:$E$49,3,FALSE)))+(VLOOKUP('Dépenses forfaitaire'!$D493,Listes!$A$43:$E$49,4,FALSE))))))</f>
        <v/>
      </c>
      <c r="O493" s="104" t="str">
        <f>IF($H493="","",IF($C493=Listes!$B$34,Listes!$I$31,IF($C493=Listes!$B$35,(VLOOKUP('Dépenses forfaitaire'!$F493,Listes!$E$31:$F$36,2,FALSE)),IF($C493=Listes!$B$33,IF('Dépenses forfaitaire'!$E493&lt;=Listes!$A$64,'Dépenses forfaitaire'!$E493*Listes!$A$65,IF('Dépenses forfaitaire'!$E493&gt;Listes!$D$64,'Dépenses forfaitaire'!$E493*Listes!$D$65,(('Dépenses forfaitaire'!$E493*Listes!$B$65)+Listes!$C$65)))))))</f>
        <v/>
      </c>
      <c r="P493" s="105" t="str">
        <f t="shared" si="15"/>
        <v/>
      </c>
      <c r="Q493" s="219"/>
    </row>
    <row r="494" spans="1:17" ht="20.100000000000001" customHeight="1" x14ac:dyDescent="0.25">
      <c r="A494" s="44">
        <v>488</v>
      </c>
      <c r="B494" s="21"/>
      <c r="C494" s="21"/>
      <c r="D494" s="21"/>
      <c r="E494" s="21"/>
      <c r="F494" s="21"/>
      <c r="G494" s="21"/>
      <c r="H494" s="113" t="str">
        <f>IF(C494="","",IF(C494="","",(VLOOKUP(C494,Listes!$B$31:$C$35,2,FALSE))))</f>
        <v/>
      </c>
      <c r="I494" s="219" t="str">
        <f t="shared" si="14"/>
        <v/>
      </c>
      <c r="J494" s="105" t="str">
        <f>IF(H494="","",IF(H494="","",(VLOOKUP(H494,Listes!$C$31:$D$35,2,FALSE))))</f>
        <v/>
      </c>
      <c r="K494" s="276"/>
      <c r="L494" s="276"/>
      <c r="M494" s="104" t="str">
        <f>IF($H494="","",IF($C494=Listes!$B$32,IF('Dépenses forfaitaire'!$E494&lt;=Listes!$B$53,('Dépenses forfaitaire'!$E494*(VLOOKUP('Dépenses forfaitaire'!$D494,Listes!$A$54:$E$60,2,FALSE))),IF('Dépenses forfaitaire'!$E494&gt;Listes!$E$53,('Dépenses forfaitaire'!$E494*(VLOOKUP('Dépenses forfaitaire'!$D494,Listes!$A$54:$E$60,5,FALSE))),('Dépenses forfaitaire'!$E494*(VLOOKUP('Dépenses forfaitaire'!$D494,Listes!$A$54:$E$60,3,FALSE)))+(VLOOKUP('Dépenses forfaitaire'!$D494,Listes!$A$54:$E$60,4,FALSE))))))</f>
        <v/>
      </c>
      <c r="N494" s="104" t="str">
        <f>IF($H494="","",IF($C494=Listes!$B$31,IF('Dépenses forfaitaire'!$E494&lt;=Listes!$B$42,('Dépenses forfaitaire'!$E494*(VLOOKUP('Dépenses forfaitaire'!$D494,Listes!$A$43:$E$49,2,FALSE))),IF('Dépenses forfaitaire'!$E494&gt;Listes!$D$42,('Dépenses forfaitaire'!$E494*(VLOOKUP('Dépenses forfaitaire'!$D494,Listes!$A$43:$E$49,5,FALSE))),('Dépenses forfaitaire'!$E494*(VLOOKUP('Dépenses forfaitaire'!$D494,Listes!$A$43:$E$49,3,FALSE)))+(VLOOKUP('Dépenses forfaitaire'!$D494,Listes!$A$43:$E$49,4,FALSE))))))</f>
        <v/>
      </c>
      <c r="O494" s="104" t="str">
        <f>IF($H494="","",IF($C494=Listes!$B$34,Listes!$I$31,IF($C494=Listes!$B$35,(VLOOKUP('Dépenses forfaitaire'!$F494,Listes!$E$31:$F$36,2,FALSE)),IF($C494=Listes!$B$33,IF('Dépenses forfaitaire'!$E494&lt;=Listes!$A$64,'Dépenses forfaitaire'!$E494*Listes!$A$65,IF('Dépenses forfaitaire'!$E494&gt;Listes!$D$64,'Dépenses forfaitaire'!$E494*Listes!$D$65,(('Dépenses forfaitaire'!$E494*Listes!$B$65)+Listes!$C$65)))))))</f>
        <v/>
      </c>
      <c r="P494" s="105" t="str">
        <f t="shared" si="15"/>
        <v/>
      </c>
      <c r="Q494" s="219"/>
    </row>
    <row r="495" spans="1:17" ht="20.100000000000001" customHeight="1" x14ac:dyDescent="0.25">
      <c r="A495" s="44">
        <v>489</v>
      </c>
      <c r="B495" s="21"/>
      <c r="C495" s="21"/>
      <c r="D495" s="21"/>
      <c r="E495" s="21"/>
      <c r="F495" s="21"/>
      <c r="G495" s="21"/>
      <c r="H495" s="113" t="str">
        <f>IF(C495="","",IF(C495="","",(VLOOKUP(C495,Listes!$B$31:$C$35,2,FALSE))))</f>
        <v/>
      </c>
      <c r="I495" s="219" t="str">
        <f t="shared" si="14"/>
        <v/>
      </c>
      <c r="J495" s="105" t="str">
        <f>IF(H495="","",IF(H495="","",(VLOOKUP(H495,Listes!$C$31:$D$35,2,FALSE))))</f>
        <v/>
      </c>
      <c r="K495" s="276"/>
      <c r="L495" s="276"/>
      <c r="M495" s="104" t="str">
        <f>IF($H495="","",IF($C495=Listes!$B$32,IF('Dépenses forfaitaire'!$E495&lt;=Listes!$B$53,('Dépenses forfaitaire'!$E495*(VLOOKUP('Dépenses forfaitaire'!$D495,Listes!$A$54:$E$60,2,FALSE))),IF('Dépenses forfaitaire'!$E495&gt;Listes!$E$53,('Dépenses forfaitaire'!$E495*(VLOOKUP('Dépenses forfaitaire'!$D495,Listes!$A$54:$E$60,5,FALSE))),('Dépenses forfaitaire'!$E495*(VLOOKUP('Dépenses forfaitaire'!$D495,Listes!$A$54:$E$60,3,FALSE)))+(VLOOKUP('Dépenses forfaitaire'!$D495,Listes!$A$54:$E$60,4,FALSE))))))</f>
        <v/>
      </c>
      <c r="N495" s="104" t="str">
        <f>IF($H495="","",IF($C495=Listes!$B$31,IF('Dépenses forfaitaire'!$E495&lt;=Listes!$B$42,('Dépenses forfaitaire'!$E495*(VLOOKUP('Dépenses forfaitaire'!$D495,Listes!$A$43:$E$49,2,FALSE))),IF('Dépenses forfaitaire'!$E495&gt;Listes!$D$42,('Dépenses forfaitaire'!$E495*(VLOOKUP('Dépenses forfaitaire'!$D495,Listes!$A$43:$E$49,5,FALSE))),('Dépenses forfaitaire'!$E495*(VLOOKUP('Dépenses forfaitaire'!$D495,Listes!$A$43:$E$49,3,FALSE)))+(VLOOKUP('Dépenses forfaitaire'!$D495,Listes!$A$43:$E$49,4,FALSE))))))</f>
        <v/>
      </c>
      <c r="O495" s="104" t="str">
        <f>IF($H495="","",IF($C495=Listes!$B$34,Listes!$I$31,IF($C495=Listes!$B$35,(VLOOKUP('Dépenses forfaitaire'!$F495,Listes!$E$31:$F$36,2,FALSE)),IF($C495=Listes!$B$33,IF('Dépenses forfaitaire'!$E495&lt;=Listes!$A$64,'Dépenses forfaitaire'!$E495*Listes!$A$65,IF('Dépenses forfaitaire'!$E495&gt;Listes!$D$64,'Dépenses forfaitaire'!$E495*Listes!$D$65,(('Dépenses forfaitaire'!$E495*Listes!$B$65)+Listes!$C$65)))))))</f>
        <v/>
      </c>
      <c r="P495" s="105" t="str">
        <f t="shared" si="15"/>
        <v/>
      </c>
      <c r="Q495" s="219"/>
    </row>
    <row r="496" spans="1:17" ht="20.100000000000001" customHeight="1" x14ac:dyDescent="0.25">
      <c r="A496" s="44">
        <v>490</v>
      </c>
      <c r="B496" s="21"/>
      <c r="C496" s="21"/>
      <c r="D496" s="21"/>
      <c r="E496" s="21"/>
      <c r="F496" s="21"/>
      <c r="G496" s="21"/>
      <c r="H496" s="113" t="str">
        <f>IF(C496="","",IF(C496="","",(VLOOKUP(C496,Listes!$B$31:$C$35,2,FALSE))))</f>
        <v/>
      </c>
      <c r="I496" s="219" t="str">
        <f t="shared" si="14"/>
        <v/>
      </c>
      <c r="J496" s="105" t="str">
        <f>IF(H496="","",IF(H496="","",(VLOOKUP(H496,Listes!$C$31:$D$35,2,FALSE))))</f>
        <v/>
      </c>
      <c r="K496" s="276"/>
      <c r="L496" s="276"/>
      <c r="M496" s="104" t="str">
        <f>IF($H496="","",IF($C496=Listes!$B$32,IF('Dépenses forfaitaire'!$E496&lt;=Listes!$B$53,('Dépenses forfaitaire'!$E496*(VLOOKUP('Dépenses forfaitaire'!$D496,Listes!$A$54:$E$60,2,FALSE))),IF('Dépenses forfaitaire'!$E496&gt;Listes!$E$53,('Dépenses forfaitaire'!$E496*(VLOOKUP('Dépenses forfaitaire'!$D496,Listes!$A$54:$E$60,5,FALSE))),('Dépenses forfaitaire'!$E496*(VLOOKUP('Dépenses forfaitaire'!$D496,Listes!$A$54:$E$60,3,FALSE)))+(VLOOKUP('Dépenses forfaitaire'!$D496,Listes!$A$54:$E$60,4,FALSE))))))</f>
        <v/>
      </c>
      <c r="N496" s="104" t="str">
        <f>IF($H496="","",IF($C496=Listes!$B$31,IF('Dépenses forfaitaire'!$E496&lt;=Listes!$B$42,('Dépenses forfaitaire'!$E496*(VLOOKUP('Dépenses forfaitaire'!$D496,Listes!$A$43:$E$49,2,FALSE))),IF('Dépenses forfaitaire'!$E496&gt;Listes!$D$42,('Dépenses forfaitaire'!$E496*(VLOOKUP('Dépenses forfaitaire'!$D496,Listes!$A$43:$E$49,5,FALSE))),('Dépenses forfaitaire'!$E496*(VLOOKUP('Dépenses forfaitaire'!$D496,Listes!$A$43:$E$49,3,FALSE)))+(VLOOKUP('Dépenses forfaitaire'!$D496,Listes!$A$43:$E$49,4,FALSE))))))</f>
        <v/>
      </c>
      <c r="O496" s="104" t="str">
        <f>IF($H496="","",IF($C496=Listes!$B$34,Listes!$I$31,IF($C496=Listes!$B$35,(VLOOKUP('Dépenses forfaitaire'!$F496,Listes!$E$31:$F$36,2,FALSE)),IF($C496=Listes!$B$33,IF('Dépenses forfaitaire'!$E496&lt;=Listes!$A$64,'Dépenses forfaitaire'!$E496*Listes!$A$65,IF('Dépenses forfaitaire'!$E496&gt;Listes!$D$64,'Dépenses forfaitaire'!$E496*Listes!$D$65,(('Dépenses forfaitaire'!$E496*Listes!$B$65)+Listes!$C$65)))))))</f>
        <v/>
      </c>
      <c r="P496" s="105" t="str">
        <f t="shared" si="15"/>
        <v/>
      </c>
      <c r="Q496" s="219"/>
    </row>
    <row r="497" spans="1:17" ht="20.100000000000001" customHeight="1" x14ac:dyDescent="0.25">
      <c r="A497" s="44">
        <v>491</v>
      </c>
      <c r="B497" s="21"/>
      <c r="C497" s="21"/>
      <c r="D497" s="21"/>
      <c r="E497" s="21"/>
      <c r="F497" s="21"/>
      <c r="G497" s="21"/>
      <c r="H497" s="113" t="str">
        <f>IF(C497="","",IF(C497="","",(VLOOKUP(C497,Listes!$B$31:$C$35,2,FALSE))))</f>
        <v/>
      </c>
      <c r="I497" s="219" t="str">
        <f t="shared" si="14"/>
        <v/>
      </c>
      <c r="J497" s="105" t="str">
        <f>IF(H497="","",IF(H497="","",(VLOOKUP(H497,Listes!$C$31:$D$35,2,FALSE))))</f>
        <v/>
      </c>
      <c r="K497" s="276"/>
      <c r="L497" s="276"/>
      <c r="M497" s="104" t="str">
        <f>IF($H497="","",IF($C497=Listes!$B$32,IF('Dépenses forfaitaire'!$E497&lt;=Listes!$B$53,('Dépenses forfaitaire'!$E497*(VLOOKUP('Dépenses forfaitaire'!$D497,Listes!$A$54:$E$60,2,FALSE))),IF('Dépenses forfaitaire'!$E497&gt;Listes!$E$53,('Dépenses forfaitaire'!$E497*(VLOOKUP('Dépenses forfaitaire'!$D497,Listes!$A$54:$E$60,5,FALSE))),('Dépenses forfaitaire'!$E497*(VLOOKUP('Dépenses forfaitaire'!$D497,Listes!$A$54:$E$60,3,FALSE)))+(VLOOKUP('Dépenses forfaitaire'!$D497,Listes!$A$54:$E$60,4,FALSE))))))</f>
        <v/>
      </c>
      <c r="N497" s="104" t="str">
        <f>IF($H497="","",IF($C497=Listes!$B$31,IF('Dépenses forfaitaire'!$E497&lt;=Listes!$B$42,('Dépenses forfaitaire'!$E497*(VLOOKUP('Dépenses forfaitaire'!$D497,Listes!$A$43:$E$49,2,FALSE))),IF('Dépenses forfaitaire'!$E497&gt;Listes!$D$42,('Dépenses forfaitaire'!$E497*(VLOOKUP('Dépenses forfaitaire'!$D497,Listes!$A$43:$E$49,5,FALSE))),('Dépenses forfaitaire'!$E497*(VLOOKUP('Dépenses forfaitaire'!$D497,Listes!$A$43:$E$49,3,FALSE)))+(VLOOKUP('Dépenses forfaitaire'!$D497,Listes!$A$43:$E$49,4,FALSE))))))</f>
        <v/>
      </c>
      <c r="O497" s="104" t="str">
        <f>IF($H497="","",IF($C497=Listes!$B$34,Listes!$I$31,IF($C497=Listes!$B$35,(VLOOKUP('Dépenses forfaitaire'!$F497,Listes!$E$31:$F$36,2,FALSE)),IF($C497=Listes!$B$33,IF('Dépenses forfaitaire'!$E497&lt;=Listes!$A$64,'Dépenses forfaitaire'!$E497*Listes!$A$65,IF('Dépenses forfaitaire'!$E497&gt;Listes!$D$64,'Dépenses forfaitaire'!$E497*Listes!$D$65,(('Dépenses forfaitaire'!$E497*Listes!$B$65)+Listes!$C$65)))))))</f>
        <v/>
      </c>
      <c r="P497" s="105" t="str">
        <f t="shared" si="15"/>
        <v/>
      </c>
      <c r="Q497" s="219"/>
    </row>
    <row r="498" spans="1:17" ht="20.100000000000001" customHeight="1" x14ac:dyDescent="0.25">
      <c r="A498" s="44">
        <v>492</v>
      </c>
      <c r="B498" s="21"/>
      <c r="C498" s="21"/>
      <c r="D498" s="21"/>
      <c r="E498" s="21"/>
      <c r="F498" s="21"/>
      <c r="G498" s="21"/>
      <c r="H498" s="113" t="str">
        <f>IF(C498="","",IF(C498="","",(VLOOKUP(C498,Listes!$B$31:$C$35,2,FALSE))))</f>
        <v/>
      </c>
      <c r="I498" s="219" t="str">
        <f t="shared" si="14"/>
        <v/>
      </c>
      <c r="J498" s="105" t="str">
        <f>IF(H498="","",IF(H498="","",(VLOOKUP(H498,Listes!$C$31:$D$35,2,FALSE))))</f>
        <v/>
      </c>
      <c r="K498" s="276"/>
      <c r="L498" s="276"/>
      <c r="M498" s="104" t="str">
        <f>IF($H498="","",IF($C498=Listes!$B$32,IF('Dépenses forfaitaire'!$E498&lt;=Listes!$B$53,('Dépenses forfaitaire'!$E498*(VLOOKUP('Dépenses forfaitaire'!$D498,Listes!$A$54:$E$60,2,FALSE))),IF('Dépenses forfaitaire'!$E498&gt;Listes!$E$53,('Dépenses forfaitaire'!$E498*(VLOOKUP('Dépenses forfaitaire'!$D498,Listes!$A$54:$E$60,5,FALSE))),('Dépenses forfaitaire'!$E498*(VLOOKUP('Dépenses forfaitaire'!$D498,Listes!$A$54:$E$60,3,FALSE)))+(VLOOKUP('Dépenses forfaitaire'!$D498,Listes!$A$54:$E$60,4,FALSE))))))</f>
        <v/>
      </c>
      <c r="N498" s="104" t="str">
        <f>IF($H498="","",IF($C498=Listes!$B$31,IF('Dépenses forfaitaire'!$E498&lt;=Listes!$B$42,('Dépenses forfaitaire'!$E498*(VLOOKUP('Dépenses forfaitaire'!$D498,Listes!$A$43:$E$49,2,FALSE))),IF('Dépenses forfaitaire'!$E498&gt;Listes!$D$42,('Dépenses forfaitaire'!$E498*(VLOOKUP('Dépenses forfaitaire'!$D498,Listes!$A$43:$E$49,5,FALSE))),('Dépenses forfaitaire'!$E498*(VLOOKUP('Dépenses forfaitaire'!$D498,Listes!$A$43:$E$49,3,FALSE)))+(VLOOKUP('Dépenses forfaitaire'!$D498,Listes!$A$43:$E$49,4,FALSE))))))</f>
        <v/>
      </c>
      <c r="O498" s="104" t="str">
        <f>IF($H498="","",IF($C498=Listes!$B$34,Listes!$I$31,IF($C498=Listes!$B$35,(VLOOKUP('Dépenses forfaitaire'!$F498,Listes!$E$31:$F$36,2,FALSE)),IF($C498=Listes!$B$33,IF('Dépenses forfaitaire'!$E498&lt;=Listes!$A$64,'Dépenses forfaitaire'!$E498*Listes!$A$65,IF('Dépenses forfaitaire'!$E498&gt;Listes!$D$64,'Dépenses forfaitaire'!$E498*Listes!$D$65,(('Dépenses forfaitaire'!$E498*Listes!$B$65)+Listes!$C$65)))))))</f>
        <v/>
      </c>
      <c r="P498" s="105" t="str">
        <f t="shared" si="15"/>
        <v/>
      </c>
      <c r="Q498" s="219"/>
    </row>
    <row r="499" spans="1:17" ht="20.100000000000001" customHeight="1" x14ac:dyDescent="0.25">
      <c r="A499" s="44">
        <v>493</v>
      </c>
      <c r="B499" s="21"/>
      <c r="C499" s="21"/>
      <c r="D499" s="21"/>
      <c r="E499" s="21"/>
      <c r="F499" s="21"/>
      <c r="G499" s="21"/>
      <c r="H499" s="113" t="str">
        <f>IF(C499="","",IF(C499="","",(VLOOKUP(C499,Listes!$B$31:$C$35,2,FALSE))))</f>
        <v/>
      </c>
      <c r="I499" s="219" t="str">
        <f t="shared" si="14"/>
        <v/>
      </c>
      <c r="J499" s="105" t="str">
        <f>IF(H499="","",IF(H499="","",(VLOOKUP(H499,Listes!$C$31:$D$35,2,FALSE))))</f>
        <v/>
      </c>
      <c r="K499" s="276"/>
      <c r="L499" s="276"/>
      <c r="M499" s="104" t="str">
        <f>IF($H499="","",IF($C499=Listes!$B$32,IF('Dépenses forfaitaire'!$E499&lt;=Listes!$B$53,('Dépenses forfaitaire'!$E499*(VLOOKUP('Dépenses forfaitaire'!$D499,Listes!$A$54:$E$60,2,FALSE))),IF('Dépenses forfaitaire'!$E499&gt;Listes!$E$53,('Dépenses forfaitaire'!$E499*(VLOOKUP('Dépenses forfaitaire'!$D499,Listes!$A$54:$E$60,5,FALSE))),('Dépenses forfaitaire'!$E499*(VLOOKUP('Dépenses forfaitaire'!$D499,Listes!$A$54:$E$60,3,FALSE)))+(VLOOKUP('Dépenses forfaitaire'!$D499,Listes!$A$54:$E$60,4,FALSE))))))</f>
        <v/>
      </c>
      <c r="N499" s="104" t="str">
        <f>IF($H499="","",IF($C499=Listes!$B$31,IF('Dépenses forfaitaire'!$E499&lt;=Listes!$B$42,('Dépenses forfaitaire'!$E499*(VLOOKUP('Dépenses forfaitaire'!$D499,Listes!$A$43:$E$49,2,FALSE))),IF('Dépenses forfaitaire'!$E499&gt;Listes!$D$42,('Dépenses forfaitaire'!$E499*(VLOOKUP('Dépenses forfaitaire'!$D499,Listes!$A$43:$E$49,5,FALSE))),('Dépenses forfaitaire'!$E499*(VLOOKUP('Dépenses forfaitaire'!$D499,Listes!$A$43:$E$49,3,FALSE)))+(VLOOKUP('Dépenses forfaitaire'!$D499,Listes!$A$43:$E$49,4,FALSE))))))</f>
        <v/>
      </c>
      <c r="O499" s="104" t="str">
        <f>IF($H499="","",IF($C499=Listes!$B$34,Listes!$I$31,IF($C499=Listes!$B$35,(VLOOKUP('Dépenses forfaitaire'!$F499,Listes!$E$31:$F$36,2,FALSE)),IF($C499=Listes!$B$33,IF('Dépenses forfaitaire'!$E499&lt;=Listes!$A$64,'Dépenses forfaitaire'!$E499*Listes!$A$65,IF('Dépenses forfaitaire'!$E499&gt;Listes!$D$64,'Dépenses forfaitaire'!$E499*Listes!$D$65,(('Dépenses forfaitaire'!$E499*Listes!$B$65)+Listes!$C$65)))))))</f>
        <v/>
      </c>
      <c r="P499" s="105" t="str">
        <f t="shared" si="15"/>
        <v/>
      </c>
      <c r="Q499" s="219"/>
    </row>
    <row r="500" spans="1:17" ht="20.100000000000001" customHeight="1" x14ac:dyDescent="0.25">
      <c r="A500" s="44">
        <v>494</v>
      </c>
      <c r="B500" s="21"/>
      <c r="C500" s="21"/>
      <c r="D500" s="21"/>
      <c r="E500" s="21"/>
      <c r="F500" s="21"/>
      <c r="G500" s="21"/>
      <c r="H500" s="113" t="str">
        <f>IF(C500="","",IF(C500="","",(VLOOKUP(C500,Listes!$B$31:$C$35,2,FALSE))))</f>
        <v/>
      </c>
      <c r="I500" s="219" t="str">
        <f t="shared" si="14"/>
        <v/>
      </c>
      <c r="J500" s="105" t="str">
        <f>IF(H500="","",IF(H500="","",(VLOOKUP(H500,Listes!$C$31:$D$35,2,FALSE))))</f>
        <v/>
      </c>
      <c r="K500" s="276"/>
      <c r="L500" s="276"/>
      <c r="M500" s="104" t="str">
        <f>IF($H500="","",IF($C500=Listes!$B$32,IF('Dépenses forfaitaire'!$E500&lt;=Listes!$B$53,('Dépenses forfaitaire'!$E500*(VLOOKUP('Dépenses forfaitaire'!$D500,Listes!$A$54:$E$60,2,FALSE))),IF('Dépenses forfaitaire'!$E500&gt;Listes!$E$53,('Dépenses forfaitaire'!$E500*(VLOOKUP('Dépenses forfaitaire'!$D500,Listes!$A$54:$E$60,5,FALSE))),('Dépenses forfaitaire'!$E500*(VLOOKUP('Dépenses forfaitaire'!$D500,Listes!$A$54:$E$60,3,FALSE)))+(VLOOKUP('Dépenses forfaitaire'!$D500,Listes!$A$54:$E$60,4,FALSE))))))</f>
        <v/>
      </c>
      <c r="N500" s="104" t="str">
        <f>IF($H500="","",IF($C500=Listes!$B$31,IF('Dépenses forfaitaire'!$E500&lt;=Listes!$B$42,('Dépenses forfaitaire'!$E500*(VLOOKUP('Dépenses forfaitaire'!$D500,Listes!$A$43:$E$49,2,FALSE))),IF('Dépenses forfaitaire'!$E500&gt;Listes!$D$42,('Dépenses forfaitaire'!$E500*(VLOOKUP('Dépenses forfaitaire'!$D500,Listes!$A$43:$E$49,5,FALSE))),('Dépenses forfaitaire'!$E500*(VLOOKUP('Dépenses forfaitaire'!$D500,Listes!$A$43:$E$49,3,FALSE)))+(VLOOKUP('Dépenses forfaitaire'!$D500,Listes!$A$43:$E$49,4,FALSE))))))</f>
        <v/>
      </c>
      <c r="O500" s="104" t="str">
        <f>IF($H500="","",IF($C500=Listes!$B$34,Listes!$I$31,IF($C500=Listes!$B$35,(VLOOKUP('Dépenses forfaitaire'!$F500,Listes!$E$31:$F$36,2,FALSE)),IF($C500=Listes!$B$33,IF('Dépenses forfaitaire'!$E500&lt;=Listes!$A$64,'Dépenses forfaitaire'!$E500*Listes!$A$65,IF('Dépenses forfaitaire'!$E500&gt;Listes!$D$64,'Dépenses forfaitaire'!$E500*Listes!$D$65,(('Dépenses forfaitaire'!$E500*Listes!$B$65)+Listes!$C$65)))))))</f>
        <v/>
      </c>
      <c r="P500" s="105" t="str">
        <f t="shared" si="15"/>
        <v/>
      </c>
      <c r="Q500" s="219"/>
    </row>
    <row r="501" spans="1:17" ht="20.100000000000001" customHeight="1" x14ac:dyDescent="0.25">
      <c r="A501" s="44">
        <v>495</v>
      </c>
      <c r="B501" s="21"/>
      <c r="C501" s="21"/>
      <c r="D501" s="21"/>
      <c r="E501" s="21"/>
      <c r="F501" s="21"/>
      <c r="G501" s="21"/>
      <c r="H501" s="113" t="str">
        <f>IF(C501="","",IF(C501="","",(VLOOKUP(C501,Listes!$B$31:$C$35,2,FALSE))))</f>
        <v/>
      </c>
      <c r="I501" s="219" t="str">
        <f t="shared" si="14"/>
        <v/>
      </c>
      <c r="J501" s="105" t="str">
        <f>IF(H501="","",IF(H501="","",(VLOOKUP(H501,Listes!$C$31:$D$35,2,FALSE))))</f>
        <v/>
      </c>
      <c r="K501" s="276"/>
      <c r="L501" s="276"/>
      <c r="M501" s="104" t="str">
        <f>IF($H501="","",IF($C501=Listes!$B$32,IF('Dépenses forfaitaire'!$E501&lt;=Listes!$B$53,('Dépenses forfaitaire'!$E501*(VLOOKUP('Dépenses forfaitaire'!$D501,Listes!$A$54:$E$60,2,FALSE))),IF('Dépenses forfaitaire'!$E501&gt;Listes!$E$53,('Dépenses forfaitaire'!$E501*(VLOOKUP('Dépenses forfaitaire'!$D501,Listes!$A$54:$E$60,5,FALSE))),('Dépenses forfaitaire'!$E501*(VLOOKUP('Dépenses forfaitaire'!$D501,Listes!$A$54:$E$60,3,FALSE)))+(VLOOKUP('Dépenses forfaitaire'!$D501,Listes!$A$54:$E$60,4,FALSE))))))</f>
        <v/>
      </c>
      <c r="N501" s="104" t="str">
        <f>IF($H501="","",IF($C501=Listes!$B$31,IF('Dépenses forfaitaire'!$E501&lt;=Listes!$B$42,('Dépenses forfaitaire'!$E501*(VLOOKUP('Dépenses forfaitaire'!$D501,Listes!$A$43:$E$49,2,FALSE))),IF('Dépenses forfaitaire'!$E501&gt;Listes!$D$42,('Dépenses forfaitaire'!$E501*(VLOOKUP('Dépenses forfaitaire'!$D501,Listes!$A$43:$E$49,5,FALSE))),('Dépenses forfaitaire'!$E501*(VLOOKUP('Dépenses forfaitaire'!$D501,Listes!$A$43:$E$49,3,FALSE)))+(VLOOKUP('Dépenses forfaitaire'!$D501,Listes!$A$43:$E$49,4,FALSE))))))</f>
        <v/>
      </c>
      <c r="O501" s="104" t="str">
        <f>IF($H501="","",IF($C501=Listes!$B$34,Listes!$I$31,IF($C501=Listes!$B$35,(VLOOKUP('Dépenses forfaitaire'!$F501,Listes!$E$31:$F$36,2,FALSE)),IF($C501=Listes!$B$33,IF('Dépenses forfaitaire'!$E501&lt;=Listes!$A$64,'Dépenses forfaitaire'!$E501*Listes!$A$65,IF('Dépenses forfaitaire'!$E501&gt;Listes!$D$64,'Dépenses forfaitaire'!$E501*Listes!$D$65,(('Dépenses forfaitaire'!$E501*Listes!$B$65)+Listes!$C$65)))))))</f>
        <v/>
      </c>
      <c r="P501" s="105" t="str">
        <f t="shared" si="15"/>
        <v/>
      </c>
      <c r="Q501" s="219"/>
    </row>
    <row r="502" spans="1:17" ht="20.100000000000001" customHeight="1" x14ac:dyDescent="0.25">
      <c r="A502" s="44">
        <v>496</v>
      </c>
      <c r="B502" s="21"/>
      <c r="C502" s="21"/>
      <c r="D502" s="21"/>
      <c r="E502" s="21"/>
      <c r="F502" s="21"/>
      <c r="G502" s="21"/>
      <c r="H502" s="113" t="str">
        <f>IF(C502="","",IF(C502="","",(VLOOKUP(C502,Listes!$B$31:$C$35,2,FALSE))))</f>
        <v/>
      </c>
      <c r="I502" s="219" t="str">
        <f t="shared" si="14"/>
        <v/>
      </c>
      <c r="J502" s="105" t="str">
        <f>IF(H502="","",IF(H502="","",(VLOOKUP(H502,Listes!$C$31:$D$35,2,FALSE))))</f>
        <v/>
      </c>
      <c r="K502" s="276"/>
      <c r="L502" s="276"/>
      <c r="M502" s="104" t="str">
        <f>IF($H502="","",IF($C502=Listes!$B$32,IF('Dépenses forfaitaire'!$E502&lt;=Listes!$B$53,('Dépenses forfaitaire'!$E502*(VLOOKUP('Dépenses forfaitaire'!$D502,Listes!$A$54:$E$60,2,FALSE))),IF('Dépenses forfaitaire'!$E502&gt;Listes!$E$53,('Dépenses forfaitaire'!$E502*(VLOOKUP('Dépenses forfaitaire'!$D502,Listes!$A$54:$E$60,5,FALSE))),('Dépenses forfaitaire'!$E502*(VLOOKUP('Dépenses forfaitaire'!$D502,Listes!$A$54:$E$60,3,FALSE)))+(VLOOKUP('Dépenses forfaitaire'!$D502,Listes!$A$54:$E$60,4,FALSE))))))</f>
        <v/>
      </c>
      <c r="N502" s="104" t="str">
        <f>IF($H502="","",IF($C502=Listes!$B$31,IF('Dépenses forfaitaire'!$E502&lt;=Listes!$B$42,('Dépenses forfaitaire'!$E502*(VLOOKUP('Dépenses forfaitaire'!$D502,Listes!$A$43:$E$49,2,FALSE))),IF('Dépenses forfaitaire'!$E502&gt;Listes!$D$42,('Dépenses forfaitaire'!$E502*(VLOOKUP('Dépenses forfaitaire'!$D502,Listes!$A$43:$E$49,5,FALSE))),('Dépenses forfaitaire'!$E502*(VLOOKUP('Dépenses forfaitaire'!$D502,Listes!$A$43:$E$49,3,FALSE)))+(VLOOKUP('Dépenses forfaitaire'!$D502,Listes!$A$43:$E$49,4,FALSE))))))</f>
        <v/>
      </c>
      <c r="O502" s="104" t="str">
        <f>IF($H502="","",IF($C502=Listes!$B$34,Listes!$I$31,IF($C502=Listes!$B$35,(VLOOKUP('Dépenses forfaitaire'!$F502,Listes!$E$31:$F$36,2,FALSE)),IF($C502=Listes!$B$33,IF('Dépenses forfaitaire'!$E502&lt;=Listes!$A$64,'Dépenses forfaitaire'!$E502*Listes!$A$65,IF('Dépenses forfaitaire'!$E502&gt;Listes!$D$64,'Dépenses forfaitaire'!$E502*Listes!$D$65,(('Dépenses forfaitaire'!$E502*Listes!$B$65)+Listes!$C$65)))))))</f>
        <v/>
      </c>
      <c r="P502" s="105" t="str">
        <f t="shared" si="15"/>
        <v/>
      </c>
      <c r="Q502" s="219"/>
    </row>
    <row r="503" spans="1:17" ht="20.100000000000001" customHeight="1" x14ac:dyDescent="0.25">
      <c r="A503" s="44">
        <v>497</v>
      </c>
      <c r="B503" s="21"/>
      <c r="C503" s="21"/>
      <c r="D503" s="21"/>
      <c r="E503" s="21"/>
      <c r="F503" s="21"/>
      <c r="G503" s="21"/>
      <c r="H503" s="113" t="str">
        <f>IF(C503="","",IF(C503="","",(VLOOKUP(C503,Listes!$B$31:$C$35,2,FALSE))))</f>
        <v/>
      </c>
      <c r="I503" s="219" t="str">
        <f t="shared" si="14"/>
        <v/>
      </c>
      <c r="J503" s="105" t="str">
        <f>IF(H503="","",IF(H503="","",(VLOOKUP(H503,Listes!$C$31:$D$35,2,FALSE))))</f>
        <v/>
      </c>
      <c r="K503" s="276"/>
      <c r="L503" s="276"/>
      <c r="M503" s="104" t="str">
        <f>IF($H503="","",IF($C503=Listes!$B$32,IF('Dépenses forfaitaire'!$E503&lt;=Listes!$B$53,('Dépenses forfaitaire'!$E503*(VLOOKUP('Dépenses forfaitaire'!$D503,Listes!$A$54:$E$60,2,FALSE))),IF('Dépenses forfaitaire'!$E503&gt;Listes!$E$53,('Dépenses forfaitaire'!$E503*(VLOOKUP('Dépenses forfaitaire'!$D503,Listes!$A$54:$E$60,5,FALSE))),('Dépenses forfaitaire'!$E503*(VLOOKUP('Dépenses forfaitaire'!$D503,Listes!$A$54:$E$60,3,FALSE)))+(VLOOKUP('Dépenses forfaitaire'!$D503,Listes!$A$54:$E$60,4,FALSE))))))</f>
        <v/>
      </c>
      <c r="N503" s="104" t="str">
        <f>IF($H503="","",IF($C503=Listes!$B$31,IF('Dépenses forfaitaire'!$E503&lt;=Listes!$B$42,('Dépenses forfaitaire'!$E503*(VLOOKUP('Dépenses forfaitaire'!$D503,Listes!$A$43:$E$49,2,FALSE))),IF('Dépenses forfaitaire'!$E503&gt;Listes!$D$42,('Dépenses forfaitaire'!$E503*(VLOOKUP('Dépenses forfaitaire'!$D503,Listes!$A$43:$E$49,5,FALSE))),('Dépenses forfaitaire'!$E503*(VLOOKUP('Dépenses forfaitaire'!$D503,Listes!$A$43:$E$49,3,FALSE)))+(VLOOKUP('Dépenses forfaitaire'!$D503,Listes!$A$43:$E$49,4,FALSE))))))</f>
        <v/>
      </c>
      <c r="O503" s="104" t="str">
        <f>IF($H503="","",IF($C503=Listes!$B$34,Listes!$I$31,IF($C503=Listes!$B$35,(VLOOKUP('Dépenses forfaitaire'!$F503,Listes!$E$31:$F$36,2,FALSE)),IF($C503=Listes!$B$33,IF('Dépenses forfaitaire'!$E503&lt;=Listes!$A$64,'Dépenses forfaitaire'!$E503*Listes!$A$65,IF('Dépenses forfaitaire'!$E503&gt;Listes!$D$64,'Dépenses forfaitaire'!$E503*Listes!$D$65,(('Dépenses forfaitaire'!$E503*Listes!$B$65)+Listes!$C$65)))))))</f>
        <v/>
      </c>
      <c r="P503" s="105" t="str">
        <f t="shared" si="15"/>
        <v/>
      </c>
      <c r="Q503" s="219"/>
    </row>
    <row r="504" spans="1:17" ht="20.100000000000001" customHeight="1" x14ac:dyDescent="0.25">
      <c r="A504" s="44">
        <v>498</v>
      </c>
      <c r="B504" s="21"/>
      <c r="C504" s="21"/>
      <c r="D504" s="21"/>
      <c r="E504" s="21"/>
      <c r="F504" s="21"/>
      <c r="G504" s="21"/>
      <c r="H504" s="113" t="str">
        <f>IF(C504="","",IF(C504="","",(VLOOKUP(C504,Listes!$B$31:$C$35,2,FALSE))))</f>
        <v/>
      </c>
      <c r="I504" s="219" t="str">
        <f t="shared" si="14"/>
        <v/>
      </c>
      <c r="J504" s="105" t="str">
        <f>IF(H504="","",IF(H504="","",(VLOOKUP(H504,Listes!$C$31:$D$35,2,FALSE))))</f>
        <v/>
      </c>
      <c r="K504" s="276"/>
      <c r="L504" s="276"/>
      <c r="M504" s="104" t="str">
        <f>IF($H504="","",IF($C504=Listes!$B$32,IF('Dépenses forfaitaire'!$E504&lt;=Listes!$B$53,('Dépenses forfaitaire'!$E504*(VLOOKUP('Dépenses forfaitaire'!$D504,Listes!$A$54:$E$60,2,FALSE))),IF('Dépenses forfaitaire'!$E504&gt;Listes!$E$53,('Dépenses forfaitaire'!$E504*(VLOOKUP('Dépenses forfaitaire'!$D504,Listes!$A$54:$E$60,5,FALSE))),('Dépenses forfaitaire'!$E504*(VLOOKUP('Dépenses forfaitaire'!$D504,Listes!$A$54:$E$60,3,FALSE)))+(VLOOKUP('Dépenses forfaitaire'!$D504,Listes!$A$54:$E$60,4,FALSE))))))</f>
        <v/>
      </c>
      <c r="N504" s="104" t="str">
        <f>IF($H504="","",IF($C504=Listes!$B$31,IF('Dépenses forfaitaire'!$E504&lt;=Listes!$B$42,('Dépenses forfaitaire'!$E504*(VLOOKUP('Dépenses forfaitaire'!$D504,Listes!$A$43:$E$49,2,FALSE))),IF('Dépenses forfaitaire'!$E504&gt;Listes!$D$42,('Dépenses forfaitaire'!$E504*(VLOOKUP('Dépenses forfaitaire'!$D504,Listes!$A$43:$E$49,5,FALSE))),('Dépenses forfaitaire'!$E504*(VLOOKUP('Dépenses forfaitaire'!$D504,Listes!$A$43:$E$49,3,FALSE)))+(VLOOKUP('Dépenses forfaitaire'!$D504,Listes!$A$43:$E$49,4,FALSE))))))</f>
        <v/>
      </c>
      <c r="O504" s="104" t="str">
        <f>IF($H504="","",IF($C504=Listes!$B$34,Listes!$I$31,IF($C504=Listes!$B$35,(VLOOKUP('Dépenses forfaitaire'!$F504,Listes!$E$31:$F$36,2,FALSE)),IF($C504=Listes!$B$33,IF('Dépenses forfaitaire'!$E504&lt;=Listes!$A$64,'Dépenses forfaitaire'!$E504*Listes!$A$65,IF('Dépenses forfaitaire'!$E504&gt;Listes!$D$64,'Dépenses forfaitaire'!$E504*Listes!$D$65,(('Dépenses forfaitaire'!$E504*Listes!$B$65)+Listes!$C$65)))))))</f>
        <v/>
      </c>
      <c r="P504" s="105" t="str">
        <f t="shared" si="15"/>
        <v/>
      </c>
      <c r="Q504" s="219"/>
    </row>
    <row r="505" spans="1:17" ht="20.100000000000001" customHeight="1" x14ac:dyDescent="0.25">
      <c r="A505" s="44">
        <v>499</v>
      </c>
      <c r="B505" s="21"/>
      <c r="C505" s="21"/>
      <c r="D505" s="21"/>
      <c r="E505" s="21"/>
      <c r="F505" s="21"/>
      <c r="G505" s="21"/>
      <c r="H505" s="113" t="str">
        <f>IF(C505="","",IF(C505="","",(VLOOKUP(C505,Listes!$B$31:$C$35,2,FALSE))))</f>
        <v/>
      </c>
      <c r="I505" s="219" t="str">
        <f t="shared" si="14"/>
        <v/>
      </c>
      <c r="J505" s="105" t="str">
        <f>IF(H505="","",IF(H505="","",(VLOOKUP(H505,Listes!$C$31:$D$35,2,FALSE))))</f>
        <v/>
      </c>
      <c r="K505" s="276"/>
      <c r="L505" s="276"/>
      <c r="M505" s="104" t="str">
        <f>IF($H505="","",IF($C505=Listes!$B$32,IF('Dépenses forfaitaire'!$E505&lt;=Listes!$B$53,('Dépenses forfaitaire'!$E505*(VLOOKUP('Dépenses forfaitaire'!$D505,Listes!$A$54:$E$60,2,FALSE))),IF('Dépenses forfaitaire'!$E505&gt;Listes!$E$53,('Dépenses forfaitaire'!$E505*(VLOOKUP('Dépenses forfaitaire'!$D505,Listes!$A$54:$E$60,5,FALSE))),('Dépenses forfaitaire'!$E505*(VLOOKUP('Dépenses forfaitaire'!$D505,Listes!$A$54:$E$60,3,FALSE)))+(VLOOKUP('Dépenses forfaitaire'!$D505,Listes!$A$54:$E$60,4,FALSE))))))</f>
        <v/>
      </c>
      <c r="N505" s="104" t="str">
        <f>IF($H505="","",IF($C505=Listes!$B$31,IF('Dépenses forfaitaire'!$E505&lt;=Listes!$B$42,('Dépenses forfaitaire'!$E505*(VLOOKUP('Dépenses forfaitaire'!$D505,Listes!$A$43:$E$49,2,FALSE))),IF('Dépenses forfaitaire'!$E505&gt;Listes!$D$42,('Dépenses forfaitaire'!$E505*(VLOOKUP('Dépenses forfaitaire'!$D505,Listes!$A$43:$E$49,5,FALSE))),('Dépenses forfaitaire'!$E505*(VLOOKUP('Dépenses forfaitaire'!$D505,Listes!$A$43:$E$49,3,FALSE)))+(VLOOKUP('Dépenses forfaitaire'!$D505,Listes!$A$43:$E$49,4,FALSE))))))</f>
        <v/>
      </c>
      <c r="O505" s="104" t="str">
        <f>IF($H505="","",IF($C505=Listes!$B$34,Listes!$I$31,IF($C505=Listes!$B$35,(VLOOKUP('Dépenses forfaitaire'!$F505,Listes!$E$31:$F$36,2,FALSE)),IF($C505=Listes!$B$33,IF('Dépenses forfaitaire'!$E505&lt;=Listes!$A$64,'Dépenses forfaitaire'!$E505*Listes!$A$65,IF('Dépenses forfaitaire'!$E505&gt;Listes!$D$64,'Dépenses forfaitaire'!$E505*Listes!$D$65,(('Dépenses forfaitaire'!$E505*Listes!$B$65)+Listes!$C$65)))))))</f>
        <v/>
      </c>
      <c r="P505" s="105" t="str">
        <f t="shared" si="15"/>
        <v/>
      </c>
      <c r="Q505" s="219"/>
    </row>
    <row r="506" spans="1:17" ht="20.100000000000001" customHeight="1" thickBot="1" x14ac:dyDescent="0.3">
      <c r="A506" s="45">
        <v>500</v>
      </c>
      <c r="B506" s="21"/>
      <c r="C506" s="21"/>
      <c r="D506" s="21"/>
      <c r="E506" s="21"/>
      <c r="F506" s="21"/>
      <c r="G506" s="21"/>
      <c r="H506" s="113" t="str">
        <f>IF(C506="","",IF(C506="","",(VLOOKUP(C506,Listes!$B$31:$C$35,2,FALSE))))</f>
        <v/>
      </c>
      <c r="I506" s="219" t="str">
        <f t="shared" si="14"/>
        <v/>
      </c>
      <c r="J506" s="105" t="str">
        <f>IF(H506="","",IF(H506="","",(VLOOKUP(H506,Listes!$C$31:$D$35,2,FALSE))))</f>
        <v/>
      </c>
      <c r="K506" s="276"/>
      <c r="L506" s="276"/>
      <c r="M506" s="104" t="str">
        <f>IF($H506="","",IF($C506=Listes!$B$32,IF('Dépenses forfaitaire'!$E506&lt;=Listes!$B$53,('Dépenses forfaitaire'!$E506*(VLOOKUP('Dépenses forfaitaire'!$D506,Listes!$A$54:$E$60,2,FALSE))),IF('Dépenses forfaitaire'!$E506&gt;Listes!$E$53,('Dépenses forfaitaire'!$E506*(VLOOKUP('Dépenses forfaitaire'!$D506,Listes!$A$54:$E$60,5,FALSE))),('Dépenses forfaitaire'!$E506*(VLOOKUP('Dépenses forfaitaire'!$D506,Listes!$A$54:$E$60,3,FALSE)))+(VLOOKUP('Dépenses forfaitaire'!$D506,Listes!$A$54:$E$60,4,FALSE))))))</f>
        <v/>
      </c>
      <c r="N506" s="104" t="str">
        <f>IF($H506="","",IF($C506=Listes!$B$31,IF('Dépenses forfaitaire'!$E506&lt;=Listes!$B$42,('Dépenses forfaitaire'!$E506*(VLOOKUP('Dépenses forfaitaire'!$D506,Listes!$A$43:$E$49,2,FALSE))),IF('Dépenses forfaitaire'!$E506&gt;Listes!$D$42,('Dépenses forfaitaire'!$E506*(VLOOKUP('Dépenses forfaitaire'!$D506,Listes!$A$43:$E$49,5,FALSE))),('Dépenses forfaitaire'!$E506*(VLOOKUP('Dépenses forfaitaire'!$D506,Listes!$A$43:$E$49,3,FALSE)))+(VLOOKUP('Dépenses forfaitaire'!$D506,Listes!$A$43:$E$49,4,FALSE))))))</f>
        <v/>
      </c>
      <c r="O506" s="104" t="str">
        <f>IF($H506="","",IF($C506=Listes!$B$34,Listes!$I$31,IF($C506=Listes!$B$35,(VLOOKUP('Dépenses forfaitaire'!$F506,Listes!$E$31:$F$36,2,FALSE)),IF($C506=Listes!$B$33,IF('Dépenses forfaitaire'!$E506&lt;=Listes!$A$64,'Dépenses forfaitaire'!$E506*Listes!$A$65,IF('Dépenses forfaitaire'!$E506&gt;Listes!$D$64,'Dépenses forfaitaire'!$E506*Listes!$D$65,(('Dépenses forfaitaire'!$E506*Listes!$B$65)+Listes!$C$65)))))))</f>
        <v/>
      </c>
      <c r="P506" s="105" t="str">
        <f t="shared" si="15"/>
        <v/>
      </c>
      <c r="Q506" s="219"/>
    </row>
    <row r="507" spans="1:17" s="46" customFormat="1" ht="20.100000000000001" customHeight="1" thickBot="1" x14ac:dyDescent="0.35">
      <c r="K507" s="276"/>
      <c r="L507" s="216" t="s">
        <v>43</v>
      </c>
      <c r="M507" s="217"/>
      <c r="P507" s="218">
        <f>SUM(P7:P506)</f>
        <v>0</v>
      </c>
      <c r="Q507" s="31"/>
    </row>
  </sheetData>
  <sheetProtection password="C903" sheet="1" objects="1" scenarios="1"/>
  <mergeCells count="6">
    <mergeCell ref="A1:Q1"/>
    <mergeCell ref="A2:Q2"/>
    <mergeCell ref="A3:A4"/>
    <mergeCell ref="D4:E4"/>
    <mergeCell ref="M3:O3"/>
    <mergeCell ref="M4:O4"/>
  </mergeCells>
  <conditionalFormatting sqref="D7:D506">
    <cfRule type="expression" dxfId="47" priority="226">
      <formula>$C7="Frais de déplacement Cyclomoteurs"</formula>
    </cfRule>
  </conditionalFormatting>
  <conditionalFormatting sqref="D7:E506">
    <cfRule type="expression" dxfId="46" priority="224">
      <formula>$C7="Frais d'hébergement"</formula>
    </cfRule>
  </conditionalFormatting>
  <conditionalFormatting sqref="D7:F506">
    <cfRule type="expression" dxfId="45" priority="225">
      <formula>$C7="Frais de restauration"</formula>
    </cfRule>
  </conditionalFormatting>
  <conditionalFormatting sqref="F7:F506">
    <cfRule type="expression" dxfId="44" priority="232">
      <formula>$C7="Frais de déplacement Cyclomoteurs"</formula>
    </cfRule>
    <cfRule type="expression" dxfId="43" priority="235">
      <formula>$C7="Frais de déplacement Motocyclettes"</formula>
    </cfRule>
    <cfRule type="expression" dxfId="42" priority="236">
      <formula>$C7="Frais de déplacement Voitures"</formula>
    </cfRule>
  </conditionalFormatting>
  <dataValidations count="2">
    <dataValidation type="decimal" operator="greaterThan" allowBlank="1" showInputMessage="1" showErrorMessage="1" sqref="P7:P506">
      <formula1>0</formula1>
    </dataValidation>
    <dataValidation showInputMessage="1" showErrorMessage="1" sqref="H7:H506"/>
  </dataValidations>
  <pageMargins left="0.7" right="0.7" top="0.75" bottom="0.75" header="0.3" footer="0.3"/>
  <pageSetup paperSize="9" scale="50"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Listes!$A$31:$A$37</xm:f>
          </x14:formula1>
          <xm:sqref>D7:D506</xm:sqref>
        </x14:dataValidation>
        <x14:dataValidation type="list" allowBlank="1" showInputMessage="1" showErrorMessage="1">
          <x14:formula1>
            <xm:f>Listes!$E$31:$E$36</xm:f>
          </x14:formula1>
          <xm:sqref>F7:F506</xm:sqref>
        </x14:dataValidation>
        <x14:dataValidation type="list" allowBlank="1" showInputMessage="1" showErrorMessage="1">
          <x14:formula1>
            <xm:f>Listes!$B$31:$B$35</xm:f>
          </x14:formula1>
          <xm:sqref>C11:C506</xm:sqref>
        </x14:dataValidation>
        <x14:dataValidation type="list" showInputMessage="1" showErrorMessage="1">
          <x14:formula1>
            <xm:f>Listes!$B$31:$B$35</xm:f>
          </x14:formula1>
          <xm:sqref>C7:C10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C30"/>
  <sheetViews>
    <sheetView showGridLines="0" workbookViewId="0">
      <selection activeCell="C12" sqref="C12"/>
    </sheetView>
  </sheetViews>
  <sheetFormatPr baseColWidth="10" defaultRowHeight="15" x14ac:dyDescent="0.25"/>
  <cols>
    <col min="1" max="1" width="11.42578125" style="513"/>
    <col min="2" max="2" width="17.5703125" bestFit="1" customWidth="1"/>
    <col min="3" max="3" width="128.5703125" customWidth="1"/>
  </cols>
  <sheetData>
    <row r="1" spans="1:3" ht="18.75" x14ac:dyDescent="0.25">
      <c r="A1" s="514" t="s">
        <v>258</v>
      </c>
      <c r="B1" s="514"/>
      <c r="C1" s="514"/>
    </row>
    <row r="2" spans="1:3" ht="31.5" x14ac:dyDescent="0.25">
      <c r="A2" s="515" t="s">
        <v>259</v>
      </c>
      <c r="B2" s="516" t="s">
        <v>260</v>
      </c>
      <c r="C2" s="517" t="s">
        <v>261</v>
      </c>
    </row>
    <row r="3" spans="1:3" ht="21" customHeight="1" x14ac:dyDescent="0.25">
      <c r="A3" s="518" t="s">
        <v>262</v>
      </c>
      <c r="B3" s="519">
        <v>46209</v>
      </c>
      <c r="C3" s="520" t="s">
        <v>263</v>
      </c>
    </row>
    <row r="4" spans="1:3" ht="19.5" customHeight="1" x14ac:dyDescent="0.25">
      <c r="A4" s="521"/>
      <c r="B4" s="522"/>
      <c r="C4" s="523"/>
    </row>
    <row r="5" spans="1:3" ht="18.75" customHeight="1" x14ac:dyDescent="0.25">
      <c r="A5" s="521"/>
      <c r="B5" s="524"/>
      <c r="C5" s="523"/>
    </row>
    <row r="6" spans="1:3" ht="19.5" customHeight="1" x14ac:dyDescent="0.25">
      <c r="A6" s="521"/>
      <c r="B6" s="524"/>
      <c r="C6" s="523"/>
    </row>
    <row r="7" spans="1:3" x14ac:dyDescent="0.25">
      <c r="A7" s="525"/>
      <c r="B7" s="7"/>
      <c r="C7" s="7"/>
    </row>
    <row r="8" spans="1:3" x14ac:dyDescent="0.25">
      <c r="A8" s="525"/>
      <c r="B8" s="7"/>
      <c r="C8" s="7"/>
    </row>
    <row r="9" spans="1:3" x14ac:dyDescent="0.25">
      <c r="A9" s="525"/>
      <c r="B9" s="7"/>
      <c r="C9" s="7"/>
    </row>
    <row r="10" spans="1:3" x14ac:dyDescent="0.25">
      <c r="A10" s="525"/>
      <c r="B10" s="7"/>
      <c r="C10" s="7"/>
    </row>
    <row r="11" spans="1:3" x14ac:dyDescent="0.25">
      <c r="A11" s="525"/>
      <c r="B11" s="7"/>
      <c r="C11" s="7"/>
    </row>
    <row r="12" spans="1:3" x14ac:dyDescent="0.25">
      <c r="A12" s="525"/>
      <c r="B12" s="7"/>
      <c r="C12" s="7"/>
    </row>
    <row r="13" spans="1:3" x14ac:dyDescent="0.25">
      <c r="A13" s="525"/>
      <c r="B13" s="7"/>
      <c r="C13" s="7"/>
    </row>
    <row r="14" spans="1:3" x14ac:dyDescent="0.25">
      <c r="A14" s="525"/>
      <c r="B14" s="7"/>
      <c r="C14" s="7"/>
    </row>
    <row r="15" spans="1:3" x14ac:dyDescent="0.25">
      <c r="A15" s="525"/>
      <c r="B15" s="7"/>
      <c r="C15" s="7"/>
    </row>
    <row r="16" spans="1:3" x14ac:dyDescent="0.25">
      <c r="A16" s="525"/>
      <c r="B16" s="7"/>
      <c r="C16" s="7"/>
    </row>
    <row r="17" spans="1:3" x14ac:dyDescent="0.25">
      <c r="A17" s="525"/>
      <c r="B17" s="7"/>
      <c r="C17" s="7"/>
    </row>
    <row r="18" spans="1:3" x14ac:dyDescent="0.25">
      <c r="A18" s="525"/>
      <c r="B18" s="7"/>
      <c r="C18" s="7"/>
    </row>
    <row r="19" spans="1:3" x14ac:dyDescent="0.25">
      <c r="A19" s="525"/>
      <c r="B19" s="7"/>
      <c r="C19" s="7"/>
    </row>
    <row r="20" spans="1:3" x14ac:dyDescent="0.25">
      <c r="A20" s="525"/>
      <c r="B20" s="7"/>
      <c r="C20" s="7"/>
    </row>
    <row r="21" spans="1:3" x14ac:dyDescent="0.25">
      <c r="A21" s="525"/>
      <c r="B21" s="7"/>
      <c r="C21" s="7"/>
    </row>
    <row r="22" spans="1:3" x14ac:dyDescent="0.25">
      <c r="A22" s="525"/>
      <c r="B22" s="7"/>
      <c r="C22" s="7"/>
    </row>
    <row r="23" spans="1:3" x14ac:dyDescent="0.25">
      <c r="A23" s="525"/>
      <c r="B23" s="7"/>
      <c r="C23" s="7"/>
    </row>
    <row r="24" spans="1:3" x14ac:dyDescent="0.25">
      <c r="A24" s="525"/>
      <c r="B24" s="7"/>
      <c r="C24" s="7"/>
    </row>
    <row r="25" spans="1:3" x14ac:dyDescent="0.25">
      <c r="A25" s="525"/>
      <c r="B25" s="7"/>
      <c r="C25" s="7"/>
    </row>
    <row r="26" spans="1:3" x14ac:dyDescent="0.25">
      <c r="A26" s="525"/>
      <c r="B26" s="7"/>
      <c r="C26" s="7"/>
    </row>
    <row r="27" spans="1:3" x14ac:dyDescent="0.25">
      <c r="A27" s="525"/>
      <c r="B27" s="7"/>
      <c r="C27" s="7"/>
    </row>
    <row r="28" spans="1:3" x14ac:dyDescent="0.25">
      <c r="A28" s="525"/>
      <c r="B28" s="7"/>
      <c r="C28" s="7"/>
    </row>
    <row r="29" spans="1:3" x14ac:dyDescent="0.25">
      <c r="A29" s="525"/>
      <c r="B29" s="7"/>
      <c r="C29" s="7"/>
    </row>
    <row r="30" spans="1:3" x14ac:dyDescent="0.25">
      <c r="A30" s="525"/>
      <c r="B30" s="7"/>
      <c r="C30" s="7"/>
    </row>
  </sheetData>
  <sheetProtection password="C903" sheet="1" objects="1" scenarios="1"/>
  <mergeCells count="1">
    <mergeCell ref="A1:C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theme="4" tint="0.79998168889431442"/>
    <pageSetUpPr fitToPage="1"/>
  </sheetPr>
  <dimension ref="A1:K124"/>
  <sheetViews>
    <sheetView topLeftCell="A28" zoomScale="85" zoomScaleNormal="85" workbookViewId="0">
      <selection activeCell="E50" sqref="E50"/>
    </sheetView>
  </sheetViews>
  <sheetFormatPr baseColWidth="10" defaultColWidth="23.140625" defaultRowHeight="15" x14ac:dyDescent="0.25"/>
  <cols>
    <col min="1" max="1" width="8.7109375" style="162" customWidth="1"/>
    <col min="2" max="2" width="59.28515625" style="162" customWidth="1"/>
    <col min="3" max="3" width="28.7109375" style="162" customWidth="1"/>
    <col min="4" max="4" width="23.85546875" style="162" customWidth="1"/>
    <col min="5" max="5" width="29.140625" style="162" bestFit="1" customWidth="1"/>
    <col min="6" max="6" width="29" style="162" customWidth="1"/>
    <col min="7" max="7" width="80.42578125" style="162" customWidth="1"/>
    <col min="8" max="8" width="17.28515625" style="162" bestFit="1" customWidth="1"/>
    <col min="9" max="9" width="15.85546875" style="162" bestFit="1" customWidth="1"/>
    <col min="10" max="10" width="29.140625" style="162" bestFit="1" customWidth="1"/>
    <col min="11" max="11" width="26" style="162" bestFit="1" customWidth="1"/>
    <col min="12" max="16384" width="23.140625" style="162"/>
  </cols>
  <sheetData>
    <row r="1" spans="1:8" ht="15" customHeight="1" x14ac:dyDescent="0.25">
      <c r="A1" s="160"/>
      <c r="B1" s="161"/>
      <c r="C1" s="161"/>
      <c r="D1" s="161"/>
      <c r="E1" s="161"/>
      <c r="F1" s="161"/>
      <c r="G1" s="161"/>
    </row>
    <row r="2" spans="1:8" ht="15" customHeight="1" x14ac:dyDescent="0.25">
      <c r="A2" s="160"/>
      <c r="B2" s="160"/>
    </row>
    <row r="3" spans="1:8" ht="15" customHeight="1" x14ac:dyDescent="0.25">
      <c r="A3" s="160"/>
      <c r="B3" s="160"/>
    </row>
    <row r="4" spans="1:8" ht="15" customHeight="1" x14ac:dyDescent="0.25">
      <c r="A4" s="160"/>
      <c r="B4" s="160"/>
    </row>
    <row r="5" spans="1:8" ht="15" customHeight="1" x14ac:dyDescent="0.25">
      <c r="A5" s="160"/>
      <c r="B5" s="160"/>
    </row>
    <row r="6" spans="1:8" ht="15" customHeight="1" x14ac:dyDescent="0.25">
      <c r="A6" s="160"/>
      <c r="B6" s="160"/>
    </row>
    <row r="7" spans="1:8" ht="15" customHeight="1" x14ac:dyDescent="0.25">
      <c r="A7" s="160"/>
      <c r="B7" s="163"/>
      <c r="C7" s="164"/>
    </row>
    <row r="8" spans="1:8" ht="15" customHeight="1" x14ac:dyDescent="0.25">
      <c r="A8" s="160"/>
      <c r="B8" s="163"/>
      <c r="C8" s="164"/>
    </row>
    <row r="9" spans="1:8" ht="60.6" customHeight="1" x14ac:dyDescent="0.25">
      <c r="A9" s="297" t="s">
        <v>152</v>
      </c>
      <c r="B9" s="298"/>
      <c r="C9" s="298"/>
      <c r="D9" s="298"/>
      <c r="E9" s="298"/>
      <c r="F9" s="298"/>
      <c r="G9" s="298"/>
      <c r="H9" s="298"/>
    </row>
    <row r="10" spans="1:8" ht="20.100000000000001" customHeight="1" x14ac:dyDescent="0.25">
      <c r="A10" s="473" t="s">
        <v>51</v>
      </c>
      <c r="B10" s="473"/>
      <c r="C10" s="473"/>
      <c r="D10" s="473"/>
      <c r="E10" s="432" t="str">
        <f>IF('Synthèse dépenses bénéficiaire'!$E$10:$J$10="","",'Synthèse dépenses bénéficiaire'!$E$10:$J$10)</f>
        <v/>
      </c>
      <c r="F10" s="433"/>
      <c r="G10" s="433"/>
      <c r="H10" s="433"/>
    </row>
    <row r="11" spans="1:8" ht="20.100000000000001" customHeight="1" x14ac:dyDescent="0.25">
      <c r="A11" s="473" t="s">
        <v>50</v>
      </c>
      <c r="B11" s="473"/>
      <c r="C11" s="473"/>
      <c r="D11" s="473"/>
      <c r="E11" s="432" t="str">
        <f>IF('Synthèse dépenses bénéficiaire'!$E$11:$J$11="","",'Synthèse dépenses bénéficiaire'!$E$11:$J$11)</f>
        <v/>
      </c>
      <c r="F11" s="433"/>
      <c r="G11" s="433"/>
      <c r="H11" s="433"/>
    </row>
    <row r="12" spans="1:8" ht="20.100000000000001" customHeight="1" x14ac:dyDescent="0.25">
      <c r="A12" s="473" t="s">
        <v>186</v>
      </c>
      <c r="B12" s="473"/>
      <c r="C12" s="473"/>
      <c r="D12" s="473"/>
      <c r="E12" s="432" t="str">
        <f>IF('Synthèse dépenses bénéficiaire'!$E$12:$J$12="","",'Synthèse dépenses bénéficiaire'!$E$12:$J$12)</f>
        <v/>
      </c>
      <c r="F12" s="433"/>
      <c r="G12" s="433"/>
      <c r="H12" s="433"/>
    </row>
    <row r="13" spans="1:8" ht="20.100000000000001" customHeight="1" x14ac:dyDescent="0.25">
      <c r="A13" s="473" t="s">
        <v>244</v>
      </c>
      <c r="B13" s="473"/>
      <c r="C13" s="473"/>
      <c r="D13" s="473"/>
      <c r="E13" s="432" t="str">
        <f>IF('Synthèse dépenses bénéficiaire'!$E$13:$J$13="","",'Synthèse dépenses bénéficiaire'!$E$13:$J$13)</f>
        <v/>
      </c>
      <c r="F13" s="433"/>
      <c r="G13" s="433"/>
      <c r="H13" s="433"/>
    </row>
    <row r="14" spans="1:8" ht="24.95" customHeight="1" x14ac:dyDescent="0.25">
      <c r="A14" s="474" t="s">
        <v>24</v>
      </c>
      <c r="B14" s="475"/>
      <c r="C14" s="475"/>
      <c r="D14" s="475"/>
      <c r="E14" s="475"/>
      <c r="F14" s="475"/>
      <c r="G14" s="475"/>
      <c r="H14" s="475"/>
    </row>
    <row r="15" spans="1:8" ht="15" customHeight="1" thickBot="1" x14ac:dyDescent="0.3">
      <c r="A15" s="165"/>
      <c r="B15" s="165"/>
      <c r="C15" s="165"/>
      <c r="D15" s="165"/>
      <c r="E15" s="165"/>
      <c r="F15" s="165"/>
      <c r="G15" s="165"/>
      <c r="H15" s="165"/>
    </row>
    <row r="16" spans="1:8" ht="15" customHeight="1" thickBot="1" x14ac:dyDescent="0.3">
      <c r="A16" s="476" t="s">
        <v>245</v>
      </c>
      <c r="B16" s="477"/>
      <c r="C16" s="478"/>
      <c r="D16" s="165"/>
      <c r="E16" s="165"/>
      <c r="F16" s="165"/>
      <c r="G16" s="165"/>
      <c r="H16" s="165"/>
    </row>
    <row r="17" spans="1:11" ht="15" customHeight="1" x14ac:dyDescent="0.25">
      <c r="A17" s="479" t="str">
        <f>IF('DP_Instruction Factures'!M4="","","Une ou plusieurs lignes ne sont pas instruites_Onglet DP_Instruction Factures")</f>
        <v/>
      </c>
      <c r="B17" s="480"/>
      <c r="C17" s="481"/>
      <c r="D17" s="165"/>
      <c r="E17" s="165"/>
      <c r="F17" s="165"/>
      <c r="G17" s="165"/>
      <c r="H17" s="165"/>
    </row>
    <row r="18" spans="1:11" ht="15" customHeight="1" x14ac:dyDescent="0.25">
      <c r="A18" s="465" t="str">
        <f>IF('DP_Instruction rémunération SI'!T4="","","Une ou plusieurs lignes ne sont pas instruites_Onglet DP_Instruction rémunération SI ")</f>
        <v/>
      </c>
      <c r="B18" s="466"/>
      <c r="C18" s="467"/>
      <c r="D18" s="165"/>
      <c r="E18" s="165"/>
      <c r="F18" s="165"/>
      <c r="G18" s="165"/>
      <c r="H18" s="165"/>
    </row>
    <row r="19" spans="1:11" ht="15" customHeight="1" thickBot="1" x14ac:dyDescent="0.3">
      <c r="A19" s="468" t="str">
        <f>IF('DP_Instruction Forfaitaires'!U4="","","Une ou plusieurs lignes ne sont pas instruites_Onglet DP_Instruction Forfaitaires")</f>
        <v/>
      </c>
      <c r="B19" s="469"/>
      <c r="C19" s="470"/>
      <c r="D19" s="165"/>
      <c r="E19" s="165"/>
      <c r="F19" s="165"/>
      <c r="G19" s="165"/>
      <c r="H19" s="165"/>
    </row>
    <row r="20" spans="1:11" ht="15" customHeight="1" x14ac:dyDescent="0.25">
      <c r="A20" s="466"/>
      <c r="B20" s="466"/>
      <c r="C20" s="466"/>
      <c r="D20" s="165"/>
      <c r="E20" s="165"/>
      <c r="F20" s="165"/>
      <c r="G20" s="165"/>
      <c r="H20" s="165"/>
    </row>
    <row r="21" spans="1:11" ht="15" customHeight="1" thickBot="1" x14ac:dyDescent="0.3">
      <c r="A21" s="165"/>
      <c r="B21" s="165"/>
      <c r="C21" s="165"/>
      <c r="D21" s="165"/>
      <c r="E21" s="165"/>
      <c r="F21" s="165"/>
      <c r="G21" s="165"/>
      <c r="H21" s="165"/>
    </row>
    <row r="22" spans="1:11" ht="19.5" customHeight="1" thickBot="1" x14ac:dyDescent="0.3">
      <c r="A22" s="166"/>
      <c r="B22" s="167" t="s">
        <v>26</v>
      </c>
      <c r="C22" s="168" t="s">
        <v>27</v>
      </c>
      <c r="D22" s="168" t="s">
        <v>29</v>
      </c>
      <c r="E22" s="169" t="s">
        <v>31</v>
      </c>
      <c r="F22" s="170"/>
    </row>
    <row r="23" spans="1:11" ht="19.5" customHeight="1" x14ac:dyDescent="0.25">
      <c r="A23" s="166"/>
      <c r="B23" s="171" t="s">
        <v>254</v>
      </c>
      <c r="C23" s="172">
        <f>H31+H34</f>
        <v>0</v>
      </c>
      <c r="D23" s="172">
        <f>K31+K34</f>
        <v>0</v>
      </c>
      <c r="E23" s="173">
        <f>IF(C23-D23&lt;=0,0,C23-D23)</f>
        <v>0</v>
      </c>
      <c r="F23" s="170"/>
    </row>
    <row r="24" spans="1:11" ht="20.100000000000001" customHeight="1" x14ac:dyDescent="0.25">
      <c r="A24" s="166"/>
      <c r="B24" s="171" t="s">
        <v>153</v>
      </c>
      <c r="C24" s="172">
        <f>H37</f>
        <v>0</v>
      </c>
      <c r="D24" s="172">
        <f>K37</f>
        <v>0</v>
      </c>
      <c r="E24" s="173">
        <f>IF(C24-D24&lt;=0,0,C24-D24)</f>
        <v>0</v>
      </c>
      <c r="F24" s="170"/>
      <c r="G24" s="299"/>
    </row>
    <row r="25" spans="1:11" ht="20.100000000000001" customHeight="1" x14ac:dyDescent="0.25">
      <c r="A25" s="166"/>
      <c r="B25" s="171" t="s">
        <v>154</v>
      </c>
      <c r="C25" s="172">
        <f>H42</f>
        <v>0</v>
      </c>
      <c r="D25" s="172">
        <f>K42</f>
        <v>0</v>
      </c>
      <c r="E25" s="173">
        <f>IF(C25-D25&lt;=0,0,C25-D25)</f>
        <v>0</v>
      </c>
      <c r="F25" s="170"/>
    </row>
    <row r="26" spans="1:11" ht="20.100000000000001" customHeight="1" thickBot="1" x14ac:dyDescent="0.3">
      <c r="A26" s="166"/>
      <c r="B26" s="171" t="s">
        <v>150</v>
      </c>
      <c r="C26" s="172">
        <f>H44</f>
        <v>0</v>
      </c>
      <c r="D26" s="172">
        <f>K44</f>
        <v>0</v>
      </c>
      <c r="E26" s="173">
        <f>IF(C26-D26&lt;=0,0,C26-D26)</f>
        <v>0</v>
      </c>
      <c r="F26" s="170"/>
    </row>
    <row r="27" spans="1:11" ht="20.25" customHeight="1" thickBot="1" x14ac:dyDescent="0.3">
      <c r="A27" s="166"/>
      <c r="B27" s="167" t="s">
        <v>2</v>
      </c>
      <c r="C27" s="174">
        <f>SUM(C23:C26)</f>
        <v>0</v>
      </c>
      <c r="D27" s="174">
        <f>SUM(D23:D26)</f>
        <v>0</v>
      </c>
      <c r="E27" s="175">
        <f>SUM(E23:E26)</f>
        <v>0</v>
      </c>
      <c r="F27" s="170"/>
    </row>
    <row r="28" spans="1:11" ht="15" customHeight="1" x14ac:dyDescent="0.25">
      <c r="A28" s="160"/>
      <c r="B28" s="170"/>
      <c r="C28" s="170"/>
      <c r="D28" s="170"/>
      <c r="E28" s="170"/>
      <c r="F28" s="170"/>
    </row>
    <row r="29" spans="1:11" ht="15" customHeight="1" thickBot="1" x14ac:dyDescent="0.3">
      <c r="A29" s="160"/>
      <c r="B29" s="472" t="s">
        <v>246</v>
      </c>
      <c r="C29" s="472"/>
      <c r="D29" s="472"/>
      <c r="E29" s="170"/>
      <c r="F29" s="170"/>
    </row>
    <row r="30" spans="1:11" ht="30.75" thickBot="1" x14ac:dyDescent="0.3">
      <c r="A30" s="160"/>
      <c r="B30" s="319" t="s">
        <v>57</v>
      </c>
      <c r="C30" s="319" t="s">
        <v>247</v>
      </c>
      <c r="D30" s="320" t="s">
        <v>248</v>
      </c>
      <c r="E30" s="320" t="s">
        <v>249</v>
      </c>
      <c r="G30" s="308" t="s">
        <v>57</v>
      </c>
      <c r="H30" s="309" t="s">
        <v>27</v>
      </c>
      <c r="I30" s="310" t="s">
        <v>30</v>
      </c>
      <c r="J30" s="310" t="s">
        <v>48</v>
      </c>
      <c r="K30" s="309" t="s">
        <v>172</v>
      </c>
    </row>
    <row r="31" spans="1:11" ht="19.5" customHeight="1" x14ac:dyDescent="0.25">
      <c r="A31" s="160"/>
      <c r="B31" s="321" t="s">
        <v>255</v>
      </c>
      <c r="C31" s="329"/>
      <c r="D31" s="329"/>
      <c r="E31" s="330"/>
      <c r="G31" s="314" t="s">
        <v>255</v>
      </c>
      <c r="H31" s="311">
        <f>SUM(H32:H33)</f>
        <v>0</v>
      </c>
      <c r="I31" s="311">
        <f>SUM(I32:I33)</f>
        <v>0</v>
      </c>
      <c r="J31" s="300"/>
      <c r="K31" s="311">
        <f>SUM(K32:K33)</f>
        <v>0</v>
      </c>
    </row>
    <row r="32" spans="1:11" ht="34.5" customHeight="1" x14ac:dyDescent="0.25">
      <c r="A32" s="160"/>
      <c r="B32" s="322" t="s">
        <v>179</v>
      </c>
      <c r="C32" s="331"/>
      <c r="D32" s="331"/>
      <c r="E32" s="332"/>
      <c r="G32" s="301" t="s">
        <v>179</v>
      </c>
      <c r="H32" s="302">
        <f>SUMIF('DP_Instruction Factures'!$E$7:$E$506,'Synthèse dépenses SI'!G32,'DP_Instruction Factures'!$H$7:$H$506)</f>
        <v>0</v>
      </c>
      <c r="I32" s="302">
        <f>SUMIF('DP_Instruction Factures'!$E$7:$E$506,'Synthèse dépenses SI'!G32,'DP_Instruction Factures'!$L$7:$L$506)</f>
        <v>0</v>
      </c>
      <c r="J32" s="300"/>
      <c r="K32" s="303">
        <f>+I32</f>
        <v>0</v>
      </c>
    </row>
    <row r="33" spans="1:11" ht="27" customHeight="1" x14ac:dyDescent="0.25">
      <c r="A33" s="160"/>
      <c r="B33" s="323" t="s">
        <v>250</v>
      </c>
      <c r="C33" s="331"/>
      <c r="D33" s="331"/>
      <c r="E33" s="332"/>
      <c r="G33" s="304" t="s">
        <v>183</v>
      </c>
      <c r="H33" s="302">
        <f>SUMIF('DP_Instruction Factures'!$E$7:$E$506,'Synthèse dépenses SI'!G33,'DP_Instruction Factures'!$H$7:$H$506)</f>
        <v>0</v>
      </c>
      <c r="I33" s="302">
        <f>SUMIF('DP_Instruction Factures'!$E$7:$E$506,'Synthèse dépenses SI'!G33,'DP_Instruction Factures'!$L$7:$L$506)</f>
        <v>0</v>
      </c>
      <c r="J33" s="300"/>
      <c r="K33" s="303">
        <f>+I33</f>
        <v>0</v>
      </c>
    </row>
    <row r="34" spans="1:11" ht="19.5" customHeight="1" x14ac:dyDescent="0.25">
      <c r="A34" s="160"/>
      <c r="B34" s="321" t="s">
        <v>256</v>
      </c>
      <c r="C34" s="329"/>
      <c r="D34" s="329"/>
      <c r="E34" s="330"/>
      <c r="G34" s="314" t="s">
        <v>256</v>
      </c>
      <c r="H34" s="311">
        <f>SUM(H35:H36)</f>
        <v>0</v>
      </c>
      <c r="I34" s="311">
        <f>SUM(I35:I36)</f>
        <v>0</v>
      </c>
      <c r="J34" s="300"/>
      <c r="K34" s="311">
        <f>SUM(K35:K36)</f>
        <v>0</v>
      </c>
    </row>
    <row r="35" spans="1:11" ht="25.5" customHeight="1" x14ac:dyDescent="0.25">
      <c r="A35" s="160"/>
      <c r="B35" s="322" t="s">
        <v>182</v>
      </c>
      <c r="C35" s="331"/>
      <c r="D35" s="331"/>
      <c r="E35" s="332"/>
      <c r="G35" s="313" t="s">
        <v>182</v>
      </c>
      <c r="H35" s="302">
        <f>SUMIF('DP_Instruction Factures'!$E$7:$E$506,'Synthèse dépenses SI'!G35,'DP_Instruction Factures'!$H$7:$H$506)</f>
        <v>0</v>
      </c>
      <c r="I35" s="302">
        <f>SUMIF('DP_Instruction Factures'!$E$7:$E$506,'Synthèse dépenses SI'!G35,'DP_Instruction Factures'!$L$7:$L$506)</f>
        <v>0</v>
      </c>
      <c r="J35" s="300"/>
      <c r="K35" s="303">
        <f>+I35</f>
        <v>0</v>
      </c>
    </row>
    <row r="36" spans="1:11" ht="29.25" customHeight="1" x14ac:dyDescent="0.25">
      <c r="A36" s="160"/>
      <c r="B36" s="322" t="s">
        <v>184</v>
      </c>
      <c r="C36" s="331"/>
      <c r="D36" s="331"/>
      <c r="E36" s="332"/>
      <c r="G36" s="313" t="s">
        <v>184</v>
      </c>
      <c r="H36" s="302">
        <f>SUMIF('DP_Instruction Factures'!$E$7:$E$506,'Synthèse dépenses SI'!G36,'DP_Instruction Factures'!$H$7:$H$506)</f>
        <v>0</v>
      </c>
      <c r="I36" s="302">
        <f>SUMIF('DP_Instruction Factures'!$E$7:$E$506,'Synthèse dépenses SI'!G36,'DP_Instruction Factures'!$L$7:$L$506)</f>
        <v>0</v>
      </c>
      <c r="J36" s="300"/>
      <c r="K36" s="303">
        <f>+I36</f>
        <v>0</v>
      </c>
    </row>
    <row r="37" spans="1:11" ht="19.5" customHeight="1" x14ac:dyDescent="0.25">
      <c r="A37" s="160"/>
      <c r="B37" s="321" t="s">
        <v>153</v>
      </c>
      <c r="C37" s="329"/>
      <c r="D37" s="329"/>
      <c r="E37" s="330"/>
      <c r="G37" s="314" t="s">
        <v>153</v>
      </c>
      <c r="H37" s="311">
        <f>SUM(H38:H41)</f>
        <v>0</v>
      </c>
      <c r="I37" s="311">
        <f>SUM(I38:I41)</f>
        <v>0</v>
      </c>
      <c r="J37" s="305"/>
      <c r="K37" s="311">
        <f>SUM(K38:K41)</f>
        <v>0</v>
      </c>
    </row>
    <row r="38" spans="1:11" ht="19.5" customHeight="1" x14ac:dyDescent="0.25">
      <c r="A38" s="160"/>
      <c r="B38" s="322" t="s">
        <v>134</v>
      </c>
      <c r="C38" s="331"/>
      <c r="D38" s="331"/>
      <c r="E38" s="332"/>
      <c r="G38" s="301" t="s">
        <v>134</v>
      </c>
      <c r="H38" s="302">
        <f>SUMIF('DP_Instruction rémunération SI'!$E$7:$E$506,'Synthèse dépenses SI'!G38,'DP_Instruction rémunération SI'!$L$7:$L$506)</f>
        <v>0</v>
      </c>
      <c r="I38" s="302">
        <f>SUMIF('DP_Instruction rémunération SI'!$E$7:$E$506,'Synthèse dépenses SI'!G38,'DP_Instruction rémunération SI'!$S$7:$S$506)</f>
        <v>0</v>
      </c>
      <c r="J38" s="306" t="s">
        <v>145</v>
      </c>
      <c r="K38" s="303">
        <f>+'DP_Instruction rémunération SI'!AD3</f>
        <v>0</v>
      </c>
    </row>
    <row r="39" spans="1:11" ht="19.5" customHeight="1" x14ac:dyDescent="0.25">
      <c r="A39" s="160"/>
      <c r="B39" s="322" t="s">
        <v>135</v>
      </c>
      <c r="C39" s="331"/>
      <c r="D39" s="331"/>
      <c r="E39" s="332"/>
      <c r="G39" s="301" t="s">
        <v>135</v>
      </c>
      <c r="H39" s="302">
        <f>SUMIF('DP_Instruction rémunération SI'!$E$7:$E$506,'Synthèse dépenses SI'!G39,'DP_Instruction rémunération SI'!$L$7:$L$506)</f>
        <v>0</v>
      </c>
      <c r="I39" s="302">
        <f>SUMIF('DP_Instruction rémunération SI'!$E$7:$E$506,'Synthèse dépenses SI'!G39,'DP_Instruction rémunération SI'!$S$7:$S$506)</f>
        <v>0</v>
      </c>
      <c r="J39" s="306" t="s">
        <v>143</v>
      </c>
      <c r="K39" s="303">
        <f>'DP_Instruction rémunération SI'!$AD$4</f>
        <v>0</v>
      </c>
    </row>
    <row r="40" spans="1:11" ht="19.5" customHeight="1" x14ac:dyDescent="0.25">
      <c r="A40" s="160"/>
      <c r="B40" s="322" t="s">
        <v>136</v>
      </c>
      <c r="C40" s="331"/>
      <c r="D40" s="331"/>
      <c r="E40" s="332"/>
      <c r="G40" s="301" t="s">
        <v>136</v>
      </c>
      <c r="H40" s="302">
        <f>SUMIF('DP_Instruction rémunération SI'!$E$7:$E$506,'Synthèse dépenses SI'!G40,'DP_Instruction rémunération SI'!$L$7:$L$506)</f>
        <v>0</v>
      </c>
      <c r="I40" s="302">
        <f>SUMIF('DP_Instruction rémunération SI'!$E$7:$E$506,'Synthèse dépenses SI'!G40,'DP_Instruction rémunération SI'!$S$7:$S$506)</f>
        <v>0</v>
      </c>
      <c r="J40" s="306" t="s">
        <v>144</v>
      </c>
      <c r="K40" s="303">
        <f>'DP_Instruction rémunération SI'!$AD$2</f>
        <v>0</v>
      </c>
    </row>
    <row r="41" spans="1:11" ht="19.5" customHeight="1" x14ac:dyDescent="0.25">
      <c r="A41" s="160"/>
      <c r="B41" s="322" t="s">
        <v>137</v>
      </c>
      <c r="C41" s="331"/>
      <c r="D41" s="331"/>
      <c r="E41" s="332"/>
      <c r="G41" s="301" t="s">
        <v>137</v>
      </c>
      <c r="H41" s="302">
        <f>SUMIF('DP_Instruction rémunération SI'!$E$7:$E$506,'Synthèse dépenses SI'!G41,'DP_Instruction rémunération SI'!$L$7:$L$506)</f>
        <v>0</v>
      </c>
      <c r="I41" s="302">
        <f>SUMIF('DP_Instruction rémunération SI'!$E$7:$E$506,'Synthèse dépenses SI'!G41,'DP_Instruction rémunération SI'!$S$7:$S$506)</f>
        <v>0</v>
      </c>
      <c r="J41" s="306" t="s">
        <v>142</v>
      </c>
      <c r="K41" s="303">
        <f>'DP_Instruction rémunération SI'!$AD$1</f>
        <v>0</v>
      </c>
    </row>
    <row r="42" spans="1:11" ht="19.5" customHeight="1" x14ac:dyDescent="0.25">
      <c r="A42" s="160"/>
      <c r="B42" s="321" t="s">
        <v>154</v>
      </c>
      <c r="C42" s="329"/>
      <c r="D42" s="329"/>
      <c r="E42" s="330"/>
      <c r="G42" s="312" t="s">
        <v>154</v>
      </c>
      <c r="H42" s="311">
        <f>H43</f>
        <v>0</v>
      </c>
      <c r="I42" s="311">
        <f>I43</f>
        <v>0</v>
      </c>
      <c r="J42" s="306"/>
      <c r="K42" s="311">
        <f>$K$43</f>
        <v>0</v>
      </c>
    </row>
    <row r="43" spans="1:11" ht="19.5" customHeight="1" x14ac:dyDescent="0.25">
      <c r="A43" s="160"/>
      <c r="B43" s="322" t="s">
        <v>74</v>
      </c>
      <c r="C43" s="331"/>
      <c r="D43" s="331"/>
      <c r="E43" s="332"/>
      <c r="G43" s="301" t="s">
        <v>74</v>
      </c>
      <c r="H43" s="302">
        <f>'Synthèse dépenses bénéficiaire'!G28</f>
        <v>0</v>
      </c>
      <c r="I43" s="302">
        <f>IF(H43=0,0,I37*0.15)</f>
        <v>0</v>
      </c>
      <c r="J43" s="306"/>
      <c r="K43" s="303">
        <f>IF(K37=0,0,K37*0.15)</f>
        <v>0</v>
      </c>
    </row>
    <row r="44" spans="1:11" ht="19.5" customHeight="1" x14ac:dyDescent="0.25">
      <c r="A44" s="160"/>
      <c r="B44" s="321" t="s">
        <v>150</v>
      </c>
      <c r="C44" s="329"/>
      <c r="D44" s="329"/>
      <c r="E44" s="330"/>
      <c r="G44" s="312" t="s">
        <v>150</v>
      </c>
      <c r="H44" s="315">
        <f>SUM(H45:H47)</f>
        <v>0</v>
      </c>
      <c r="I44" s="315">
        <f>SUM(I45:I47)</f>
        <v>0</v>
      </c>
      <c r="J44" s="306"/>
      <c r="K44" s="315">
        <f>SUM(K45:K47)</f>
        <v>0</v>
      </c>
    </row>
    <row r="45" spans="1:11" ht="19.5" customHeight="1" x14ac:dyDescent="0.25">
      <c r="A45" s="160"/>
      <c r="B45" s="322" t="s">
        <v>70</v>
      </c>
      <c r="C45" s="331"/>
      <c r="D45" s="331"/>
      <c r="E45" s="332"/>
      <c r="G45" s="301" t="s">
        <v>70</v>
      </c>
      <c r="H45" s="302">
        <f>SUMIF('DP_Instruction Forfaitaires'!$H$7:$H$506,'Synthèse dépenses SI'!G45,'DP_Instruction Forfaitaires'!$P$7:$P$506)</f>
        <v>0</v>
      </c>
      <c r="I45" s="302">
        <f>SUMIF('DP_Instruction Forfaitaires'!$H$7:$H$506,'Synthèse dépenses SI'!G45,'DP_Instruction Forfaitaires'!$T$7:$T$506)</f>
        <v>0</v>
      </c>
      <c r="J45" s="306"/>
      <c r="K45" s="303">
        <f>+I45</f>
        <v>0</v>
      </c>
    </row>
    <row r="46" spans="1:11" ht="19.5" customHeight="1" x14ac:dyDescent="0.25">
      <c r="A46" s="160"/>
      <c r="B46" s="322" t="s">
        <v>71</v>
      </c>
      <c r="C46" s="331"/>
      <c r="D46" s="331"/>
      <c r="E46" s="332"/>
      <c r="G46" s="301" t="s">
        <v>71</v>
      </c>
      <c r="H46" s="302">
        <f>SUMIF('DP_Instruction Forfaitaires'!$H$7:$H$506,'Synthèse dépenses SI'!G46,'DP_Instruction Forfaitaires'!$P$7:$P$506)</f>
        <v>0</v>
      </c>
      <c r="I46" s="302">
        <f>SUMIF('DP_Instruction Forfaitaires'!$H$7:$H$506,'Synthèse dépenses SI'!G46,'DP_Instruction Forfaitaires'!$T$7:$T$506)</f>
        <v>0</v>
      </c>
      <c r="J46" s="306"/>
      <c r="K46" s="303">
        <f t="shared" ref="K46:K47" si="0">+I46</f>
        <v>0</v>
      </c>
    </row>
    <row r="47" spans="1:11" ht="19.5" customHeight="1" thickBot="1" x14ac:dyDescent="0.3">
      <c r="A47" s="160"/>
      <c r="B47" s="324" t="s">
        <v>72</v>
      </c>
      <c r="C47" s="333"/>
      <c r="D47" s="333"/>
      <c r="E47" s="334"/>
      <c r="G47" s="301" t="s">
        <v>72</v>
      </c>
      <c r="H47" s="302">
        <f>SUMIF('DP_Instruction Forfaitaires'!$H$7:$H$506,'Synthèse dépenses SI'!G47,'DP_Instruction Forfaitaires'!$P$7:$P$506)</f>
        <v>0</v>
      </c>
      <c r="I47" s="302">
        <f>SUMIF('DP_Instruction Forfaitaires'!$H$7:$H$506,'Synthèse dépenses SI'!G47,'DP_Instruction Forfaitaires'!$T$7:$T$506)</f>
        <v>0</v>
      </c>
      <c r="J47" s="307"/>
      <c r="K47" s="303">
        <f t="shared" si="0"/>
        <v>0</v>
      </c>
    </row>
    <row r="48" spans="1:11" ht="19.5" customHeight="1" thickBot="1" x14ac:dyDescent="0.3">
      <c r="A48" s="160"/>
      <c r="B48" s="319" t="s">
        <v>2</v>
      </c>
      <c r="C48" s="357">
        <f>C44+C42+C37+C34+C31</f>
        <v>0</v>
      </c>
      <c r="D48" s="357">
        <f>D44+D42+D37+D34+D31</f>
        <v>0</v>
      </c>
      <c r="E48" s="357">
        <f>E44+E42+E37+E34+E31</f>
        <v>0</v>
      </c>
      <c r="G48" s="316" t="s">
        <v>2</v>
      </c>
      <c r="H48" s="317">
        <f>H31+H34+H37+H42+H44</f>
        <v>0</v>
      </c>
      <c r="I48" s="317">
        <f>I31+I34+I37+I42+I44</f>
        <v>0</v>
      </c>
      <c r="K48" s="318">
        <f>$K$31+$K$34+$K$37+$K$42+$K$44</f>
        <v>0</v>
      </c>
    </row>
    <row r="49" spans="1:7" ht="19.5" customHeight="1" x14ac:dyDescent="0.25">
      <c r="A49" s="160"/>
      <c r="B49" s="170"/>
      <c r="C49" s="170"/>
      <c r="D49" s="170"/>
      <c r="E49" s="170"/>
      <c r="F49" s="170"/>
      <c r="G49" s="170"/>
    </row>
    <row r="50" spans="1:7" ht="19.5" customHeight="1" thickBot="1" x14ac:dyDescent="0.3">
      <c r="A50" s="160"/>
      <c r="B50" s="472" t="s">
        <v>251</v>
      </c>
      <c r="C50" s="472"/>
      <c r="D50" s="472"/>
      <c r="E50" s="170"/>
      <c r="F50" s="170"/>
      <c r="G50" s="170"/>
    </row>
    <row r="51" spans="1:7" ht="19.5" customHeight="1" thickBot="1" x14ac:dyDescent="0.3">
      <c r="A51" s="160"/>
      <c r="B51" s="319" t="s">
        <v>57</v>
      </c>
      <c r="C51" s="319" t="s">
        <v>247</v>
      </c>
      <c r="D51" s="320" t="s">
        <v>248</v>
      </c>
      <c r="E51" s="320" t="s">
        <v>249</v>
      </c>
      <c r="F51" s="170"/>
      <c r="G51" s="170"/>
    </row>
    <row r="52" spans="1:7" ht="19.5" customHeight="1" x14ac:dyDescent="0.25">
      <c r="A52" s="160"/>
      <c r="B52" s="325" t="s">
        <v>255</v>
      </c>
      <c r="C52" s="336">
        <f>SUM(C53:C54)</f>
        <v>0</v>
      </c>
      <c r="D52" s="336">
        <f>SUM(D53:D54)</f>
        <v>0</v>
      </c>
      <c r="E52" s="338">
        <f>SUM(E53:E54)</f>
        <v>0</v>
      </c>
      <c r="F52" s="170"/>
      <c r="G52" s="170"/>
    </row>
    <row r="53" spans="1:7" ht="30.75" customHeight="1" x14ac:dyDescent="0.25">
      <c r="A53" s="160"/>
      <c r="B53" s="326" t="s">
        <v>179</v>
      </c>
      <c r="C53" s="335">
        <f>H32+C32</f>
        <v>0</v>
      </c>
      <c r="D53" s="335">
        <f>I32+D32</f>
        <v>0</v>
      </c>
      <c r="E53" s="339">
        <f>K32+E32</f>
        <v>0</v>
      </c>
      <c r="F53" s="170"/>
      <c r="G53" s="170"/>
    </row>
    <row r="54" spans="1:7" ht="30" x14ac:dyDescent="0.25">
      <c r="A54" s="160"/>
      <c r="B54" s="327" t="s">
        <v>250</v>
      </c>
      <c r="C54" s="335">
        <f>H33+C33</f>
        <v>0</v>
      </c>
      <c r="D54" s="335">
        <f>I33+D33</f>
        <v>0</v>
      </c>
      <c r="E54" s="339">
        <f>K33+E33</f>
        <v>0</v>
      </c>
      <c r="F54" s="170"/>
      <c r="G54" s="170"/>
    </row>
    <row r="55" spans="1:7" ht="19.5" customHeight="1" x14ac:dyDescent="0.25">
      <c r="A55" s="160"/>
      <c r="B55" s="325" t="s">
        <v>256</v>
      </c>
      <c r="C55" s="336">
        <f>SUM(C56:C57)</f>
        <v>0</v>
      </c>
      <c r="D55" s="336">
        <f>SUM(D56:D57)</f>
        <v>0</v>
      </c>
      <c r="E55" s="338">
        <f>SUM(E56:E57)</f>
        <v>0</v>
      </c>
      <c r="F55" s="170"/>
      <c r="G55" s="170"/>
    </row>
    <row r="56" spans="1:7" ht="19.5" customHeight="1" x14ac:dyDescent="0.25">
      <c r="A56" s="160"/>
      <c r="B56" s="326" t="s">
        <v>182</v>
      </c>
      <c r="C56" s="335">
        <f>H35+C35</f>
        <v>0</v>
      </c>
      <c r="D56" s="335">
        <f>I35+D35</f>
        <v>0</v>
      </c>
      <c r="E56" s="339">
        <f>K35+E35</f>
        <v>0</v>
      </c>
      <c r="F56" s="170"/>
      <c r="G56" s="170"/>
    </row>
    <row r="57" spans="1:7" ht="15.75" x14ac:dyDescent="0.25">
      <c r="A57" s="160"/>
      <c r="B57" s="326" t="s">
        <v>184</v>
      </c>
      <c r="C57" s="335">
        <f>H36+C36</f>
        <v>0</v>
      </c>
      <c r="D57" s="335">
        <f>I36+D36</f>
        <v>0</v>
      </c>
      <c r="E57" s="339">
        <f>K36+E36</f>
        <v>0</v>
      </c>
      <c r="F57" s="170"/>
      <c r="G57" s="170"/>
    </row>
    <row r="58" spans="1:7" ht="19.5" customHeight="1" x14ac:dyDescent="0.25">
      <c r="A58" s="160"/>
      <c r="B58" s="325" t="s">
        <v>153</v>
      </c>
      <c r="C58" s="336">
        <f>SUM(C59:C62)</f>
        <v>0</v>
      </c>
      <c r="D58" s="336">
        <f>SUM(D59:D62)</f>
        <v>0</v>
      </c>
      <c r="E58" s="338">
        <f>SUM(E59:E62)</f>
        <v>0</v>
      </c>
      <c r="F58" s="170"/>
      <c r="G58" s="170"/>
    </row>
    <row r="59" spans="1:7" ht="19.5" customHeight="1" x14ac:dyDescent="0.25">
      <c r="A59" s="160"/>
      <c r="B59" s="326" t="s">
        <v>134</v>
      </c>
      <c r="C59" s="335">
        <f>H38+C38</f>
        <v>0</v>
      </c>
      <c r="D59" s="335">
        <f>I38+D38</f>
        <v>0</v>
      </c>
      <c r="E59" s="339">
        <f>K38+E38</f>
        <v>0</v>
      </c>
      <c r="F59" s="170"/>
      <c r="G59" s="170"/>
    </row>
    <row r="60" spans="1:7" ht="19.5" customHeight="1" x14ac:dyDescent="0.25">
      <c r="A60" s="160"/>
      <c r="B60" s="326" t="s">
        <v>135</v>
      </c>
      <c r="C60" s="335">
        <f t="shared" ref="C60:D62" si="1">H39+C39</f>
        <v>0</v>
      </c>
      <c r="D60" s="335">
        <f t="shared" si="1"/>
        <v>0</v>
      </c>
      <c r="E60" s="339">
        <f t="shared" ref="E60:E62" si="2">K39+E39</f>
        <v>0</v>
      </c>
      <c r="F60" s="170"/>
      <c r="G60" s="170"/>
    </row>
    <row r="61" spans="1:7" ht="19.5" customHeight="1" x14ac:dyDescent="0.25">
      <c r="A61" s="160"/>
      <c r="B61" s="326" t="s">
        <v>136</v>
      </c>
      <c r="C61" s="335">
        <f t="shared" si="1"/>
        <v>0</v>
      </c>
      <c r="D61" s="335">
        <f t="shared" si="1"/>
        <v>0</v>
      </c>
      <c r="E61" s="339">
        <f t="shared" si="2"/>
        <v>0</v>
      </c>
      <c r="F61" s="170"/>
      <c r="G61" s="170"/>
    </row>
    <row r="62" spans="1:7" ht="19.5" customHeight="1" x14ac:dyDescent="0.25">
      <c r="A62" s="160"/>
      <c r="B62" s="326" t="s">
        <v>137</v>
      </c>
      <c r="C62" s="335">
        <f t="shared" si="1"/>
        <v>0</v>
      </c>
      <c r="D62" s="335">
        <f t="shared" si="1"/>
        <v>0</v>
      </c>
      <c r="E62" s="339">
        <f t="shared" si="2"/>
        <v>0</v>
      </c>
      <c r="F62" s="170"/>
      <c r="G62" s="170"/>
    </row>
    <row r="63" spans="1:7" ht="19.5" customHeight="1" x14ac:dyDescent="0.25">
      <c r="A63" s="160"/>
      <c r="B63" s="325" t="s">
        <v>154</v>
      </c>
      <c r="C63" s="336">
        <f>C64</f>
        <v>0</v>
      </c>
      <c r="D63" s="336">
        <f>D64</f>
        <v>0</v>
      </c>
      <c r="E63" s="338">
        <f>E64</f>
        <v>0</v>
      </c>
      <c r="F63" s="170"/>
      <c r="G63" s="170"/>
    </row>
    <row r="64" spans="1:7" ht="19.5" customHeight="1" x14ac:dyDescent="0.25">
      <c r="A64" s="160"/>
      <c r="B64" s="326" t="s">
        <v>74</v>
      </c>
      <c r="C64" s="335">
        <f>H43+C43</f>
        <v>0</v>
      </c>
      <c r="D64" s="335">
        <f>I43+D43</f>
        <v>0</v>
      </c>
      <c r="E64" s="339">
        <f>K43+E43</f>
        <v>0</v>
      </c>
      <c r="F64" s="170"/>
      <c r="G64" s="170"/>
    </row>
    <row r="65" spans="1:10" ht="19.5" customHeight="1" x14ac:dyDescent="0.25">
      <c r="A65" s="160"/>
      <c r="B65" s="325" t="s">
        <v>150</v>
      </c>
      <c r="C65" s="336">
        <f>SUM(C66:C68)</f>
        <v>0</v>
      </c>
      <c r="D65" s="336">
        <f>SUM(D66:D68)</f>
        <v>0</v>
      </c>
      <c r="E65" s="338">
        <f>SUM(E66:E68)</f>
        <v>0</v>
      </c>
      <c r="F65" s="170"/>
      <c r="G65" s="170"/>
    </row>
    <row r="66" spans="1:10" ht="19.5" customHeight="1" x14ac:dyDescent="0.25">
      <c r="A66" s="160"/>
      <c r="B66" s="326" t="s">
        <v>70</v>
      </c>
      <c r="C66" s="335">
        <f>H45+C45</f>
        <v>0</v>
      </c>
      <c r="D66" s="335">
        <f>I45+D45</f>
        <v>0</v>
      </c>
      <c r="E66" s="339">
        <f>K45+E45</f>
        <v>0</v>
      </c>
      <c r="F66" s="170"/>
      <c r="G66" s="170"/>
    </row>
    <row r="67" spans="1:10" ht="19.5" customHeight="1" x14ac:dyDescent="0.25">
      <c r="A67" s="160"/>
      <c r="B67" s="326" t="s">
        <v>71</v>
      </c>
      <c r="C67" s="335">
        <f t="shared" ref="C67:D68" si="3">H46+C46</f>
        <v>0</v>
      </c>
      <c r="D67" s="335">
        <f t="shared" si="3"/>
        <v>0</v>
      </c>
      <c r="E67" s="339">
        <f t="shared" ref="E67:E68" si="4">K46+E46</f>
        <v>0</v>
      </c>
      <c r="F67" s="170" t="str">
        <f>IF(J7="","",MIN(M7,O7))</f>
        <v/>
      </c>
      <c r="G67" s="170"/>
    </row>
    <row r="68" spans="1:10" ht="19.5" customHeight="1" thickBot="1" x14ac:dyDescent="0.3">
      <c r="A68" s="160"/>
      <c r="B68" s="328" t="s">
        <v>72</v>
      </c>
      <c r="C68" s="335">
        <f t="shared" si="3"/>
        <v>0</v>
      </c>
      <c r="D68" s="335">
        <f>I47+D47</f>
        <v>0</v>
      </c>
      <c r="E68" s="339">
        <f t="shared" si="4"/>
        <v>0</v>
      </c>
      <c r="F68" s="170"/>
      <c r="G68" s="170"/>
    </row>
    <row r="69" spans="1:10" ht="19.5" customHeight="1" thickBot="1" x14ac:dyDescent="0.3">
      <c r="A69" s="160"/>
      <c r="B69" s="319" t="s">
        <v>2</v>
      </c>
      <c r="C69" s="337">
        <f>C65+C63+C58+C55+C52</f>
        <v>0</v>
      </c>
      <c r="D69" s="337">
        <f>D65+D63+D58+D55+D52</f>
        <v>0</v>
      </c>
      <c r="E69" s="357">
        <f>E65+E63+E58+E55+E52</f>
        <v>0</v>
      </c>
      <c r="F69" s="170"/>
      <c r="G69" s="170"/>
      <c r="J69" s="162" t="str">
        <f>IF(J7="","",MIN(M7,O7))</f>
        <v/>
      </c>
    </row>
    <row r="70" spans="1:10" ht="19.5" customHeight="1" x14ac:dyDescent="0.25">
      <c r="A70" s="160"/>
      <c r="B70" s="170"/>
      <c r="C70" s="170"/>
      <c r="D70" s="356"/>
      <c r="E70" s="356"/>
      <c r="F70" s="170"/>
      <c r="G70" s="170"/>
    </row>
    <row r="71" spans="1:10" ht="20.100000000000001" customHeight="1" thickBot="1" x14ac:dyDescent="0.3">
      <c r="A71" s="160"/>
      <c r="B71" s="471" t="s">
        <v>175</v>
      </c>
      <c r="C71" s="471"/>
    </row>
    <row r="72" spans="1:10" ht="15.75" thickBot="1" x14ac:dyDescent="0.3">
      <c r="A72" s="160"/>
      <c r="B72" s="355" t="s">
        <v>57</v>
      </c>
      <c r="C72" s="350" t="s">
        <v>29</v>
      </c>
    </row>
    <row r="73" spans="1:10" ht="20.100000000000001" customHeight="1" x14ac:dyDescent="0.25">
      <c r="A73" s="160"/>
      <c r="B73" s="346" t="s">
        <v>257</v>
      </c>
      <c r="C73" s="352">
        <f>SUM(C74:C75)</f>
        <v>0</v>
      </c>
    </row>
    <row r="74" spans="1:10" ht="20.100000000000001" customHeight="1" x14ac:dyDescent="0.25">
      <c r="A74" s="160"/>
      <c r="B74" s="347" t="s">
        <v>179</v>
      </c>
      <c r="C74" s="345">
        <f>K32</f>
        <v>0</v>
      </c>
      <c r="G74" s="170"/>
    </row>
    <row r="75" spans="1:10" ht="43.15" customHeight="1" x14ac:dyDescent="0.25">
      <c r="A75" s="160"/>
      <c r="B75" s="354" t="s">
        <v>183</v>
      </c>
      <c r="C75" s="345">
        <f>K33</f>
        <v>0</v>
      </c>
      <c r="G75" s="170"/>
    </row>
    <row r="76" spans="1:10" ht="24.95" customHeight="1" x14ac:dyDescent="0.25">
      <c r="A76" s="160"/>
      <c r="B76" s="346" t="s">
        <v>256</v>
      </c>
      <c r="C76" s="352">
        <f>SUM(C77:C78)</f>
        <v>0</v>
      </c>
      <c r="G76" s="170"/>
    </row>
    <row r="77" spans="1:10" ht="15.75" x14ac:dyDescent="0.25">
      <c r="A77" s="160"/>
      <c r="B77" s="348" t="s">
        <v>182</v>
      </c>
      <c r="C77" s="345">
        <f>K35</f>
        <v>0</v>
      </c>
      <c r="G77" s="170"/>
    </row>
    <row r="78" spans="1:10" ht="30" customHeight="1" x14ac:dyDescent="0.25">
      <c r="A78" s="160"/>
      <c r="B78" s="348" t="s">
        <v>184</v>
      </c>
      <c r="C78" s="345">
        <f>K36</f>
        <v>0</v>
      </c>
      <c r="G78" s="170"/>
    </row>
    <row r="79" spans="1:10" ht="15.75" x14ac:dyDescent="0.25">
      <c r="A79" s="160"/>
      <c r="B79" s="346" t="s">
        <v>61</v>
      </c>
      <c r="C79" s="352">
        <f>SUM(C80:C83)</f>
        <v>0</v>
      </c>
      <c r="G79" s="170"/>
    </row>
    <row r="80" spans="1:10" ht="15.75" x14ac:dyDescent="0.25">
      <c r="B80" s="353" t="s">
        <v>134</v>
      </c>
      <c r="C80" s="345">
        <f>K38</f>
        <v>0</v>
      </c>
      <c r="G80" s="170"/>
    </row>
    <row r="81" spans="2:3" x14ac:dyDescent="0.25">
      <c r="B81" s="353" t="s">
        <v>135</v>
      </c>
      <c r="C81" s="345">
        <f>K39</f>
        <v>0</v>
      </c>
    </row>
    <row r="82" spans="2:3" x14ac:dyDescent="0.25">
      <c r="B82" s="353" t="s">
        <v>136</v>
      </c>
      <c r="C82" s="345">
        <f>K40</f>
        <v>0</v>
      </c>
    </row>
    <row r="83" spans="2:3" x14ac:dyDescent="0.25">
      <c r="B83" s="353" t="s">
        <v>137</v>
      </c>
      <c r="C83" s="345">
        <f>K41</f>
        <v>0</v>
      </c>
    </row>
    <row r="84" spans="2:3" x14ac:dyDescent="0.25">
      <c r="B84" s="346" t="s">
        <v>73</v>
      </c>
      <c r="C84" s="352">
        <f>SUM(C85)</f>
        <v>0</v>
      </c>
    </row>
    <row r="85" spans="2:3" x14ac:dyDescent="0.25">
      <c r="B85" s="353" t="s">
        <v>74</v>
      </c>
      <c r="C85" s="345">
        <f>K43</f>
        <v>0</v>
      </c>
    </row>
    <row r="86" spans="2:3" hidden="1" x14ac:dyDescent="0.25">
      <c r="B86" s="346" t="s">
        <v>63</v>
      </c>
      <c r="C86" s="352">
        <f>SUM(C87:C89)</f>
        <v>0</v>
      </c>
    </row>
    <row r="87" spans="2:3" x14ac:dyDescent="0.25">
      <c r="B87" s="353" t="s">
        <v>70</v>
      </c>
      <c r="C87" s="345">
        <f>K45</f>
        <v>0</v>
      </c>
    </row>
    <row r="88" spans="2:3" x14ac:dyDescent="0.25">
      <c r="B88" s="353" t="s">
        <v>71</v>
      </c>
      <c r="C88" s="345">
        <f>K46</f>
        <v>0</v>
      </c>
    </row>
    <row r="89" spans="2:3" ht="15.75" thickBot="1" x14ac:dyDescent="0.3">
      <c r="B89" s="353" t="s">
        <v>72</v>
      </c>
      <c r="C89" s="345">
        <f>K47</f>
        <v>0</v>
      </c>
    </row>
    <row r="90" spans="2:3" ht="30.6" customHeight="1" thickBot="1" x14ac:dyDescent="0.3">
      <c r="B90" s="349" t="s">
        <v>2</v>
      </c>
      <c r="C90" s="351">
        <f>C86+C84+C79+C76+C73</f>
        <v>0</v>
      </c>
    </row>
    <row r="100" spans="6:7" x14ac:dyDescent="0.25">
      <c r="F100" s="176"/>
    </row>
    <row r="106" spans="6:7" ht="16.5" customHeight="1" x14ac:dyDescent="0.25"/>
    <row r="107" spans="6:7" ht="16.5" customHeight="1" x14ac:dyDescent="0.25">
      <c r="G107" s="176"/>
    </row>
    <row r="108" spans="6:7" ht="16.5" customHeight="1" x14ac:dyDescent="0.25"/>
    <row r="109" spans="6:7" ht="16.5" customHeight="1" x14ac:dyDescent="0.25"/>
    <row r="110" spans="6:7" ht="16.5" customHeight="1" x14ac:dyDescent="0.25"/>
    <row r="111" spans="6:7" ht="16.5" customHeight="1" x14ac:dyDescent="0.25"/>
    <row r="112" spans="6:7"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sheetData>
  <sheetProtection password="C903" sheet="1" objects="1" scenarios="1"/>
  <mergeCells count="17">
    <mergeCell ref="A16:C16"/>
    <mergeCell ref="B50:D50"/>
    <mergeCell ref="A17:C17"/>
    <mergeCell ref="A10:D10"/>
    <mergeCell ref="A11:D11"/>
    <mergeCell ref="A14:H14"/>
    <mergeCell ref="E10:H10"/>
    <mergeCell ref="E11:H11"/>
    <mergeCell ref="A12:D12"/>
    <mergeCell ref="A13:D13"/>
    <mergeCell ref="E12:H12"/>
    <mergeCell ref="E13:H13"/>
    <mergeCell ref="A18:C18"/>
    <mergeCell ref="A19:C19"/>
    <mergeCell ref="B71:C71"/>
    <mergeCell ref="A20:C20"/>
    <mergeCell ref="B29:D29"/>
  </mergeCells>
  <conditionalFormatting sqref="B73:C89">
    <cfRule type="expression" dxfId="41" priority="2">
      <formula>$B$106=1</formula>
    </cfRule>
  </conditionalFormatting>
  <conditionalFormatting sqref="C90">
    <cfRule type="expression" dxfId="40" priority="1">
      <formula>$B$106=1</formula>
    </cfRule>
  </conditionalFormatting>
  <pageMargins left="0.25" right="0.25" top="0.75" bottom="0.75" header="0.3" footer="0.3"/>
  <pageSetup paperSize="9" scale="63" fitToHeight="0" orientation="landscape" r:id="rId1"/>
  <rowBreaks count="1" manualBreakCount="1">
    <brk id="76" min="1" max="14"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theme="4" tint="0.79998168889431442"/>
  </sheetPr>
  <dimension ref="A1:Q510"/>
  <sheetViews>
    <sheetView topLeftCell="G1" zoomScale="85" zoomScaleNormal="85" workbookViewId="0">
      <pane ySplit="6" topLeftCell="A7" activePane="bottomLeft" state="frozen"/>
      <selection activeCell="F81" sqref="F81"/>
      <selection pane="bottomLeft" activeCell="N8" sqref="N8"/>
    </sheetView>
  </sheetViews>
  <sheetFormatPr baseColWidth="10" defaultColWidth="11.42578125" defaultRowHeight="15" x14ac:dyDescent="0.25"/>
  <cols>
    <col min="1" max="1" width="10.7109375" style="31" customWidth="1"/>
    <col min="2" max="2" width="50.7109375" style="31" customWidth="1"/>
    <col min="3" max="3" width="30.7109375" style="31" customWidth="1"/>
    <col min="4" max="4" width="20.7109375" style="31" customWidth="1"/>
    <col min="5" max="5" width="81.7109375" style="31" bestFit="1" customWidth="1"/>
    <col min="6" max="8" width="17.7109375" style="31" customWidth="1"/>
    <col min="9" max="9" width="8.7109375" style="31" bestFit="1" customWidth="1"/>
    <col min="10" max="12" width="17.7109375" style="31" customWidth="1"/>
    <col min="13" max="13" width="65.85546875" style="31" bestFit="1" customWidth="1"/>
    <col min="14" max="14" width="40.85546875" style="31" customWidth="1"/>
    <col min="15" max="15" width="75.7109375" style="31" customWidth="1"/>
    <col min="16" max="16" width="10.7109375" style="31" customWidth="1"/>
    <col min="17" max="16384" width="11.42578125" style="31"/>
  </cols>
  <sheetData>
    <row r="1" spans="1:17" ht="30" customHeight="1" thickBot="1" x14ac:dyDescent="0.3">
      <c r="A1" s="482" t="s">
        <v>165</v>
      </c>
      <c r="B1" s="483"/>
      <c r="C1" s="483"/>
      <c r="D1" s="483"/>
      <c r="E1" s="483"/>
      <c r="F1" s="483"/>
      <c r="G1" s="483"/>
      <c r="H1" s="483"/>
      <c r="I1" s="483"/>
      <c r="J1" s="483"/>
      <c r="K1" s="483"/>
      <c r="L1" s="483"/>
      <c r="M1" s="483"/>
      <c r="N1" s="483"/>
      <c r="O1" s="483"/>
      <c r="P1" s="484"/>
    </row>
    <row r="2" spans="1:17" ht="45" customHeight="1" thickBot="1" x14ac:dyDescent="0.3">
      <c r="A2" s="487" t="s">
        <v>207</v>
      </c>
      <c r="B2" s="488"/>
      <c r="C2" s="488"/>
      <c r="D2" s="488"/>
      <c r="E2" s="488"/>
      <c r="F2" s="488"/>
      <c r="G2" s="488"/>
      <c r="H2" s="488"/>
      <c r="I2" s="488"/>
      <c r="J2" s="488"/>
      <c r="K2" s="488"/>
      <c r="L2" s="488"/>
      <c r="M2" s="488"/>
      <c r="N2" s="488"/>
      <c r="O2" s="488"/>
      <c r="P2" s="488"/>
    </row>
    <row r="3" spans="1:17" ht="30" customHeight="1" x14ac:dyDescent="0.25">
      <c r="A3" s="485" t="s">
        <v>0</v>
      </c>
      <c r="B3" s="114" t="s">
        <v>3</v>
      </c>
      <c r="C3" s="114" t="s">
        <v>209</v>
      </c>
      <c r="D3" s="114" t="s">
        <v>49</v>
      </c>
      <c r="E3" s="114" t="s">
        <v>42</v>
      </c>
      <c r="F3" s="114" t="s">
        <v>212</v>
      </c>
      <c r="G3" s="114" t="s">
        <v>214</v>
      </c>
      <c r="H3" s="114" t="s">
        <v>226</v>
      </c>
      <c r="I3" s="286" t="s">
        <v>227</v>
      </c>
      <c r="J3" s="286" t="s">
        <v>228</v>
      </c>
      <c r="K3" s="286" t="s">
        <v>214</v>
      </c>
      <c r="L3" s="115" t="s">
        <v>52</v>
      </c>
      <c r="M3" s="115" t="s">
        <v>5</v>
      </c>
      <c r="N3" s="115" t="s">
        <v>23</v>
      </c>
      <c r="O3" s="115" t="s">
        <v>239</v>
      </c>
      <c r="P3" s="116" t="s">
        <v>58</v>
      </c>
    </row>
    <row r="4" spans="1:17" ht="42.75" customHeight="1" x14ac:dyDescent="0.25">
      <c r="A4" s="486"/>
      <c r="B4" s="117" t="s">
        <v>35</v>
      </c>
      <c r="C4" s="117" t="s">
        <v>210</v>
      </c>
      <c r="D4" s="117" t="s">
        <v>211</v>
      </c>
      <c r="E4" s="117" t="s">
        <v>36</v>
      </c>
      <c r="F4" s="117" t="s">
        <v>213</v>
      </c>
      <c r="G4" s="117" t="s">
        <v>215</v>
      </c>
      <c r="H4" s="117" t="s">
        <v>217</v>
      </c>
      <c r="I4" s="117"/>
      <c r="J4" s="117"/>
      <c r="K4" s="117"/>
      <c r="L4" s="118"/>
      <c r="M4" s="288" t="str">
        <f>IF(Q6&gt;0,"Une ou plusieurs lignes ne sont pas instruites","")</f>
        <v/>
      </c>
      <c r="N4" s="118"/>
      <c r="O4" s="119"/>
      <c r="P4" s="120"/>
    </row>
    <row r="5" spans="1:17" ht="15.75" thickBot="1" x14ac:dyDescent="0.3">
      <c r="A5" s="121" t="s">
        <v>38</v>
      </c>
      <c r="B5" s="122" t="s">
        <v>44</v>
      </c>
      <c r="C5" s="122" t="s">
        <v>39</v>
      </c>
      <c r="D5" s="122" t="s">
        <v>45</v>
      </c>
      <c r="E5" s="122" t="s">
        <v>28</v>
      </c>
      <c r="F5" s="123">
        <v>2850</v>
      </c>
      <c r="G5" s="124">
        <v>2644</v>
      </c>
      <c r="H5" s="198"/>
      <c r="I5" s="198"/>
      <c r="J5" s="198"/>
      <c r="K5" s="198"/>
      <c r="L5" s="199">
        <v>2850</v>
      </c>
      <c r="M5" s="126" t="s">
        <v>17</v>
      </c>
      <c r="N5" s="127" t="s">
        <v>60</v>
      </c>
      <c r="O5" s="128" t="s">
        <v>60</v>
      </c>
      <c r="P5" s="129" t="s">
        <v>59</v>
      </c>
      <c r="Q5" s="31" t="s">
        <v>232</v>
      </c>
    </row>
    <row r="6" spans="1:17" ht="18" thickBot="1" x14ac:dyDescent="0.35">
      <c r="A6" s="130"/>
      <c r="B6" s="131"/>
      <c r="C6" s="132"/>
      <c r="D6" s="132"/>
      <c r="E6" s="131"/>
      <c r="F6" s="131"/>
      <c r="G6" s="200" t="s">
        <v>2</v>
      </c>
      <c r="H6" s="201">
        <f>SUM(H7:H506)</f>
        <v>0</v>
      </c>
      <c r="I6" s="197"/>
      <c r="J6" s="197"/>
      <c r="K6" s="200" t="s">
        <v>2</v>
      </c>
      <c r="L6" s="201">
        <f>SUM(L7:L506)</f>
        <v>0</v>
      </c>
      <c r="M6" s="197"/>
      <c r="N6" s="197"/>
      <c r="O6" s="197"/>
      <c r="P6" s="202"/>
      <c r="Q6" s="31">
        <f>SUM(Q7:Q500)</f>
        <v>0</v>
      </c>
    </row>
    <row r="7" spans="1:17" ht="20.100000000000001" customHeight="1" x14ac:dyDescent="0.25">
      <c r="A7" s="203">
        <v>1</v>
      </c>
      <c r="B7" s="131" t="str">
        <f>IF('Dépenses sur factures'!B7="","",'Dépenses sur factures'!B7)</f>
        <v/>
      </c>
      <c r="C7" s="194" t="str">
        <f>IF('Dépenses sur factures'!C7="","",'Dépenses sur factures'!C7)</f>
        <v/>
      </c>
      <c r="D7" s="194" t="str">
        <f>IF('Dépenses sur factures'!D7="","",'Dépenses sur factures'!D7)</f>
        <v/>
      </c>
      <c r="E7" s="131" t="str">
        <f>IF('Dépenses sur factures'!E7="","",'Dépenses sur factures'!E7)</f>
        <v/>
      </c>
      <c r="F7" s="283" t="str">
        <f>IF('Dépenses sur factures'!F7="","",'Dépenses sur factures'!F7)</f>
        <v/>
      </c>
      <c r="G7" s="283" t="str">
        <f>IF('Dépenses sur factures'!G7="","",'Dépenses sur factures'!G7)</f>
        <v/>
      </c>
      <c r="H7" s="133" t="str">
        <f>IF('Dépenses sur factures'!H7="","",'Dépenses sur factures'!H7)</f>
        <v/>
      </c>
      <c r="I7" s="106"/>
      <c r="J7" s="287" t="str">
        <f>IF(I7="KO","",IF(I7="","",F7))</f>
        <v/>
      </c>
      <c r="K7" s="287" t="str">
        <f>IF(I7="KO","",IF(I7="","",G7))</f>
        <v/>
      </c>
      <c r="L7" s="106"/>
      <c r="M7" s="191"/>
      <c r="N7" s="340"/>
      <c r="O7" s="341" t="str">
        <f>IF(AND(OR(I7="KO",L7&lt;&gt;""),OR(I7="",J7="",K7="")),Listes!$A$74,IF(AND(L7="",I7&lt;&gt;""),Listes!$A$75,IF(AND(H7&lt;L7,N7=""),Listes!$A$76,IF(AND(K7&lt;J7,N7=""),Listes!$A$77,IF(AND(L7&lt;&gt;"",L7&lt;H7,M7=""),Listes!$A$78,IF(AND(P7="",OR(I7&lt;&gt;"",J7&lt;&gt;"",K7&lt;&gt;"")),Listes!$A$79,""))))))</f>
        <v/>
      </c>
      <c r="P7" s="196"/>
      <c r="Q7" s="31">
        <f t="shared" ref="Q7:Q70" si="0">IF(AND(B7&lt;&gt;"",P7&lt;&gt;"Oui"),1,0)</f>
        <v>0</v>
      </c>
    </row>
    <row r="8" spans="1:17" ht="20.100000000000001" customHeight="1" x14ac:dyDescent="0.25">
      <c r="A8" s="134">
        <v>2</v>
      </c>
      <c r="B8" s="131" t="str">
        <f>IF('Dépenses sur factures'!B8="","",'Dépenses sur factures'!B8)</f>
        <v/>
      </c>
      <c r="C8" s="194" t="str">
        <f>IF('Dépenses sur factures'!C8="","",'Dépenses sur factures'!C8)</f>
        <v/>
      </c>
      <c r="D8" s="194" t="str">
        <f>IF('Dépenses sur factures'!D8="","",'Dépenses sur factures'!D8)</f>
        <v/>
      </c>
      <c r="E8" s="131" t="str">
        <f>IF('Dépenses sur factures'!E8="","",'Dépenses sur factures'!E8)</f>
        <v/>
      </c>
      <c r="F8" s="283" t="str">
        <f>IF('Dépenses sur factures'!F8="","",'Dépenses sur factures'!F8)</f>
        <v/>
      </c>
      <c r="G8" s="283" t="str">
        <f>IF('Dépenses sur factures'!G8="","",'Dépenses sur factures'!G8)</f>
        <v/>
      </c>
      <c r="H8" s="133" t="str">
        <f>IF('Dépenses sur factures'!H8="","",'Dépenses sur factures'!H8)</f>
        <v/>
      </c>
      <c r="I8" s="106"/>
      <c r="J8" s="287" t="str">
        <f t="shared" ref="J8:J71" si="1">IF(I8="KO","",IF(I8="","",F8))</f>
        <v/>
      </c>
      <c r="K8" s="287" t="str">
        <f t="shared" ref="K8:K71" si="2">IF(I8="KO","",IF(I8="","",G8))</f>
        <v/>
      </c>
      <c r="L8" s="106"/>
      <c r="M8" s="191"/>
      <c r="N8" s="340"/>
      <c r="O8" s="341" t="str">
        <f>IF(AND(OR(I8="KO",L8&lt;&gt;""),OR(I8="",J8="",K8="")),Listes!$A$74,IF(AND(L8="",I8&lt;&gt;""),Listes!$A$75,IF(AND(H8&lt;L8,N8=""),Listes!$A$76,IF(AND(K8&lt;J8,N8=""),Listes!$A$77,IF(AND(L8&lt;&gt;"",L8&lt;H8,M8=""),Listes!$A$78,IF(AND(P8="",OR(I8&lt;&gt;"",J8&lt;&gt;"",K8&lt;&gt;"")),Listes!$A$79,""))))))</f>
        <v/>
      </c>
      <c r="P8" s="196"/>
      <c r="Q8" s="31">
        <f t="shared" si="0"/>
        <v>0</v>
      </c>
    </row>
    <row r="9" spans="1:17" ht="20.100000000000001" customHeight="1" x14ac:dyDescent="0.25">
      <c r="A9" s="134">
        <v>3</v>
      </c>
      <c r="B9" s="131" t="str">
        <f>IF('Dépenses sur factures'!B9="","",'Dépenses sur factures'!B9)</f>
        <v/>
      </c>
      <c r="C9" s="194" t="str">
        <f>IF('Dépenses sur factures'!C9="","",'Dépenses sur factures'!C9)</f>
        <v/>
      </c>
      <c r="D9" s="194" t="str">
        <f>IF('Dépenses sur factures'!D9="","",'Dépenses sur factures'!D9)</f>
        <v/>
      </c>
      <c r="E9" s="131" t="str">
        <f>IF('Dépenses sur factures'!E9="","",'Dépenses sur factures'!E9)</f>
        <v/>
      </c>
      <c r="F9" s="283" t="str">
        <f>IF('Dépenses sur factures'!F9="","",'Dépenses sur factures'!F9)</f>
        <v/>
      </c>
      <c r="G9" s="283" t="str">
        <f>IF('Dépenses sur factures'!G9="","",'Dépenses sur factures'!G9)</f>
        <v/>
      </c>
      <c r="H9" s="133" t="str">
        <f>IF('Dépenses sur factures'!H9="","",'Dépenses sur factures'!H9)</f>
        <v/>
      </c>
      <c r="I9" s="106"/>
      <c r="J9" s="287" t="str">
        <f t="shared" si="1"/>
        <v/>
      </c>
      <c r="K9" s="287" t="str">
        <f t="shared" si="2"/>
        <v/>
      </c>
      <c r="L9" s="106"/>
      <c r="M9" s="191"/>
      <c r="N9" s="340"/>
      <c r="O9" s="341" t="str">
        <f>IF(AND(OR(I9="KO",L9&lt;&gt;""),OR(I9="",J9="",K9="")),Listes!$A$74,IF(AND(L9="",I9&lt;&gt;""),Listes!$A$75,IF(AND(H9&lt;L9,N9=""),Listes!$A$76,IF(AND(K9&lt;J9,N9=""),Listes!$A$77,IF(AND(L9&lt;&gt;"",L9&lt;H9,M9=""),Listes!$A$78,IF(AND(P9="",OR(I9&lt;&gt;"",J9&lt;&gt;"",K9&lt;&gt;"")),Listes!$A$79,""))))))</f>
        <v/>
      </c>
      <c r="P9" s="196"/>
      <c r="Q9" s="31">
        <f t="shared" si="0"/>
        <v>0</v>
      </c>
    </row>
    <row r="10" spans="1:17" ht="20.100000000000001" customHeight="1" x14ac:dyDescent="0.25">
      <c r="A10" s="134">
        <v>4</v>
      </c>
      <c r="B10" s="131" t="str">
        <f>IF('Dépenses sur factures'!B10="","",'Dépenses sur factures'!B10)</f>
        <v/>
      </c>
      <c r="C10" s="194" t="str">
        <f>IF('Dépenses sur factures'!C10="","",'Dépenses sur factures'!C10)</f>
        <v/>
      </c>
      <c r="D10" s="194" t="str">
        <f>IF('Dépenses sur factures'!D10="","",'Dépenses sur factures'!D10)</f>
        <v/>
      </c>
      <c r="E10" s="131" t="str">
        <f>IF('Dépenses sur factures'!E10="","",'Dépenses sur factures'!E10)</f>
        <v/>
      </c>
      <c r="F10" s="283" t="str">
        <f>IF('Dépenses sur factures'!F10="","",'Dépenses sur factures'!F10)</f>
        <v/>
      </c>
      <c r="G10" s="283" t="str">
        <f>IF('Dépenses sur factures'!G10="","",'Dépenses sur factures'!G10)</f>
        <v/>
      </c>
      <c r="H10" s="133" t="str">
        <f>IF('Dépenses sur factures'!H10="","",'Dépenses sur factures'!H10)</f>
        <v/>
      </c>
      <c r="I10" s="106"/>
      <c r="J10" s="287" t="str">
        <f t="shared" si="1"/>
        <v/>
      </c>
      <c r="K10" s="287" t="str">
        <f t="shared" si="2"/>
        <v/>
      </c>
      <c r="L10" s="106"/>
      <c r="M10" s="191"/>
      <c r="N10" s="340"/>
      <c r="O10" s="341"/>
      <c r="P10" s="196"/>
      <c r="Q10" s="31">
        <f t="shared" si="0"/>
        <v>0</v>
      </c>
    </row>
    <row r="11" spans="1:17" ht="20.100000000000001" customHeight="1" x14ac:dyDescent="0.25">
      <c r="A11" s="134">
        <v>5</v>
      </c>
      <c r="B11" s="131" t="str">
        <f>IF('Dépenses sur factures'!B11="","",'Dépenses sur factures'!B11)</f>
        <v/>
      </c>
      <c r="C11" s="194" t="str">
        <f>IF('Dépenses sur factures'!C11="","",'Dépenses sur factures'!C11)</f>
        <v/>
      </c>
      <c r="D11" s="194" t="str">
        <f>IF('Dépenses sur factures'!D11="","",'Dépenses sur factures'!D11)</f>
        <v/>
      </c>
      <c r="E11" s="131" t="str">
        <f>IF('Dépenses sur factures'!E11="","",'Dépenses sur factures'!E11)</f>
        <v/>
      </c>
      <c r="F11" s="283" t="str">
        <f>IF('Dépenses sur factures'!F11="","",'Dépenses sur factures'!F11)</f>
        <v/>
      </c>
      <c r="G11" s="283" t="str">
        <f>IF('Dépenses sur factures'!G11="","",'Dépenses sur factures'!G11)</f>
        <v/>
      </c>
      <c r="H11" s="133" t="str">
        <f>IF('Dépenses sur factures'!H11="","",'Dépenses sur factures'!H11)</f>
        <v/>
      </c>
      <c r="I11" s="106"/>
      <c r="J11" s="287" t="str">
        <f t="shared" si="1"/>
        <v/>
      </c>
      <c r="K11" s="287" t="str">
        <f t="shared" si="2"/>
        <v/>
      </c>
      <c r="L11" s="106"/>
      <c r="M11" s="191"/>
      <c r="N11" s="340"/>
      <c r="O11" s="341" t="str">
        <f>IF(AND(OR(I11="KO",L11&lt;&gt;""),OR(I11="",J11="",K11="")),Listes!$A$74,IF(AND(L11="",I11&lt;&gt;""),Listes!$A$75,IF(AND(H11&lt;L11,N11=""),Listes!$A$76,IF(AND(K11&lt;J11,N11=""),Listes!$A$77,IF(AND(L11&lt;&gt;"",L11&lt;H11,M11=""),Listes!$A$78,IF(AND(P11="",OR(I11&lt;&gt;"",J11&lt;&gt;"",K11&lt;&gt;"")),Listes!$A$79,""))))))</f>
        <v/>
      </c>
      <c r="P11" s="196"/>
      <c r="Q11" s="31">
        <f t="shared" si="0"/>
        <v>0</v>
      </c>
    </row>
    <row r="12" spans="1:17" ht="20.100000000000001" customHeight="1" x14ac:dyDescent="0.25">
      <c r="A12" s="134">
        <v>6</v>
      </c>
      <c r="B12" s="131" t="str">
        <f>IF('Dépenses sur factures'!B12="","",'Dépenses sur factures'!B12)</f>
        <v/>
      </c>
      <c r="C12" s="194" t="str">
        <f>IF('Dépenses sur factures'!C12="","",'Dépenses sur factures'!C12)</f>
        <v/>
      </c>
      <c r="D12" s="194" t="str">
        <f>IF('Dépenses sur factures'!D12="","",'Dépenses sur factures'!D12)</f>
        <v/>
      </c>
      <c r="E12" s="131" t="str">
        <f>IF('Dépenses sur factures'!E12="","",'Dépenses sur factures'!E12)</f>
        <v/>
      </c>
      <c r="F12" s="283" t="str">
        <f>IF('Dépenses sur factures'!F12="","",'Dépenses sur factures'!F12)</f>
        <v/>
      </c>
      <c r="G12" s="283" t="str">
        <f>IF('Dépenses sur factures'!G12="","",'Dépenses sur factures'!G12)</f>
        <v/>
      </c>
      <c r="H12" s="133" t="str">
        <f>IF('Dépenses sur factures'!H12="","",'Dépenses sur factures'!H12)</f>
        <v/>
      </c>
      <c r="I12" s="106"/>
      <c r="J12" s="287" t="str">
        <f t="shared" si="1"/>
        <v/>
      </c>
      <c r="K12" s="287" t="str">
        <f t="shared" si="2"/>
        <v/>
      </c>
      <c r="L12" s="106"/>
      <c r="M12" s="191"/>
      <c r="N12" s="340"/>
      <c r="O12" s="341" t="str">
        <f>IF(AND(OR(I12="KO",L12&lt;&gt;""),OR(I12="",J12="",K12="")),Listes!$A$74,IF(AND(L12="",I12&lt;&gt;""),Listes!$A$75,IF(AND(H12&lt;L12,N12=""),Listes!$A$76,IF(AND(K12&lt;J12,N12=""),Listes!$A$77,IF(AND(L12&lt;&gt;"",L12&lt;H12,M12=""),Listes!$A$78,IF(AND(P12="",OR(I12&lt;&gt;"",J12&lt;&gt;"",K12&lt;&gt;"")),Listes!$A$79,""))))))</f>
        <v/>
      </c>
      <c r="P12" s="196"/>
      <c r="Q12" s="31">
        <f t="shared" si="0"/>
        <v>0</v>
      </c>
    </row>
    <row r="13" spans="1:17" ht="20.100000000000001" customHeight="1" x14ac:dyDescent="0.25">
      <c r="A13" s="134">
        <v>7</v>
      </c>
      <c r="B13" s="131" t="str">
        <f>IF('Dépenses sur factures'!B13="","",'Dépenses sur factures'!B13)</f>
        <v/>
      </c>
      <c r="C13" s="194" t="str">
        <f>IF('Dépenses sur factures'!C13="","",'Dépenses sur factures'!C13)</f>
        <v/>
      </c>
      <c r="D13" s="194" t="str">
        <f>IF('Dépenses sur factures'!D13="","",'Dépenses sur factures'!D13)</f>
        <v/>
      </c>
      <c r="E13" s="131" t="str">
        <f>IF('Dépenses sur factures'!E13="","",'Dépenses sur factures'!E13)</f>
        <v/>
      </c>
      <c r="F13" s="283" t="str">
        <f>IF('Dépenses sur factures'!F13="","",'Dépenses sur factures'!F13)</f>
        <v/>
      </c>
      <c r="G13" s="283" t="str">
        <f>IF('Dépenses sur factures'!G13="","",'Dépenses sur factures'!G13)</f>
        <v/>
      </c>
      <c r="H13" s="133" t="str">
        <f>IF('Dépenses sur factures'!H13="","",'Dépenses sur factures'!H13)</f>
        <v/>
      </c>
      <c r="I13" s="106"/>
      <c r="J13" s="287" t="str">
        <f t="shared" si="1"/>
        <v/>
      </c>
      <c r="K13" s="287" t="str">
        <f t="shared" si="2"/>
        <v/>
      </c>
      <c r="L13" s="106"/>
      <c r="M13" s="191"/>
      <c r="N13" s="340"/>
      <c r="O13" s="341" t="str">
        <f>IF(AND(OR(I13="KO",L13&lt;&gt;""),OR(I13="",J13="",K13="")),Listes!$A$74,IF(AND(L13="",I13&lt;&gt;""),Listes!$A$75,IF(AND(H13&lt;L13,N13=""),Listes!$A$76,IF(AND(K13&lt;J13,N13=""),Listes!$A$77,IF(AND(L13&lt;&gt;"",L13&lt;H13,M13=""),Listes!$A$78,IF(AND(P13="",OR(I13&lt;&gt;"",J13&lt;&gt;"",K13&lt;&gt;"")),Listes!$A$79,""))))))</f>
        <v/>
      </c>
      <c r="P13" s="196"/>
      <c r="Q13" s="31">
        <f t="shared" si="0"/>
        <v>0</v>
      </c>
    </row>
    <row r="14" spans="1:17" ht="20.100000000000001" customHeight="1" x14ac:dyDescent="0.25">
      <c r="A14" s="134">
        <v>8</v>
      </c>
      <c r="B14" s="131" t="str">
        <f>IF('Dépenses sur factures'!B14="","",'Dépenses sur factures'!B14)</f>
        <v/>
      </c>
      <c r="C14" s="194" t="str">
        <f>IF('Dépenses sur factures'!C14="","",'Dépenses sur factures'!C14)</f>
        <v/>
      </c>
      <c r="D14" s="194" t="str">
        <f>IF('Dépenses sur factures'!D14="","",'Dépenses sur factures'!D14)</f>
        <v/>
      </c>
      <c r="E14" s="131" t="str">
        <f>IF('Dépenses sur factures'!E14="","",'Dépenses sur factures'!E14)</f>
        <v/>
      </c>
      <c r="F14" s="283" t="str">
        <f>IF('Dépenses sur factures'!F14="","",'Dépenses sur factures'!F14)</f>
        <v/>
      </c>
      <c r="G14" s="283" t="str">
        <f>IF('Dépenses sur factures'!G14="","",'Dépenses sur factures'!G14)</f>
        <v/>
      </c>
      <c r="H14" s="133" t="str">
        <f>IF('Dépenses sur factures'!H14="","",'Dépenses sur factures'!H14)</f>
        <v/>
      </c>
      <c r="I14" s="106"/>
      <c r="J14" s="287" t="str">
        <f t="shared" si="1"/>
        <v/>
      </c>
      <c r="K14" s="287" t="str">
        <f t="shared" si="2"/>
        <v/>
      </c>
      <c r="L14" s="106"/>
      <c r="M14" s="191"/>
      <c r="N14" s="340"/>
      <c r="O14" s="341" t="str">
        <f>IF(AND(OR(I14="KO",L14&lt;&gt;""),OR(I14="",J14="",K14="")),Listes!$A$74,IF(AND(L14="",I14&lt;&gt;""),Listes!$A$75,IF(AND(H14&lt;L14,N14=""),Listes!$A$76,IF(AND(K14&lt;J14,N14=""),Listes!$A$77,IF(AND(L14&lt;&gt;"",L14&lt;H14,M14=""),Listes!$A$78,IF(AND(P14="",OR(I14&lt;&gt;"",J14&lt;&gt;"",K14&lt;&gt;"")),Listes!$A$79,""))))))</f>
        <v/>
      </c>
      <c r="P14" s="196"/>
      <c r="Q14" s="31">
        <f t="shared" si="0"/>
        <v>0</v>
      </c>
    </row>
    <row r="15" spans="1:17" ht="20.100000000000001" customHeight="1" x14ac:dyDescent="0.25">
      <c r="A15" s="134">
        <v>9</v>
      </c>
      <c r="B15" s="131" t="str">
        <f>IF('Dépenses sur factures'!B15="","",'Dépenses sur factures'!B15)</f>
        <v/>
      </c>
      <c r="C15" s="194" t="str">
        <f>IF('Dépenses sur factures'!C15="","",'Dépenses sur factures'!C15)</f>
        <v/>
      </c>
      <c r="D15" s="194" t="str">
        <f>IF('Dépenses sur factures'!D15="","",'Dépenses sur factures'!D15)</f>
        <v/>
      </c>
      <c r="E15" s="131" t="str">
        <f>IF('Dépenses sur factures'!E15="","",'Dépenses sur factures'!E15)</f>
        <v/>
      </c>
      <c r="F15" s="283" t="str">
        <f>IF('Dépenses sur factures'!F15="","",'Dépenses sur factures'!F15)</f>
        <v/>
      </c>
      <c r="G15" s="283" t="str">
        <f>IF('Dépenses sur factures'!G15="","",'Dépenses sur factures'!G15)</f>
        <v/>
      </c>
      <c r="H15" s="133" t="str">
        <f>IF('Dépenses sur factures'!H15="","",'Dépenses sur factures'!H15)</f>
        <v/>
      </c>
      <c r="I15" s="106"/>
      <c r="J15" s="287" t="str">
        <f t="shared" si="1"/>
        <v/>
      </c>
      <c r="K15" s="287" t="str">
        <f t="shared" si="2"/>
        <v/>
      </c>
      <c r="L15" s="106"/>
      <c r="M15" s="191"/>
      <c r="N15" s="340"/>
      <c r="O15" s="341" t="str">
        <f>IF(AND(OR(I15="KO",L15&lt;&gt;""),OR(I15="",J15="",K15="")),Listes!$A$74,IF(AND(L15="",I15&lt;&gt;""),Listes!$A$75,IF(AND(H15&lt;L15,N15=""),Listes!$A$76,IF(AND(K15&lt;J15,N15=""),Listes!$A$77,IF(AND(L15&lt;&gt;"",L15&lt;H15,M15=""),Listes!$A$78,IF(AND(P15="",OR(I15&lt;&gt;"",J15&lt;&gt;"",K15&lt;&gt;"")),Listes!$A$79,""))))))</f>
        <v/>
      </c>
      <c r="P15" s="196"/>
      <c r="Q15" s="31">
        <f t="shared" si="0"/>
        <v>0</v>
      </c>
    </row>
    <row r="16" spans="1:17" ht="20.100000000000001" customHeight="1" x14ac:dyDescent="0.25">
      <c r="A16" s="134">
        <v>10</v>
      </c>
      <c r="B16" s="131" t="str">
        <f>IF('Dépenses sur factures'!B16="","",'Dépenses sur factures'!B16)</f>
        <v/>
      </c>
      <c r="C16" s="194" t="str">
        <f>IF('Dépenses sur factures'!C16="","",'Dépenses sur factures'!C16)</f>
        <v/>
      </c>
      <c r="D16" s="194" t="str">
        <f>IF('Dépenses sur factures'!D16="","",'Dépenses sur factures'!D16)</f>
        <v/>
      </c>
      <c r="E16" s="131" t="str">
        <f>IF('Dépenses sur factures'!E16="","",'Dépenses sur factures'!E16)</f>
        <v/>
      </c>
      <c r="F16" s="283" t="str">
        <f>IF('Dépenses sur factures'!F16="","",'Dépenses sur factures'!F16)</f>
        <v/>
      </c>
      <c r="G16" s="283" t="str">
        <f>IF('Dépenses sur factures'!G16="","",'Dépenses sur factures'!G16)</f>
        <v/>
      </c>
      <c r="H16" s="133" t="str">
        <f>IF('Dépenses sur factures'!H16="","",'Dépenses sur factures'!H16)</f>
        <v/>
      </c>
      <c r="I16" s="106"/>
      <c r="J16" s="287" t="str">
        <f t="shared" si="1"/>
        <v/>
      </c>
      <c r="K16" s="287" t="str">
        <f t="shared" si="2"/>
        <v/>
      </c>
      <c r="L16" s="106"/>
      <c r="M16" s="191"/>
      <c r="N16" s="340"/>
      <c r="O16" s="341" t="str">
        <f>IF(AND(OR(I16="KO",L16&lt;&gt;""),OR(I16="",J16="",K16="")),Listes!$A$74,IF(AND(L16="",I16&lt;&gt;""),Listes!$A$75,IF(AND(H16&lt;L16,N16=""),Listes!$A$76,IF(AND(K16&lt;J16,N16=""),Listes!$A$77,IF(AND(L16&lt;&gt;"",L16&lt;H16,M16=""),Listes!$A$78,IF(AND(P16="",OR(I16&lt;&gt;"",J16&lt;&gt;"",K16&lt;&gt;"")),Listes!$A$79,""))))))</f>
        <v/>
      </c>
      <c r="P16" s="196"/>
      <c r="Q16" s="31">
        <f t="shared" si="0"/>
        <v>0</v>
      </c>
    </row>
    <row r="17" spans="1:17" ht="20.100000000000001" customHeight="1" x14ac:dyDescent="0.25">
      <c r="A17" s="134">
        <v>11</v>
      </c>
      <c r="B17" s="131" t="str">
        <f>IF('Dépenses sur factures'!B17="","",'Dépenses sur factures'!B17)</f>
        <v/>
      </c>
      <c r="C17" s="194" t="str">
        <f>IF('Dépenses sur factures'!C17="","",'Dépenses sur factures'!C17)</f>
        <v/>
      </c>
      <c r="D17" s="194" t="str">
        <f>IF('Dépenses sur factures'!D17="","",'Dépenses sur factures'!D17)</f>
        <v/>
      </c>
      <c r="E17" s="131" t="str">
        <f>IF('Dépenses sur factures'!E17="","",'Dépenses sur factures'!E17)</f>
        <v/>
      </c>
      <c r="F17" s="283" t="str">
        <f>IF('Dépenses sur factures'!F17="","",'Dépenses sur factures'!F17)</f>
        <v/>
      </c>
      <c r="G17" s="283" t="str">
        <f>IF('Dépenses sur factures'!G17="","",'Dépenses sur factures'!G17)</f>
        <v/>
      </c>
      <c r="H17" s="133" t="str">
        <f>IF('Dépenses sur factures'!H17="","",'Dépenses sur factures'!H17)</f>
        <v/>
      </c>
      <c r="I17" s="106"/>
      <c r="J17" s="287" t="str">
        <f t="shared" si="1"/>
        <v/>
      </c>
      <c r="K17" s="287" t="str">
        <f t="shared" si="2"/>
        <v/>
      </c>
      <c r="L17" s="106"/>
      <c r="M17" s="191"/>
      <c r="N17" s="340"/>
      <c r="O17" s="341" t="str">
        <f>IF(AND(OR(I17="KO",L17&lt;&gt;""),OR(I17="",J17="",K17="")),Listes!$A$74,IF(AND(L17="",I17&lt;&gt;""),Listes!$A$75,IF(AND(H17&lt;L17,N17=""),Listes!$A$76,IF(AND(K17&lt;J17,N17=""),Listes!$A$77,IF(AND(L17&lt;&gt;"",L17&lt;H17,M17=""),Listes!$A$78,IF(AND(P17="",OR(I17&lt;&gt;"",J17&lt;&gt;"",K17&lt;&gt;"")),Listes!$A$79,""))))))</f>
        <v/>
      </c>
      <c r="P17" s="196"/>
      <c r="Q17" s="31">
        <f t="shared" si="0"/>
        <v>0</v>
      </c>
    </row>
    <row r="18" spans="1:17" ht="20.100000000000001" customHeight="1" x14ac:dyDescent="0.25">
      <c r="A18" s="134">
        <v>12</v>
      </c>
      <c r="B18" s="131" t="str">
        <f>IF('Dépenses sur factures'!B18="","",'Dépenses sur factures'!B18)</f>
        <v/>
      </c>
      <c r="C18" s="194" t="str">
        <f>IF('Dépenses sur factures'!C18="","",'Dépenses sur factures'!C18)</f>
        <v/>
      </c>
      <c r="D18" s="194" t="str">
        <f>IF('Dépenses sur factures'!D18="","",'Dépenses sur factures'!D18)</f>
        <v/>
      </c>
      <c r="E18" s="131" t="str">
        <f>IF('Dépenses sur factures'!E18="","",'Dépenses sur factures'!E18)</f>
        <v/>
      </c>
      <c r="F18" s="283" t="str">
        <f>IF('Dépenses sur factures'!F18="","",'Dépenses sur factures'!F18)</f>
        <v/>
      </c>
      <c r="G18" s="283" t="str">
        <f>IF('Dépenses sur factures'!G18="","",'Dépenses sur factures'!G18)</f>
        <v/>
      </c>
      <c r="H18" s="133" t="str">
        <f>IF('Dépenses sur factures'!H18="","",'Dépenses sur factures'!H18)</f>
        <v/>
      </c>
      <c r="I18" s="106"/>
      <c r="J18" s="287" t="str">
        <f t="shared" si="1"/>
        <v/>
      </c>
      <c r="K18" s="287" t="str">
        <f t="shared" si="2"/>
        <v/>
      </c>
      <c r="L18" s="106"/>
      <c r="M18" s="191"/>
      <c r="N18" s="340"/>
      <c r="O18" s="341" t="str">
        <f>IF(AND(OR(I18="KO",L18&lt;&gt;""),OR(I18="",J18="",K18="")),Listes!$A$74,IF(AND(L18="",I18&lt;&gt;""),Listes!$A$75,IF(AND(H18&lt;L18,N18=""),Listes!$A$76,IF(AND(K18&lt;J18,N18=""),Listes!$A$77,IF(AND(L18&lt;&gt;"",L18&lt;H18,M18=""),Listes!$A$78,IF(AND(P18="",OR(I18&lt;&gt;"",J18&lt;&gt;"",K18&lt;&gt;"")),Listes!$A$79,""))))))</f>
        <v/>
      </c>
      <c r="P18" s="196"/>
      <c r="Q18" s="31">
        <f t="shared" si="0"/>
        <v>0</v>
      </c>
    </row>
    <row r="19" spans="1:17" ht="20.100000000000001" customHeight="1" x14ac:dyDescent="0.25">
      <c r="A19" s="134">
        <v>13</v>
      </c>
      <c r="B19" s="131" t="str">
        <f>IF('Dépenses sur factures'!B19="","",'Dépenses sur factures'!B19)</f>
        <v/>
      </c>
      <c r="C19" s="194" t="str">
        <f>IF('Dépenses sur factures'!C19="","",'Dépenses sur factures'!C19)</f>
        <v/>
      </c>
      <c r="D19" s="194" t="str">
        <f>IF('Dépenses sur factures'!D19="","",'Dépenses sur factures'!D19)</f>
        <v/>
      </c>
      <c r="E19" s="131" t="str">
        <f>IF('Dépenses sur factures'!E19="","",'Dépenses sur factures'!E19)</f>
        <v/>
      </c>
      <c r="F19" s="283" t="str">
        <f>IF('Dépenses sur factures'!F19="","",'Dépenses sur factures'!F19)</f>
        <v/>
      </c>
      <c r="G19" s="283" t="str">
        <f>IF('Dépenses sur factures'!G19="","",'Dépenses sur factures'!G19)</f>
        <v/>
      </c>
      <c r="H19" s="133" t="str">
        <f>IF('Dépenses sur factures'!H19="","",'Dépenses sur factures'!H19)</f>
        <v/>
      </c>
      <c r="I19" s="106"/>
      <c r="J19" s="287" t="str">
        <f t="shared" si="1"/>
        <v/>
      </c>
      <c r="K19" s="287" t="str">
        <f t="shared" si="2"/>
        <v/>
      </c>
      <c r="L19" s="106"/>
      <c r="M19" s="191"/>
      <c r="N19" s="340"/>
      <c r="O19" s="341"/>
      <c r="P19" s="196"/>
      <c r="Q19" s="31">
        <f t="shared" si="0"/>
        <v>0</v>
      </c>
    </row>
    <row r="20" spans="1:17" ht="20.100000000000001" customHeight="1" x14ac:dyDescent="0.25">
      <c r="A20" s="134">
        <v>14</v>
      </c>
      <c r="B20" s="131" t="str">
        <f>IF('Dépenses sur factures'!B20="","",'Dépenses sur factures'!B20)</f>
        <v/>
      </c>
      <c r="C20" s="194" t="str">
        <f>IF('Dépenses sur factures'!C20="","",'Dépenses sur factures'!C20)</f>
        <v/>
      </c>
      <c r="D20" s="194" t="str">
        <f>IF('Dépenses sur factures'!D20="","",'Dépenses sur factures'!D20)</f>
        <v/>
      </c>
      <c r="E20" s="131" t="str">
        <f>IF('Dépenses sur factures'!E20="","",'Dépenses sur factures'!E20)</f>
        <v/>
      </c>
      <c r="F20" s="283" t="str">
        <f>IF('Dépenses sur factures'!F20="","",'Dépenses sur factures'!F20)</f>
        <v/>
      </c>
      <c r="G20" s="283" t="str">
        <f>IF('Dépenses sur factures'!G20="","",'Dépenses sur factures'!G20)</f>
        <v/>
      </c>
      <c r="H20" s="133" t="str">
        <f>IF('Dépenses sur factures'!H20="","",'Dépenses sur factures'!H20)</f>
        <v/>
      </c>
      <c r="I20" s="106"/>
      <c r="J20" s="287" t="str">
        <f t="shared" si="1"/>
        <v/>
      </c>
      <c r="K20" s="287" t="str">
        <f t="shared" si="2"/>
        <v/>
      </c>
      <c r="L20" s="106"/>
      <c r="M20" s="191"/>
      <c r="N20" s="340"/>
      <c r="O20" s="341" t="str">
        <f>IF(AND(OR(I20="KO",L20&lt;&gt;""),OR(I20="",J20="",K20="")),Listes!$A$74,IF(AND(L20="",I20&lt;&gt;""),Listes!$A$75,IF(AND(H20&lt;L20,N20=""),Listes!$A$76,IF(AND(K20&lt;J20,N20=""),Listes!$A$77,IF(AND(L20&lt;&gt;"",L20&lt;H20,M20=""),Listes!$A$78,IF(AND(P20="",OR(I20&lt;&gt;"",J20&lt;&gt;"",K20&lt;&gt;"")),Listes!$A$79,""))))))</f>
        <v/>
      </c>
      <c r="P20" s="196"/>
      <c r="Q20" s="31">
        <f t="shared" si="0"/>
        <v>0</v>
      </c>
    </row>
    <row r="21" spans="1:17" ht="20.100000000000001" customHeight="1" x14ac:dyDescent="0.25">
      <c r="A21" s="134">
        <v>15</v>
      </c>
      <c r="B21" s="131" t="str">
        <f>IF('Dépenses sur factures'!B21="","",'Dépenses sur factures'!B21)</f>
        <v/>
      </c>
      <c r="C21" s="194" t="str">
        <f>IF('Dépenses sur factures'!C21="","",'Dépenses sur factures'!C21)</f>
        <v/>
      </c>
      <c r="D21" s="194" t="str">
        <f>IF('Dépenses sur factures'!D21="","",'Dépenses sur factures'!D21)</f>
        <v/>
      </c>
      <c r="E21" s="131" t="str">
        <f>IF('Dépenses sur factures'!E21="","",'Dépenses sur factures'!E21)</f>
        <v/>
      </c>
      <c r="F21" s="283" t="str">
        <f>IF('Dépenses sur factures'!F21="","",'Dépenses sur factures'!F21)</f>
        <v/>
      </c>
      <c r="G21" s="283" t="str">
        <f>IF('Dépenses sur factures'!G21="","",'Dépenses sur factures'!G21)</f>
        <v/>
      </c>
      <c r="H21" s="133" t="str">
        <f>IF('Dépenses sur factures'!H21="","",'Dépenses sur factures'!H21)</f>
        <v/>
      </c>
      <c r="I21" s="106"/>
      <c r="J21" s="287" t="str">
        <f t="shared" si="1"/>
        <v/>
      </c>
      <c r="K21" s="287" t="str">
        <f t="shared" si="2"/>
        <v/>
      </c>
      <c r="L21" s="106"/>
      <c r="M21" s="191"/>
      <c r="N21" s="340"/>
      <c r="O21" s="341" t="str">
        <f>IF(AND(OR(I21="KO",L21&lt;&gt;""),OR(I21="",J21="",K21="")),Listes!$A$74,IF(AND(L21="",I21&lt;&gt;""),Listes!$A$75,IF(AND(H21&lt;L21,N21=""),Listes!$A$76,IF(AND(K21&lt;J21,N21=""),Listes!$A$77,IF(AND(L21&lt;&gt;"",L21&lt;H21,M21=""),Listes!$A$78,IF(AND(P21="",OR(I21&lt;&gt;"",J21&lt;&gt;"",K21&lt;&gt;"")),Listes!$A$79,""))))))</f>
        <v/>
      </c>
      <c r="P21" s="196"/>
      <c r="Q21" s="31">
        <f t="shared" si="0"/>
        <v>0</v>
      </c>
    </row>
    <row r="22" spans="1:17" ht="20.100000000000001" customHeight="1" x14ac:dyDescent="0.25">
      <c r="A22" s="134">
        <v>16</v>
      </c>
      <c r="B22" s="131" t="str">
        <f>IF('Dépenses sur factures'!B22="","",'Dépenses sur factures'!B22)</f>
        <v/>
      </c>
      <c r="C22" s="194" t="str">
        <f>IF('Dépenses sur factures'!C22="","",'Dépenses sur factures'!C22)</f>
        <v/>
      </c>
      <c r="D22" s="194" t="str">
        <f>IF('Dépenses sur factures'!D22="","",'Dépenses sur factures'!D22)</f>
        <v/>
      </c>
      <c r="E22" s="131" t="str">
        <f>IF('Dépenses sur factures'!E22="","",'Dépenses sur factures'!E22)</f>
        <v/>
      </c>
      <c r="F22" s="283" t="str">
        <f>IF('Dépenses sur factures'!F22="","",'Dépenses sur factures'!F22)</f>
        <v/>
      </c>
      <c r="G22" s="283" t="str">
        <f>IF('Dépenses sur factures'!G22="","",'Dépenses sur factures'!G22)</f>
        <v/>
      </c>
      <c r="H22" s="133" t="str">
        <f>IF('Dépenses sur factures'!H22="","",'Dépenses sur factures'!H22)</f>
        <v/>
      </c>
      <c r="I22" s="106"/>
      <c r="J22" s="287" t="str">
        <f t="shared" si="1"/>
        <v/>
      </c>
      <c r="K22" s="287" t="str">
        <f t="shared" si="2"/>
        <v/>
      </c>
      <c r="L22" s="106"/>
      <c r="M22" s="191"/>
      <c r="N22" s="340"/>
      <c r="O22" s="341" t="str">
        <f>IF(AND(OR(I22="KO",L22&lt;&gt;""),OR(I22="",J22="",K22="")),Listes!$A$74,IF(AND(L22="",I22&lt;&gt;""),Listes!$A$75,IF(AND(H22&lt;L22,N22=""),Listes!$A$76,IF(AND(K22&lt;J22,N22=""),Listes!$A$77,IF(AND(L22&lt;&gt;"",L22&lt;H22,M22=""),Listes!$A$78,IF(AND(P22="",OR(I22&lt;&gt;"",J22&lt;&gt;"",K22&lt;&gt;"")),Listes!$A$79,""))))))</f>
        <v/>
      </c>
      <c r="P22" s="196"/>
      <c r="Q22" s="31">
        <f t="shared" si="0"/>
        <v>0</v>
      </c>
    </row>
    <row r="23" spans="1:17" ht="20.100000000000001" customHeight="1" x14ac:dyDescent="0.25">
      <c r="A23" s="134">
        <v>17</v>
      </c>
      <c r="B23" s="131" t="str">
        <f>IF('Dépenses sur factures'!B23="","",'Dépenses sur factures'!B23)</f>
        <v/>
      </c>
      <c r="C23" s="194" t="str">
        <f>IF('Dépenses sur factures'!C23="","",'Dépenses sur factures'!C23)</f>
        <v/>
      </c>
      <c r="D23" s="194" t="str">
        <f>IF('Dépenses sur factures'!D23="","",'Dépenses sur factures'!D23)</f>
        <v/>
      </c>
      <c r="E23" s="131" t="str">
        <f>IF('Dépenses sur factures'!E23="","",'Dépenses sur factures'!E23)</f>
        <v/>
      </c>
      <c r="F23" s="283" t="str">
        <f>IF('Dépenses sur factures'!F23="","",'Dépenses sur factures'!F23)</f>
        <v/>
      </c>
      <c r="G23" s="283" t="str">
        <f>IF('Dépenses sur factures'!G23="","",'Dépenses sur factures'!G23)</f>
        <v/>
      </c>
      <c r="H23" s="133" t="str">
        <f>IF('Dépenses sur factures'!H23="","",'Dépenses sur factures'!H23)</f>
        <v/>
      </c>
      <c r="I23" s="106"/>
      <c r="J23" s="287" t="str">
        <f t="shared" si="1"/>
        <v/>
      </c>
      <c r="K23" s="287" t="str">
        <f t="shared" si="2"/>
        <v/>
      </c>
      <c r="L23" s="106"/>
      <c r="M23" s="191"/>
      <c r="N23" s="340"/>
      <c r="O23" s="341" t="str">
        <f>IF(AND(OR(I23="KO",L23&lt;&gt;""),OR(I23="",J23="",K23="")),Listes!$A$74,IF(AND(L23="",I23&lt;&gt;""),Listes!$A$75,IF(AND(H23&lt;L23,N23=""),Listes!$A$76,IF(AND(K23&lt;J23,N23=""),Listes!$A$77,IF(AND(L23&lt;&gt;"",L23&lt;H23,M23=""),Listes!$A$78,IF(AND(P23="",OR(I23&lt;&gt;"",J23&lt;&gt;"",K23&lt;&gt;"")),Listes!$A$79,""))))))</f>
        <v/>
      </c>
      <c r="P23" s="196"/>
      <c r="Q23" s="31">
        <f t="shared" si="0"/>
        <v>0</v>
      </c>
    </row>
    <row r="24" spans="1:17" ht="20.100000000000001" customHeight="1" x14ac:dyDescent="0.25">
      <c r="A24" s="134">
        <v>18</v>
      </c>
      <c r="B24" s="131" t="str">
        <f>IF('Dépenses sur factures'!B24="","",'Dépenses sur factures'!B24)</f>
        <v/>
      </c>
      <c r="C24" s="194" t="str">
        <f>IF('Dépenses sur factures'!C24="","",'Dépenses sur factures'!C24)</f>
        <v/>
      </c>
      <c r="D24" s="194" t="str">
        <f>IF('Dépenses sur factures'!D24="","",'Dépenses sur factures'!D24)</f>
        <v/>
      </c>
      <c r="E24" s="131" t="str">
        <f>IF('Dépenses sur factures'!E24="","",'Dépenses sur factures'!E24)</f>
        <v/>
      </c>
      <c r="F24" s="283" t="str">
        <f>IF('Dépenses sur factures'!F24="","",'Dépenses sur factures'!F24)</f>
        <v/>
      </c>
      <c r="G24" s="283" t="str">
        <f>IF('Dépenses sur factures'!G24="","",'Dépenses sur factures'!G24)</f>
        <v/>
      </c>
      <c r="H24" s="133" t="str">
        <f>IF('Dépenses sur factures'!H24="","",'Dépenses sur factures'!H24)</f>
        <v/>
      </c>
      <c r="I24" s="106"/>
      <c r="J24" s="287" t="str">
        <f t="shared" si="1"/>
        <v/>
      </c>
      <c r="K24" s="287" t="str">
        <f t="shared" si="2"/>
        <v/>
      </c>
      <c r="L24" s="106"/>
      <c r="M24" s="191"/>
      <c r="N24" s="340"/>
      <c r="O24" s="341" t="str">
        <f>IF(AND(OR(I24="KO",L24&lt;&gt;""),OR(I24="",J24="",K24="")),Listes!$A$74,IF(AND(L24="",I24&lt;&gt;""),Listes!$A$75,IF(AND(H24&lt;L24,N24=""),Listes!$A$76,IF(AND(K24&lt;J24,N24=""),Listes!$A$77,IF(AND(L24&lt;&gt;"",L24&lt;H24,M24=""),Listes!$A$78,IF(AND(P24="",OR(I24&lt;&gt;"",J24&lt;&gt;"",K24&lt;&gt;"")),Listes!$A$79,""))))))</f>
        <v/>
      </c>
      <c r="P24" s="196"/>
      <c r="Q24" s="31">
        <f t="shared" si="0"/>
        <v>0</v>
      </c>
    </row>
    <row r="25" spans="1:17" ht="20.100000000000001" customHeight="1" x14ac:dyDescent="0.25">
      <c r="A25" s="134">
        <v>19</v>
      </c>
      <c r="B25" s="131" t="str">
        <f>IF('Dépenses sur factures'!B25="","",'Dépenses sur factures'!B25)</f>
        <v/>
      </c>
      <c r="C25" s="194" t="str">
        <f>IF('Dépenses sur factures'!C25="","",'Dépenses sur factures'!C25)</f>
        <v/>
      </c>
      <c r="D25" s="194" t="str">
        <f>IF('Dépenses sur factures'!D25="","",'Dépenses sur factures'!D25)</f>
        <v/>
      </c>
      <c r="E25" s="131" t="str">
        <f>IF('Dépenses sur factures'!E25="","",'Dépenses sur factures'!E25)</f>
        <v/>
      </c>
      <c r="F25" s="283" t="str">
        <f>IF('Dépenses sur factures'!F25="","",'Dépenses sur factures'!F25)</f>
        <v/>
      </c>
      <c r="G25" s="283" t="str">
        <f>IF('Dépenses sur factures'!G25="","",'Dépenses sur factures'!G25)</f>
        <v/>
      </c>
      <c r="H25" s="133" t="str">
        <f>IF('Dépenses sur factures'!H25="","",'Dépenses sur factures'!H25)</f>
        <v/>
      </c>
      <c r="I25" s="106"/>
      <c r="J25" s="287" t="str">
        <f t="shared" si="1"/>
        <v/>
      </c>
      <c r="K25" s="287" t="str">
        <f t="shared" si="2"/>
        <v/>
      </c>
      <c r="L25" s="106"/>
      <c r="M25" s="191"/>
      <c r="N25" s="340"/>
      <c r="O25" s="341" t="str">
        <f>IF(AND(OR(I25="KO",L25&lt;&gt;""),OR(I25="",J25="",K25="")),Listes!$A$74,IF(AND(L25="",I25&lt;&gt;""),Listes!$A$75,IF(AND(H25&lt;L25,N25=""),Listes!$A$76,IF(AND(K25&lt;J25,N25=""),Listes!$A$77,IF(AND(L25&lt;&gt;"",L25&lt;H25,M25=""),Listes!$A$78,IF(AND(P25="",OR(I25&lt;&gt;"",J25&lt;&gt;"",K25&lt;&gt;"")),Listes!$A$79,""))))))</f>
        <v/>
      </c>
      <c r="P25" s="196"/>
      <c r="Q25" s="31">
        <f t="shared" si="0"/>
        <v>0</v>
      </c>
    </row>
    <row r="26" spans="1:17" ht="20.100000000000001" customHeight="1" x14ac:dyDescent="0.25">
      <c r="A26" s="134">
        <v>20</v>
      </c>
      <c r="B26" s="131" t="str">
        <f>IF('Dépenses sur factures'!B26="","",'Dépenses sur factures'!B26)</f>
        <v/>
      </c>
      <c r="C26" s="194" t="str">
        <f>IF('Dépenses sur factures'!C26="","",'Dépenses sur factures'!C26)</f>
        <v/>
      </c>
      <c r="D26" s="194" t="str">
        <f>IF('Dépenses sur factures'!D26="","",'Dépenses sur factures'!D26)</f>
        <v/>
      </c>
      <c r="E26" s="131" t="str">
        <f>IF('Dépenses sur factures'!E26="","",'Dépenses sur factures'!E26)</f>
        <v/>
      </c>
      <c r="F26" s="283" t="str">
        <f>IF('Dépenses sur factures'!F26="","",'Dépenses sur factures'!F26)</f>
        <v/>
      </c>
      <c r="G26" s="283" t="str">
        <f>IF('Dépenses sur factures'!G26="","",'Dépenses sur factures'!G26)</f>
        <v/>
      </c>
      <c r="H26" s="133" t="str">
        <f>IF('Dépenses sur factures'!H26="","",'Dépenses sur factures'!H26)</f>
        <v/>
      </c>
      <c r="I26" s="106"/>
      <c r="J26" s="287" t="str">
        <f t="shared" si="1"/>
        <v/>
      </c>
      <c r="K26" s="287" t="str">
        <f t="shared" si="2"/>
        <v/>
      </c>
      <c r="L26" s="106"/>
      <c r="M26" s="191"/>
      <c r="N26" s="340"/>
      <c r="O26" s="341" t="str">
        <f>IF(AND(OR(I26="KO",L26&lt;&gt;""),OR(I26="",J26="",K26="")),Listes!$A$74,IF(AND(L26="",I26&lt;&gt;""),Listes!$A$75,IF(AND(H26&lt;L26,N26=""),Listes!$A$76,IF(AND(K26&lt;J26,N26=""),Listes!$A$77,IF(AND(L26&lt;&gt;"",L26&lt;H26,M26=""),Listes!$A$78,IF(AND(P26="",OR(I26&lt;&gt;"",J26&lt;&gt;"",K26&lt;&gt;"")),Listes!$A$79,""))))))</f>
        <v/>
      </c>
      <c r="P26" s="196"/>
      <c r="Q26" s="31">
        <f t="shared" si="0"/>
        <v>0</v>
      </c>
    </row>
    <row r="27" spans="1:17" ht="20.100000000000001" customHeight="1" x14ac:dyDescent="0.25">
      <c r="A27" s="134">
        <v>21</v>
      </c>
      <c r="B27" s="131" t="str">
        <f>IF('Dépenses sur factures'!B27="","",'Dépenses sur factures'!B27)</f>
        <v/>
      </c>
      <c r="C27" s="194" t="str">
        <f>IF('Dépenses sur factures'!C27="","",'Dépenses sur factures'!C27)</f>
        <v/>
      </c>
      <c r="D27" s="194" t="str">
        <f>IF('Dépenses sur factures'!D27="","",'Dépenses sur factures'!D27)</f>
        <v/>
      </c>
      <c r="E27" s="131" t="str">
        <f>IF('Dépenses sur factures'!E27="","",'Dépenses sur factures'!E27)</f>
        <v/>
      </c>
      <c r="F27" s="283" t="str">
        <f>IF('Dépenses sur factures'!F27="","",'Dépenses sur factures'!F27)</f>
        <v/>
      </c>
      <c r="G27" s="283" t="str">
        <f>IF('Dépenses sur factures'!G27="","",'Dépenses sur factures'!G27)</f>
        <v/>
      </c>
      <c r="H27" s="133" t="str">
        <f>IF('Dépenses sur factures'!H27="","",'Dépenses sur factures'!H27)</f>
        <v/>
      </c>
      <c r="I27" s="106"/>
      <c r="J27" s="287" t="str">
        <f t="shared" si="1"/>
        <v/>
      </c>
      <c r="K27" s="287" t="str">
        <f t="shared" si="2"/>
        <v/>
      </c>
      <c r="L27" s="106"/>
      <c r="M27" s="191"/>
      <c r="N27" s="340"/>
      <c r="O27" s="341" t="str">
        <f>IF(AND(OR(I27="KO",L27&lt;&gt;""),OR(I27="",J27="",K27="")),Listes!$A$74,IF(AND(L27="",I27&lt;&gt;""),Listes!$A$75,IF(AND(H27&lt;L27,N27=""),Listes!$A$76,IF(AND(K27&lt;J27,N27=""),Listes!$A$77,IF(AND(L27&lt;&gt;"",L27&lt;H27,M27=""),Listes!$A$78,IF(AND(P27="",OR(I27&lt;&gt;"",J27&lt;&gt;"",K27&lt;&gt;"")),Listes!$A$79,""))))))</f>
        <v/>
      </c>
      <c r="P27" s="196"/>
      <c r="Q27" s="31">
        <f t="shared" si="0"/>
        <v>0</v>
      </c>
    </row>
    <row r="28" spans="1:17" ht="20.100000000000001" customHeight="1" x14ac:dyDescent="0.25">
      <c r="A28" s="134">
        <v>22</v>
      </c>
      <c r="B28" s="131" t="str">
        <f>IF('Dépenses sur factures'!B28="","",'Dépenses sur factures'!B28)</f>
        <v/>
      </c>
      <c r="C28" s="194" t="str">
        <f>IF('Dépenses sur factures'!C28="","",'Dépenses sur factures'!C28)</f>
        <v/>
      </c>
      <c r="D28" s="194" t="str">
        <f>IF('Dépenses sur factures'!D28="","",'Dépenses sur factures'!D28)</f>
        <v/>
      </c>
      <c r="E28" s="131" t="str">
        <f>IF('Dépenses sur factures'!E28="","",'Dépenses sur factures'!E28)</f>
        <v/>
      </c>
      <c r="F28" s="283" t="str">
        <f>IF('Dépenses sur factures'!F28="","",'Dépenses sur factures'!F28)</f>
        <v/>
      </c>
      <c r="G28" s="283" t="str">
        <f>IF('Dépenses sur factures'!G28="","",'Dépenses sur factures'!G28)</f>
        <v/>
      </c>
      <c r="H28" s="133" t="str">
        <f>IF('Dépenses sur factures'!H28="","",'Dépenses sur factures'!H28)</f>
        <v/>
      </c>
      <c r="I28" s="106"/>
      <c r="J28" s="287" t="str">
        <f t="shared" si="1"/>
        <v/>
      </c>
      <c r="K28" s="287" t="str">
        <f t="shared" si="2"/>
        <v/>
      </c>
      <c r="L28" s="106"/>
      <c r="M28" s="191"/>
      <c r="N28" s="340"/>
      <c r="O28" s="341" t="str">
        <f>IF(AND(OR(I28="KO",L28&lt;&gt;""),OR(I28="",J28="",K28="")),Listes!$A$74,IF(AND(L28="",I28&lt;&gt;""),Listes!$A$75,IF(AND(H28&lt;L28,N28=""),Listes!$A$76,IF(AND(K28&lt;J28,N28=""),Listes!$A$77,IF(AND(L28&lt;&gt;"",L28&lt;H28,M28=""),Listes!$A$78,IF(AND(P28="",OR(I28&lt;&gt;"",J28&lt;&gt;"",K28&lt;&gt;"")),Listes!$A$79,""))))))</f>
        <v/>
      </c>
      <c r="P28" s="196"/>
      <c r="Q28" s="31">
        <f t="shared" si="0"/>
        <v>0</v>
      </c>
    </row>
    <row r="29" spans="1:17" ht="20.100000000000001" customHeight="1" x14ac:dyDescent="0.25">
      <c r="A29" s="134">
        <v>23</v>
      </c>
      <c r="B29" s="131" t="str">
        <f>IF('Dépenses sur factures'!B29="","",'Dépenses sur factures'!B29)</f>
        <v/>
      </c>
      <c r="C29" s="194" t="str">
        <f>IF('Dépenses sur factures'!C29="","",'Dépenses sur factures'!C29)</f>
        <v/>
      </c>
      <c r="D29" s="194" t="str">
        <f>IF('Dépenses sur factures'!D29="","",'Dépenses sur factures'!D29)</f>
        <v/>
      </c>
      <c r="E29" s="131" t="str">
        <f>IF('Dépenses sur factures'!E29="","",'Dépenses sur factures'!E29)</f>
        <v/>
      </c>
      <c r="F29" s="283" t="str">
        <f>IF('Dépenses sur factures'!F29="","",'Dépenses sur factures'!F29)</f>
        <v/>
      </c>
      <c r="G29" s="283" t="str">
        <f>IF('Dépenses sur factures'!G29="","",'Dépenses sur factures'!G29)</f>
        <v/>
      </c>
      <c r="H29" s="133" t="str">
        <f>IF('Dépenses sur factures'!H29="","",'Dépenses sur factures'!H29)</f>
        <v/>
      </c>
      <c r="I29" s="106"/>
      <c r="J29" s="287" t="str">
        <f t="shared" si="1"/>
        <v/>
      </c>
      <c r="K29" s="287" t="str">
        <f t="shared" si="2"/>
        <v/>
      </c>
      <c r="L29" s="106"/>
      <c r="M29" s="191"/>
      <c r="N29" s="340"/>
      <c r="O29" s="341" t="str">
        <f>IF(AND(OR(I29="KO",L29&lt;&gt;""),OR(I29="",J29="",K29="")),Listes!$A$74,IF(AND(L29="",I29&lt;&gt;""),Listes!$A$75,IF(AND(H29&lt;L29,N29=""),Listes!$A$76,IF(AND(K29&lt;J29,N29=""),Listes!$A$77,IF(AND(L29&lt;&gt;"",L29&lt;H29,M29=""),Listes!$A$78,IF(AND(P29="",OR(I29&lt;&gt;"",J29&lt;&gt;"",K29&lt;&gt;"")),Listes!$A$79,""))))))</f>
        <v/>
      </c>
      <c r="P29" s="196"/>
      <c r="Q29" s="31">
        <f t="shared" si="0"/>
        <v>0</v>
      </c>
    </row>
    <row r="30" spans="1:17" ht="20.100000000000001" customHeight="1" x14ac:dyDescent="0.25">
      <c r="A30" s="134">
        <v>24</v>
      </c>
      <c r="B30" s="131" t="str">
        <f>IF('Dépenses sur factures'!B30="","",'Dépenses sur factures'!B30)</f>
        <v/>
      </c>
      <c r="C30" s="194" t="str">
        <f>IF('Dépenses sur factures'!C30="","",'Dépenses sur factures'!C30)</f>
        <v/>
      </c>
      <c r="D30" s="194" t="str">
        <f>IF('Dépenses sur factures'!D30="","",'Dépenses sur factures'!D30)</f>
        <v/>
      </c>
      <c r="E30" s="131" t="str">
        <f>IF('Dépenses sur factures'!E30="","",'Dépenses sur factures'!E30)</f>
        <v/>
      </c>
      <c r="F30" s="283" t="str">
        <f>IF('Dépenses sur factures'!F30="","",'Dépenses sur factures'!F30)</f>
        <v/>
      </c>
      <c r="G30" s="283" t="str">
        <f>IF('Dépenses sur factures'!G30="","",'Dépenses sur factures'!G30)</f>
        <v/>
      </c>
      <c r="H30" s="133" t="str">
        <f>IF('Dépenses sur factures'!H30="","",'Dépenses sur factures'!H30)</f>
        <v/>
      </c>
      <c r="I30" s="106"/>
      <c r="J30" s="287" t="str">
        <f t="shared" si="1"/>
        <v/>
      </c>
      <c r="K30" s="287" t="str">
        <f t="shared" si="2"/>
        <v/>
      </c>
      <c r="L30" s="106"/>
      <c r="M30" s="191"/>
      <c r="N30" s="340"/>
      <c r="O30" s="341" t="str">
        <f>IF(AND(OR(I30="KO",L30&lt;&gt;""),OR(I30="",J30="",K30="")),Listes!$A$74,IF(AND(L30="",I30&lt;&gt;""),Listes!$A$75,IF(AND(H30&lt;L30,N30=""),Listes!$A$76,IF(AND(K30&lt;J30,N30=""),Listes!$A$77,IF(AND(L30&lt;&gt;"",L30&lt;H30,M30=""),Listes!$A$78,IF(AND(P30="",OR(I30&lt;&gt;"",J30&lt;&gt;"",K30&lt;&gt;"")),Listes!$A$79,""))))))</f>
        <v/>
      </c>
      <c r="P30" s="196"/>
      <c r="Q30" s="31">
        <f t="shared" si="0"/>
        <v>0</v>
      </c>
    </row>
    <row r="31" spans="1:17" ht="20.100000000000001" customHeight="1" x14ac:dyDescent="0.25">
      <c r="A31" s="134">
        <v>25</v>
      </c>
      <c r="B31" s="131" t="str">
        <f>IF('Dépenses sur factures'!B31="","",'Dépenses sur factures'!B31)</f>
        <v/>
      </c>
      <c r="C31" s="194" t="str">
        <f>IF('Dépenses sur factures'!C31="","",'Dépenses sur factures'!C31)</f>
        <v/>
      </c>
      <c r="D31" s="194" t="str">
        <f>IF('Dépenses sur factures'!D31="","",'Dépenses sur factures'!D31)</f>
        <v/>
      </c>
      <c r="E31" s="131" t="str">
        <f>IF('Dépenses sur factures'!E31="","",'Dépenses sur factures'!E31)</f>
        <v/>
      </c>
      <c r="F31" s="283" t="str">
        <f>IF('Dépenses sur factures'!F31="","",'Dépenses sur factures'!F31)</f>
        <v/>
      </c>
      <c r="G31" s="283" t="str">
        <f>IF('Dépenses sur factures'!G31="","",'Dépenses sur factures'!G31)</f>
        <v/>
      </c>
      <c r="H31" s="133" t="str">
        <f>IF('Dépenses sur factures'!H31="","",'Dépenses sur factures'!H31)</f>
        <v/>
      </c>
      <c r="I31" s="106"/>
      <c r="J31" s="287" t="str">
        <f t="shared" si="1"/>
        <v/>
      </c>
      <c r="K31" s="287" t="str">
        <f t="shared" si="2"/>
        <v/>
      </c>
      <c r="L31" s="106"/>
      <c r="M31" s="191"/>
      <c r="N31" s="340"/>
      <c r="O31" s="341" t="str">
        <f>IF(AND(OR(I31="KO",L31&lt;&gt;""),OR(I31="",J31="",K31="")),Listes!$A$74,IF(AND(L31="",I31&lt;&gt;""),Listes!$A$75,IF(AND(H31&lt;L31,N31=""),Listes!$A$76,IF(AND(K31&lt;J31,N31=""),Listes!$A$77,IF(AND(L31&lt;&gt;"",L31&lt;H31,M31=""),Listes!$A$78,IF(AND(P31="",OR(I31&lt;&gt;"",J31&lt;&gt;"",K31&lt;&gt;"")),Listes!$A$79,""))))))</f>
        <v/>
      </c>
      <c r="P31" s="196"/>
      <c r="Q31" s="31">
        <f t="shared" si="0"/>
        <v>0</v>
      </c>
    </row>
    <row r="32" spans="1:17" ht="20.100000000000001" customHeight="1" x14ac:dyDescent="0.25">
      <c r="A32" s="134">
        <v>26</v>
      </c>
      <c r="B32" s="131" t="str">
        <f>IF('Dépenses sur factures'!B32="","",'Dépenses sur factures'!B32)</f>
        <v/>
      </c>
      <c r="C32" s="194" t="str">
        <f>IF('Dépenses sur factures'!C32="","",'Dépenses sur factures'!C32)</f>
        <v/>
      </c>
      <c r="D32" s="194" t="str">
        <f>IF('Dépenses sur factures'!D32="","",'Dépenses sur factures'!D32)</f>
        <v/>
      </c>
      <c r="E32" s="131" t="str">
        <f>IF('Dépenses sur factures'!E32="","",'Dépenses sur factures'!E32)</f>
        <v/>
      </c>
      <c r="F32" s="283" t="str">
        <f>IF('Dépenses sur factures'!F32="","",'Dépenses sur factures'!F32)</f>
        <v/>
      </c>
      <c r="G32" s="283" t="str">
        <f>IF('Dépenses sur factures'!G32="","",'Dépenses sur factures'!G32)</f>
        <v/>
      </c>
      <c r="H32" s="133" t="str">
        <f>IF('Dépenses sur factures'!H32="","",'Dépenses sur factures'!H32)</f>
        <v/>
      </c>
      <c r="I32" s="106"/>
      <c r="J32" s="287" t="str">
        <f t="shared" si="1"/>
        <v/>
      </c>
      <c r="K32" s="287" t="str">
        <f t="shared" si="2"/>
        <v/>
      </c>
      <c r="L32" s="106"/>
      <c r="M32" s="191"/>
      <c r="N32" s="340"/>
      <c r="O32" s="341" t="str">
        <f>IF(AND(OR(I32="KO",L32&lt;&gt;""),OR(I32="",J32="",K32="")),Listes!$A$74,IF(AND(L32="",I32&lt;&gt;""),Listes!$A$75,IF(AND(H32&lt;L32,N32=""),Listes!$A$76,IF(AND(K32&lt;J32,N32=""),Listes!$A$77,IF(AND(L32&lt;&gt;"",L32&lt;H32,M32=""),Listes!$A$78,IF(AND(P32="",OR(I32&lt;&gt;"",J32&lt;&gt;"",K32&lt;&gt;"")),Listes!$A$79,""))))))</f>
        <v/>
      </c>
      <c r="P32" s="196"/>
      <c r="Q32" s="31">
        <f t="shared" si="0"/>
        <v>0</v>
      </c>
    </row>
    <row r="33" spans="1:17" ht="20.100000000000001" customHeight="1" x14ac:dyDescent="0.25">
      <c r="A33" s="134">
        <v>27</v>
      </c>
      <c r="B33" s="131" t="str">
        <f>IF('Dépenses sur factures'!B33="","",'Dépenses sur factures'!B33)</f>
        <v/>
      </c>
      <c r="C33" s="194" t="str">
        <f>IF('Dépenses sur factures'!C33="","",'Dépenses sur factures'!C33)</f>
        <v/>
      </c>
      <c r="D33" s="194" t="str">
        <f>IF('Dépenses sur factures'!D33="","",'Dépenses sur factures'!D33)</f>
        <v/>
      </c>
      <c r="E33" s="131" t="str">
        <f>IF('Dépenses sur factures'!E33="","",'Dépenses sur factures'!E33)</f>
        <v/>
      </c>
      <c r="F33" s="283" t="str">
        <f>IF('Dépenses sur factures'!F33="","",'Dépenses sur factures'!F33)</f>
        <v/>
      </c>
      <c r="G33" s="283" t="str">
        <f>IF('Dépenses sur factures'!G33="","",'Dépenses sur factures'!G33)</f>
        <v/>
      </c>
      <c r="H33" s="133" t="str">
        <f>IF('Dépenses sur factures'!H33="","",'Dépenses sur factures'!H33)</f>
        <v/>
      </c>
      <c r="I33" s="106"/>
      <c r="J33" s="287" t="str">
        <f t="shared" si="1"/>
        <v/>
      </c>
      <c r="K33" s="287" t="str">
        <f t="shared" si="2"/>
        <v/>
      </c>
      <c r="L33" s="106"/>
      <c r="M33" s="191"/>
      <c r="N33" s="340"/>
      <c r="O33" s="341" t="str">
        <f>IF(AND(OR(I33="KO",L33&lt;&gt;""),OR(I33="",J33="",K33="")),Listes!$A$74,IF(AND(L33="",I33&lt;&gt;""),Listes!$A$75,IF(AND(H33&lt;L33,N33=""),Listes!$A$76,IF(AND(K33&lt;J33,N33=""),Listes!$A$77,IF(AND(L33&lt;&gt;"",L33&lt;H33,M33=""),Listes!$A$78,IF(AND(P33="",OR(I33&lt;&gt;"",J33&lt;&gt;"",K33&lt;&gt;"")),Listes!$A$79,""))))))</f>
        <v/>
      </c>
      <c r="P33" s="196"/>
      <c r="Q33" s="31">
        <f t="shared" si="0"/>
        <v>0</v>
      </c>
    </row>
    <row r="34" spans="1:17" ht="20.100000000000001" customHeight="1" x14ac:dyDescent="0.25">
      <c r="A34" s="134">
        <v>28</v>
      </c>
      <c r="B34" s="131" t="str">
        <f>IF('Dépenses sur factures'!B34="","",'Dépenses sur factures'!B34)</f>
        <v/>
      </c>
      <c r="C34" s="194" t="str">
        <f>IF('Dépenses sur factures'!C34="","",'Dépenses sur factures'!C34)</f>
        <v/>
      </c>
      <c r="D34" s="194" t="str">
        <f>IF('Dépenses sur factures'!D34="","",'Dépenses sur factures'!D34)</f>
        <v/>
      </c>
      <c r="E34" s="131" t="str">
        <f>IF('Dépenses sur factures'!E34="","",'Dépenses sur factures'!E34)</f>
        <v/>
      </c>
      <c r="F34" s="283" t="str">
        <f>IF('Dépenses sur factures'!F34="","",'Dépenses sur factures'!F34)</f>
        <v/>
      </c>
      <c r="G34" s="283" t="str">
        <f>IF('Dépenses sur factures'!G34="","",'Dépenses sur factures'!G34)</f>
        <v/>
      </c>
      <c r="H34" s="133" t="str">
        <f>IF('Dépenses sur factures'!H34="","",'Dépenses sur factures'!H34)</f>
        <v/>
      </c>
      <c r="I34" s="106"/>
      <c r="J34" s="287" t="str">
        <f t="shared" si="1"/>
        <v/>
      </c>
      <c r="K34" s="287" t="str">
        <f t="shared" si="2"/>
        <v/>
      </c>
      <c r="L34" s="106"/>
      <c r="M34" s="191"/>
      <c r="N34" s="340"/>
      <c r="O34" s="341" t="str">
        <f>IF(AND(OR(I34="KO",L34&lt;&gt;""),OR(I34="",J34="",K34="")),Listes!$A$74,IF(AND(L34="",I34&lt;&gt;""),Listes!$A$75,IF(AND(H34&lt;L34,N34=""),Listes!$A$76,IF(AND(K34&lt;J34,N34=""),Listes!$A$77,IF(AND(L34&lt;&gt;"",L34&lt;H34,M34=""),Listes!$A$78,IF(AND(P34="",OR(I34&lt;&gt;"",J34&lt;&gt;"",K34&lt;&gt;"")),Listes!$A$79,""))))))</f>
        <v/>
      </c>
      <c r="P34" s="196"/>
      <c r="Q34" s="31">
        <f t="shared" si="0"/>
        <v>0</v>
      </c>
    </row>
    <row r="35" spans="1:17" ht="20.100000000000001" customHeight="1" x14ac:dyDescent="0.25">
      <c r="A35" s="134">
        <v>29</v>
      </c>
      <c r="B35" s="131" t="str">
        <f>IF('Dépenses sur factures'!B35="","",'Dépenses sur factures'!B35)</f>
        <v/>
      </c>
      <c r="C35" s="194" t="str">
        <f>IF('Dépenses sur factures'!C35="","",'Dépenses sur factures'!C35)</f>
        <v/>
      </c>
      <c r="D35" s="194" t="str">
        <f>IF('Dépenses sur factures'!D35="","",'Dépenses sur factures'!D35)</f>
        <v/>
      </c>
      <c r="E35" s="131" t="str">
        <f>IF('Dépenses sur factures'!E35="","",'Dépenses sur factures'!E35)</f>
        <v/>
      </c>
      <c r="F35" s="283" t="str">
        <f>IF('Dépenses sur factures'!F35="","",'Dépenses sur factures'!F35)</f>
        <v/>
      </c>
      <c r="G35" s="283" t="str">
        <f>IF('Dépenses sur factures'!G35="","",'Dépenses sur factures'!G35)</f>
        <v/>
      </c>
      <c r="H35" s="133" t="str">
        <f>IF('Dépenses sur factures'!H35="","",'Dépenses sur factures'!H35)</f>
        <v/>
      </c>
      <c r="I35" s="106"/>
      <c r="J35" s="287" t="str">
        <f t="shared" si="1"/>
        <v/>
      </c>
      <c r="K35" s="287" t="str">
        <f t="shared" si="2"/>
        <v/>
      </c>
      <c r="L35" s="106"/>
      <c r="M35" s="191"/>
      <c r="N35" s="340"/>
      <c r="O35" s="341" t="str">
        <f>IF(AND(OR(I35="KO",L35&lt;&gt;""),OR(I35="",J35="",K35="")),Listes!$A$74,IF(AND(L35="",I35&lt;&gt;""),Listes!$A$75,IF(AND(H35&lt;L35,N35=""),Listes!$A$76,IF(AND(K35&lt;J35,N35=""),Listes!$A$77,IF(AND(L35&lt;&gt;"",L35&lt;H35,M35=""),Listes!$A$78,IF(AND(P35="",OR(I35&lt;&gt;"",J35&lt;&gt;"",K35&lt;&gt;"")),Listes!$A$79,""))))))</f>
        <v/>
      </c>
      <c r="P35" s="196"/>
      <c r="Q35" s="31">
        <f t="shared" si="0"/>
        <v>0</v>
      </c>
    </row>
    <row r="36" spans="1:17" ht="20.100000000000001" customHeight="1" x14ac:dyDescent="0.25">
      <c r="A36" s="134">
        <v>30</v>
      </c>
      <c r="B36" s="131" t="str">
        <f>IF('Dépenses sur factures'!B36="","",'Dépenses sur factures'!B36)</f>
        <v/>
      </c>
      <c r="C36" s="194" t="str">
        <f>IF('Dépenses sur factures'!C36="","",'Dépenses sur factures'!C36)</f>
        <v/>
      </c>
      <c r="D36" s="194" t="str">
        <f>IF('Dépenses sur factures'!D36="","",'Dépenses sur factures'!D36)</f>
        <v/>
      </c>
      <c r="E36" s="131" t="str">
        <f>IF('Dépenses sur factures'!E36="","",'Dépenses sur factures'!E36)</f>
        <v/>
      </c>
      <c r="F36" s="283" t="str">
        <f>IF('Dépenses sur factures'!F36="","",'Dépenses sur factures'!F36)</f>
        <v/>
      </c>
      <c r="G36" s="283" t="str">
        <f>IF('Dépenses sur factures'!G36="","",'Dépenses sur factures'!G36)</f>
        <v/>
      </c>
      <c r="H36" s="133" t="str">
        <f>IF('Dépenses sur factures'!H36="","",'Dépenses sur factures'!H36)</f>
        <v/>
      </c>
      <c r="I36" s="106"/>
      <c r="J36" s="287" t="str">
        <f t="shared" si="1"/>
        <v/>
      </c>
      <c r="K36" s="287" t="str">
        <f t="shared" si="2"/>
        <v/>
      </c>
      <c r="L36" s="106"/>
      <c r="M36" s="191"/>
      <c r="N36" s="340"/>
      <c r="O36" s="341" t="str">
        <f>IF(AND(OR(I36="KO",L36&lt;&gt;""),OR(I36="",J36="",K36="")),Listes!$A$74,IF(AND(L36="",I36&lt;&gt;""),Listes!$A$75,IF(AND(H36&lt;L36,N36=""),Listes!$A$76,IF(AND(K36&lt;J36,N36=""),Listes!$A$77,IF(AND(L36&lt;&gt;"",L36&lt;H36,M36=""),Listes!$A$78,IF(AND(P36="",OR(I36&lt;&gt;"",J36&lt;&gt;"",K36&lt;&gt;"")),Listes!$A$79,""))))))</f>
        <v/>
      </c>
      <c r="P36" s="196"/>
      <c r="Q36" s="31">
        <f t="shared" si="0"/>
        <v>0</v>
      </c>
    </row>
    <row r="37" spans="1:17" ht="20.100000000000001" customHeight="1" x14ac:dyDescent="0.25">
      <c r="A37" s="134">
        <v>31</v>
      </c>
      <c r="B37" s="131" t="str">
        <f>IF('Dépenses sur factures'!B37="","",'Dépenses sur factures'!B37)</f>
        <v/>
      </c>
      <c r="C37" s="194" t="str">
        <f>IF('Dépenses sur factures'!C37="","",'Dépenses sur factures'!C37)</f>
        <v/>
      </c>
      <c r="D37" s="194" t="str">
        <f>IF('Dépenses sur factures'!D37="","",'Dépenses sur factures'!D37)</f>
        <v/>
      </c>
      <c r="E37" s="131" t="str">
        <f>IF('Dépenses sur factures'!E37="","",'Dépenses sur factures'!E37)</f>
        <v/>
      </c>
      <c r="F37" s="283" t="str">
        <f>IF('Dépenses sur factures'!F37="","",'Dépenses sur factures'!F37)</f>
        <v/>
      </c>
      <c r="G37" s="283" t="str">
        <f>IF('Dépenses sur factures'!G37="","",'Dépenses sur factures'!G37)</f>
        <v/>
      </c>
      <c r="H37" s="133" t="str">
        <f>IF('Dépenses sur factures'!H37="","",'Dépenses sur factures'!H37)</f>
        <v/>
      </c>
      <c r="I37" s="106"/>
      <c r="J37" s="287" t="str">
        <f t="shared" si="1"/>
        <v/>
      </c>
      <c r="K37" s="287" t="str">
        <f t="shared" si="2"/>
        <v/>
      </c>
      <c r="L37" s="106"/>
      <c r="M37" s="191"/>
      <c r="N37" s="340"/>
      <c r="O37" s="341" t="str">
        <f>IF(AND(OR(I37="KO",L37&lt;&gt;""),OR(I37="",J37="",K37="")),Listes!$A$74,IF(AND(L37="",I37&lt;&gt;""),Listes!$A$75,IF(AND(H37&lt;L37,N37=""),Listes!$A$76,IF(AND(K37&lt;J37,N37=""),Listes!$A$77,IF(AND(L37&lt;&gt;"",L37&lt;H37,M37=""),Listes!$A$78,IF(AND(P37="",OR(I37&lt;&gt;"",J37&lt;&gt;"",K37&lt;&gt;"")),Listes!$A$79,""))))))</f>
        <v/>
      </c>
      <c r="P37" s="196"/>
      <c r="Q37" s="31">
        <f t="shared" si="0"/>
        <v>0</v>
      </c>
    </row>
    <row r="38" spans="1:17" ht="20.100000000000001" customHeight="1" x14ac:dyDescent="0.25">
      <c r="A38" s="134">
        <v>32</v>
      </c>
      <c r="B38" s="131" t="str">
        <f>IF('Dépenses sur factures'!B38="","",'Dépenses sur factures'!B38)</f>
        <v/>
      </c>
      <c r="C38" s="194" t="str">
        <f>IF('Dépenses sur factures'!C38="","",'Dépenses sur factures'!C38)</f>
        <v/>
      </c>
      <c r="D38" s="194" t="str">
        <f>IF('Dépenses sur factures'!D38="","",'Dépenses sur factures'!D38)</f>
        <v/>
      </c>
      <c r="E38" s="131" t="str">
        <f>IF('Dépenses sur factures'!E38="","",'Dépenses sur factures'!E38)</f>
        <v/>
      </c>
      <c r="F38" s="283" t="str">
        <f>IF('Dépenses sur factures'!F38="","",'Dépenses sur factures'!F38)</f>
        <v/>
      </c>
      <c r="G38" s="283" t="str">
        <f>IF('Dépenses sur factures'!G38="","",'Dépenses sur factures'!G38)</f>
        <v/>
      </c>
      <c r="H38" s="133" t="str">
        <f>IF('Dépenses sur factures'!H38="","",'Dépenses sur factures'!H38)</f>
        <v/>
      </c>
      <c r="I38" s="106"/>
      <c r="J38" s="287" t="str">
        <f t="shared" si="1"/>
        <v/>
      </c>
      <c r="K38" s="287" t="str">
        <f t="shared" si="2"/>
        <v/>
      </c>
      <c r="L38" s="106"/>
      <c r="M38" s="191"/>
      <c r="N38" s="340"/>
      <c r="O38" s="341" t="str">
        <f>IF(AND(OR(I38="KO",L38&lt;&gt;""),OR(I38="",J38="",K38="")),Listes!$A$74,IF(AND(L38="",I38&lt;&gt;""),Listes!$A$75,IF(AND(H38&lt;L38,N38=""),Listes!$A$76,IF(AND(K38&lt;J38,N38=""),Listes!$A$77,IF(AND(L38&lt;&gt;"",L38&lt;H38,M38=""),Listes!$A$78,IF(AND(P38="",OR(I38&lt;&gt;"",J38&lt;&gt;"",K38&lt;&gt;"")),Listes!$A$79,""))))))</f>
        <v/>
      </c>
      <c r="P38" s="196"/>
      <c r="Q38" s="31">
        <f t="shared" si="0"/>
        <v>0</v>
      </c>
    </row>
    <row r="39" spans="1:17" ht="20.100000000000001" customHeight="1" x14ac:dyDescent="0.25">
      <c r="A39" s="134">
        <v>33</v>
      </c>
      <c r="B39" s="131" t="str">
        <f>IF('Dépenses sur factures'!B39="","",'Dépenses sur factures'!B39)</f>
        <v/>
      </c>
      <c r="C39" s="194" t="str">
        <f>IF('Dépenses sur factures'!C39="","",'Dépenses sur factures'!C39)</f>
        <v/>
      </c>
      <c r="D39" s="194" t="str">
        <f>IF('Dépenses sur factures'!D39="","",'Dépenses sur factures'!D39)</f>
        <v/>
      </c>
      <c r="E39" s="131" t="str">
        <f>IF('Dépenses sur factures'!E39="","",'Dépenses sur factures'!E39)</f>
        <v/>
      </c>
      <c r="F39" s="283" t="str">
        <f>IF('Dépenses sur factures'!F39="","",'Dépenses sur factures'!F39)</f>
        <v/>
      </c>
      <c r="G39" s="283" t="str">
        <f>IF('Dépenses sur factures'!G39="","",'Dépenses sur factures'!G39)</f>
        <v/>
      </c>
      <c r="H39" s="133" t="str">
        <f>IF('Dépenses sur factures'!H39="","",'Dépenses sur factures'!H39)</f>
        <v/>
      </c>
      <c r="I39" s="106"/>
      <c r="J39" s="287" t="str">
        <f t="shared" si="1"/>
        <v/>
      </c>
      <c r="K39" s="287" t="str">
        <f t="shared" si="2"/>
        <v/>
      </c>
      <c r="L39" s="106"/>
      <c r="M39" s="191"/>
      <c r="N39" s="340"/>
      <c r="O39" s="341" t="str">
        <f>IF(AND(OR(I39="KO",L39&lt;&gt;""),OR(I39="",J39="",K39="")),Listes!$A$74,IF(AND(L39="",I39&lt;&gt;""),Listes!$A$75,IF(AND(H39&lt;L39,N39=""),Listes!$A$76,IF(AND(K39&lt;J39,N39=""),Listes!$A$77,IF(AND(L39&lt;&gt;"",L39&lt;H39,M39=""),Listes!$A$78,IF(AND(P39="",OR(I39&lt;&gt;"",J39&lt;&gt;"",K39&lt;&gt;"")),Listes!$A$79,""))))))</f>
        <v/>
      </c>
      <c r="P39" s="196"/>
      <c r="Q39" s="31">
        <f t="shared" si="0"/>
        <v>0</v>
      </c>
    </row>
    <row r="40" spans="1:17" ht="20.100000000000001" customHeight="1" x14ac:dyDescent="0.25">
      <c r="A40" s="134">
        <v>34</v>
      </c>
      <c r="B40" s="131" t="str">
        <f>IF('Dépenses sur factures'!B40="","",'Dépenses sur factures'!B40)</f>
        <v/>
      </c>
      <c r="C40" s="194" t="str">
        <f>IF('Dépenses sur factures'!C40="","",'Dépenses sur factures'!C40)</f>
        <v/>
      </c>
      <c r="D40" s="194" t="str">
        <f>IF('Dépenses sur factures'!D40="","",'Dépenses sur factures'!D40)</f>
        <v/>
      </c>
      <c r="E40" s="131" t="str">
        <f>IF('Dépenses sur factures'!E40="","",'Dépenses sur factures'!E40)</f>
        <v/>
      </c>
      <c r="F40" s="283" t="str">
        <f>IF('Dépenses sur factures'!F40="","",'Dépenses sur factures'!F40)</f>
        <v/>
      </c>
      <c r="G40" s="283" t="str">
        <f>IF('Dépenses sur factures'!G40="","",'Dépenses sur factures'!G40)</f>
        <v/>
      </c>
      <c r="H40" s="133" t="str">
        <f>IF('Dépenses sur factures'!H40="","",'Dépenses sur factures'!H40)</f>
        <v/>
      </c>
      <c r="I40" s="106"/>
      <c r="J40" s="287" t="str">
        <f t="shared" si="1"/>
        <v/>
      </c>
      <c r="K40" s="287" t="str">
        <f t="shared" si="2"/>
        <v/>
      </c>
      <c r="L40" s="106"/>
      <c r="M40" s="191"/>
      <c r="N40" s="340"/>
      <c r="O40" s="341" t="str">
        <f>IF(AND(OR(I40="KO",L40&lt;&gt;""),OR(I40="",J40="",K40="")),Listes!$A$74,IF(AND(L40="",I40&lt;&gt;""),Listes!$A$75,IF(AND(H40&lt;L40,N40=""),Listes!$A$76,IF(AND(K40&lt;J40,N40=""),Listes!$A$77,IF(AND(L40&lt;&gt;"",L40&lt;H40,M40=""),Listes!$A$78,IF(AND(P40="",OR(I40&lt;&gt;"",J40&lt;&gt;"",K40&lt;&gt;"")),Listes!$A$79,""))))))</f>
        <v/>
      </c>
      <c r="P40" s="196"/>
      <c r="Q40" s="31">
        <f t="shared" si="0"/>
        <v>0</v>
      </c>
    </row>
    <row r="41" spans="1:17" ht="20.100000000000001" customHeight="1" x14ac:dyDescent="0.25">
      <c r="A41" s="134">
        <v>35</v>
      </c>
      <c r="B41" s="131" t="str">
        <f>IF('Dépenses sur factures'!B41="","",'Dépenses sur factures'!B41)</f>
        <v/>
      </c>
      <c r="C41" s="194" t="str">
        <f>IF('Dépenses sur factures'!C41="","",'Dépenses sur factures'!C41)</f>
        <v/>
      </c>
      <c r="D41" s="194" t="str">
        <f>IF('Dépenses sur factures'!D41="","",'Dépenses sur factures'!D41)</f>
        <v/>
      </c>
      <c r="E41" s="131" t="str">
        <f>IF('Dépenses sur factures'!E41="","",'Dépenses sur factures'!E41)</f>
        <v/>
      </c>
      <c r="F41" s="283" t="str">
        <f>IF('Dépenses sur factures'!F41="","",'Dépenses sur factures'!F41)</f>
        <v/>
      </c>
      <c r="G41" s="283" t="str">
        <f>IF('Dépenses sur factures'!G41="","",'Dépenses sur factures'!G41)</f>
        <v/>
      </c>
      <c r="H41" s="133" t="str">
        <f>IF('Dépenses sur factures'!H41="","",'Dépenses sur factures'!H41)</f>
        <v/>
      </c>
      <c r="I41" s="106"/>
      <c r="J41" s="287" t="str">
        <f t="shared" si="1"/>
        <v/>
      </c>
      <c r="K41" s="287" t="str">
        <f t="shared" si="2"/>
        <v/>
      </c>
      <c r="L41" s="106"/>
      <c r="M41" s="191"/>
      <c r="N41" s="340"/>
      <c r="O41" s="341" t="str">
        <f>IF(AND(OR(I41="KO",L41&lt;&gt;""),OR(I41="",J41="",K41="")),Listes!$A$74,IF(AND(L41="",I41&lt;&gt;""),Listes!$A$75,IF(AND(H41&lt;L41,N41=""),Listes!$A$76,IF(AND(K41&lt;J41,N41=""),Listes!$A$77,IF(AND(L41&lt;&gt;"",L41&lt;H41,M41=""),Listes!$A$78,IF(AND(P41="",OR(I41&lt;&gt;"",J41&lt;&gt;"",K41&lt;&gt;"")),Listes!$A$79,""))))))</f>
        <v/>
      </c>
      <c r="P41" s="196"/>
      <c r="Q41" s="31">
        <f t="shared" si="0"/>
        <v>0</v>
      </c>
    </row>
    <row r="42" spans="1:17" ht="20.100000000000001" customHeight="1" x14ac:dyDescent="0.25">
      <c r="A42" s="134">
        <v>36</v>
      </c>
      <c r="B42" s="131" t="str">
        <f>IF('Dépenses sur factures'!B42="","",'Dépenses sur factures'!B42)</f>
        <v/>
      </c>
      <c r="C42" s="194" t="str">
        <f>IF('Dépenses sur factures'!C42="","",'Dépenses sur factures'!C42)</f>
        <v/>
      </c>
      <c r="D42" s="194" t="str">
        <f>IF('Dépenses sur factures'!D42="","",'Dépenses sur factures'!D42)</f>
        <v/>
      </c>
      <c r="E42" s="131" t="str">
        <f>IF('Dépenses sur factures'!E42="","",'Dépenses sur factures'!E42)</f>
        <v/>
      </c>
      <c r="F42" s="283" t="str">
        <f>IF('Dépenses sur factures'!F42="","",'Dépenses sur factures'!F42)</f>
        <v/>
      </c>
      <c r="G42" s="283" t="str">
        <f>IF('Dépenses sur factures'!G42="","",'Dépenses sur factures'!G42)</f>
        <v/>
      </c>
      <c r="H42" s="133" t="str">
        <f>IF('Dépenses sur factures'!H42="","",'Dépenses sur factures'!H42)</f>
        <v/>
      </c>
      <c r="I42" s="106"/>
      <c r="J42" s="287" t="str">
        <f t="shared" si="1"/>
        <v/>
      </c>
      <c r="K42" s="287" t="str">
        <f t="shared" si="2"/>
        <v/>
      </c>
      <c r="L42" s="106"/>
      <c r="M42" s="191"/>
      <c r="N42" s="340"/>
      <c r="O42" s="341" t="str">
        <f>IF(AND(OR(I42="KO",L42&lt;&gt;""),OR(I42="",J42="",K42="")),Listes!$A$74,IF(AND(L42="",I42&lt;&gt;""),Listes!$A$75,IF(AND(H42&lt;L42,N42=""),Listes!$A$76,IF(AND(K42&lt;J42,N42=""),Listes!$A$77,IF(AND(L42&lt;&gt;"",L42&lt;H42,M42=""),Listes!$A$78,IF(AND(P42="",OR(I42&lt;&gt;"",J42&lt;&gt;"",K42&lt;&gt;"")),Listes!$A$79,""))))))</f>
        <v/>
      </c>
      <c r="P42" s="196"/>
      <c r="Q42" s="31">
        <f t="shared" si="0"/>
        <v>0</v>
      </c>
    </row>
    <row r="43" spans="1:17" ht="20.100000000000001" customHeight="1" x14ac:dyDescent="0.25">
      <c r="A43" s="134">
        <v>37</v>
      </c>
      <c r="B43" s="131" t="str">
        <f>IF('Dépenses sur factures'!B43="","",'Dépenses sur factures'!B43)</f>
        <v/>
      </c>
      <c r="C43" s="194" t="str">
        <f>IF('Dépenses sur factures'!C43="","",'Dépenses sur factures'!C43)</f>
        <v/>
      </c>
      <c r="D43" s="194" t="str">
        <f>IF('Dépenses sur factures'!D43="","",'Dépenses sur factures'!D43)</f>
        <v/>
      </c>
      <c r="E43" s="131" t="str">
        <f>IF('Dépenses sur factures'!E43="","",'Dépenses sur factures'!E43)</f>
        <v/>
      </c>
      <c r="F43" s="283" t="str">
        <f>IF('Dépenses sur factures'!F43="","",'Dépenses sur factures'!F43)</f>
        <v/>
      </c>
      <c r="G43" s="283" t="str">
        <f>IF('Dépenses sur factures'!G43="","",'Dépenses sur factures'!G43)</f>
        <v/>
      </c>
      <c r="H43" s="133" t="str">
        <f>IF('Dépenses sur factures'!H43="","",'Dépenses sur factures'!H43)</f>
        <v/>
      </c>
      <c r="I43" s="106"/>
      <c r="J43" s="287" t="str">
        <f t="shared" si="1"/>
        <v/>
      </c>
      <c r="K43" s="287" t="str">
        <f t="shared" si="2"/>
        <v/>
      </c>
      <c r="L43" s="106"/>
      <c r="M43" s="191"/>
      <c r="N43" s="340"/>
      <c r="O43" s="341" t="str">
        <f>IF(AND(OR(I43="KO",L43&lt;&gt;""),OR(I43="",J43="",K43="")),Listes!$A$74,IF(AND(L43="",I43&lt;&gt;""),Listes!$A$75,IF(AND(H43&lt;L43,N43=""),Listes!$A$76,IF(AND(K43&lt;J43,N43=""),Listes!$A$77,IF(AND(L43&lt;&gt;"",L43&lt;H43,M43=""),Listes!$A$78,IF(AND(P43="",OR(I43&lt;&gt;"",J43&lt;&gt;"",K43&lt;&gt;"")),Listes!$A$79,""))))))</f>
        <v/>
      </c>
      <c r="P43" s="196"/>
      <c r="Q43" s="31">
        <f t="shared" si="0"/>
        <v>0</v>
      </c>
    </row>
    <row r="44" spans="1:17" ht="20.100000000000001" customHeight="1" x14ac:dyDescent="0.25">
      <c r="A44" s="134">
        <v>38</v>
      </c>
      <c r="B44" s="131" t="str">
        <f>IF('Dépenses sur factures'!B44="","",'Dépenses sur factures'!B44)</f>
        <v/>
      </c>
      <c r="C44" s="194" t="str">
        <f>IF('Dépenses sur factures'!C44="","",'Dépenses sur factures'!C44)</f>
        <v/>
      </c>
      <c r="D44" s="194" t="str">
        <f>IF('Dépenses sur factures'!D44="","",'Dépenses sur factures'!D44)</f>
        <v/>
      </c>
      <c r="E44" s="131" t="str">
        <f>IF('Dépenses sur factures'!E44="","",'Dépenses sur factures'!E44)</f>
        <v/>
      </c>
      <c r="F44" s="283" t="str">
        <f>IF('Dépenses sur factures'!F44="","",'Dépenses sur factures'!F44)</f>
        <v/>
      </c>
      <c r="G44" s="283" t="str">
        <f>IF('Dépenses sur factures'!G44="","",'Dépenses sur factures'!G44)</f>
        <v/>
      </c>
      <c r="H44" s="133" t="str">
        <f>IF('Dépenses sur factures'!H44="","",'Dépenses sur factures'!H44)</f>
        <v/>
      </c>
      <c r="I44" s="106"/>
      <c r="J44" s="287" t="str">
        <f t="shared" si="1"/>
        <v/>
      </c>
      <c r="K44" s="287" t="str">
        <f t="shared" si="2"/>
        <v/>
      </c>
      <c r="L44" s="106"/>
      <c r="M44" s="191"/>
      <c r="N44" s="340"/>
      <c r="O44" s="341" t="str">
        <f>IF(AND(OR(I44="KO",L44&lt;&gt;""),OR(I44="",J44="",K44="")),Listes!$A$74,IF(AND(L44="",I44&lt;&gt;""),Listes!$A$75,IF(AND(H44&lt;L44,N44=""),Listes!$A$76,IF(AND(K44&lt;J44,N44=""),Listes!$A$77,IF(AND(L44&lt;&gt;"",L44&lt;H44,M44=""),Listes!$A$78,IF(AND(P44="",OR(I44&lt;&gt;"",J44&lt;&gt;"",K44&lt;&gt;"")),Listes!$A$79,""))))))</f>
        <v/>
      </c>
      <c r="P44" s="196"/>
      <c r="Q44" s="31">
        <f t="shared" si="0"/>
        <v>0</v>
      </c>
    </row>
    <row r="45" spans="1:17" ht="20.100000000000001" customHeight="1" x14ac:dyDescent="0.25">
      <c r="A45" s="134">
        <v>39</v>
      </c>
      <c r="B45" s="131" t="str">
        <f>IF('Dépenses sur factures'!B45="","",'Dépenses sur factures'!B45)</f>
        <v/>
      </c>
      <c r="C45" s="194" t="str">
        <f>IF('Dépenses sur factures'!C45="","",'Dépenses sur factures'!C45)</f>
        <v/>
      </c>
      <c r="D45" s="194" t="str">
        <f>IF('Dépenses sur factures'!D45="","",'Dépenses sur factures'!D45)</f>
        <v/>
      </c>
      <c r="E45" s="131" t="str">
        <f>IF('Dépenses sur factures'!E45="","",'Dépenses sur factures'!E45)</f>
        <v/>
      </c>
      <c r="F45" s="283" t="str">
        <f>IF('Dépenses sur factures'!F45="","",'Dépenses sur factures'!F45)</f>
        <v/>
      </c>
      <c r="G45" s="283" t="str">
        <f>IF('Dépenses sur factures'!G45="","",'Dépenses sur factures'!G45)</f>
        <v/>
      </c>
      <c r="H45" s="133" t="str">
        <f>IF('Dépenses sur factures'!H45="","",'Dépenses sur factures'!H45)</f>
        <v/>
      </c>
      <c r="I45" s="106"/>
      <c r="J45" s="287" t="str">
        <f t="shared" si="1"/>
        <v/>
      </c>
      <c r="K45" s="287" t="str">
        <f t="shared" si="2"/>
        <v/>
      </c>
      <c r="L45" s="106"/>
      <c r="M45" s="191"/>
      <c r="N45" s="340"/>
      <c r="O45" s="341" t="str">
        <f>IF(AND(OR(I45="KO",L45&lt;&gt;""),OR(I45="",J45="",K45="")),Listes!$A$74,IF(AND(L45="",I45&lt;&gt;""),Listes!$A$75,IF(AND(H45&lt;L45,N45=""),Listes!$A$76,IF(AND(K45&lt;J45,N45=""),Listes!$A$77,IF(AND(L45&lt;&gt;"",L45&lt;H45,M45=""),Listes!$A$78,IF(AND(P45="",OR(I45&lt;&gt;"",J45&lt;&gt;"",K45&lt;&gt;"")),Listes!$A$79,""))))))</f>
        <v/>
      </c>
      <c r="P45" s="196"/>
      <c r="Q45" s="31">
        <f t="shared" si="0"/>
        <v>0</v>
      </c>
    </row>
    <row r="46" spans="1:17" ht="20.100000000000001" customHeight="1" x14ac:dyDescent="0.25">
      <c r="A46" s="134">
        <v>40</v>
      </c>
      <c r="B46" s="131" t="str">
        <f>IF('Dépenses sur factures'!B46="","",'Dépenses sur factures'!B46)</f>
        <v/>
      </c>
      <c r="C46" s="194" t="str">
        <f>IF('Dépenses sur factures'!C46="","",'Dépenses sur factures'!C46)</f>
        <v/>
      </c>
      <c r="D46" s="194" t="str">
        <f>IF('Dépenses sur factures'!D46="","",'Dépenses sur factures'!D46)</f>
        <v/>
      </c>
      <c r="E46" s="131" t="str">
        <f>IF('Dépenses sur factures'!E46="","",'Dépenses sur factures'!E46)</f>
        <v/>
      </c>
      <c r="F46" s="283" t="str">
        <f>IF('Dépenses sur factures'!F46="","",'Dépenses sur factures'!F46)</f>
        <v/>
      </c>
      <c r="G46" s="283" t="str">
        <f>IF('Dépenses sur factures'!G46="","",'Dépenses sur factures'!G46)</f>
        <v/>
      </c>
      <c r="H46" s="133" t="str">
        <f>IF('Dépenses sur factures'!H46="","",'Dépenses sur factures'!H46)</f>
        <v/>
      </c>
      <c r="I46" s="106"/>
      <c r="J46" s="287" t="str">
        <f t="shared" si="1"/>
        <v/>
      </c>
      <c r="K46" s="287" t="str">
        <f t="shared" si="2"/>
        <v/>
      </c>
      <c r="L46" s="106"/>
      <c r="M46" s="191"/>
      <c r="N46" s="340"/>
      <c r="O46" s="341" t="str">
        <f>IF(AND(OR(I46="KO",L46&lt;&gt;""),OR(I46="",J46="",K46="")),Listes!$A$74,IF(AND(L46="",I46&lt;&gt;""),Listes!$A$75,IF(AND(H46&lt;L46,N46=""),Listes!$A$76,IF(AND(K46&lt;J46,N46=""),Listes!$A$77,IF(AND(L46&lt;&gt;"",L46&lt;H46,M46=""),Listes!$A$78,IF(AND(P46="",OR(I46&lt;&gt;"",J46&lt;&gt;"",K46&lt;&gt;"")),Listes!$A$79,""))))))</f>
        <v/>
      </c>
      <c r="P46" s="196"/>
      <c r="Q46" s="31">
        <f t="shared" si="0"/>
        <v>0</v>
      </c>
    </row>
    <row r="47" spans="1:17" ht="20.100000000000001" customHeight="1" x14ac:dyDescent="0.25">
      <c r="A47" s="134">
        <v>41</v>
      </c>
      <c r="B47" s="131" t="str">
        <f>IF('Dépenses sur factures'!B47="","",'Dépenses sur factures'!B47)</f>
        <v/>
      </c>
      <c r="C47" s="194" t="str">
        <f>IF('Dépenses sur factures'!C47="","",'Dépenses sur factures'!C47)</f>
        <v/>
      </c>
      <c r="D47" s="194" t="str">
        <f>IF('Dépenses sur factures'!D47="","",'Dépenses sur factures'!D47)</f>
        <v/>
      </c>
      <c r="E47" s="131" t="str">
        <f>IF('Dépenses sur factures'!E47="","",'Dépenses sur factures'!E47)</f>
        <v/>
      </c>
      <c r="F47" s="283" t="str">
        <f>IF('Dépenses sur factures'!F47="","",'Dépenses sur factures'!F47)</f>
        <v/>
      </c>
      <c r="G47" s="283" t="str">
        <f>IF('Dépenses sur factures'!G47="","",'Dépenses sur factures'!G47)</f>
        <v/>
      </c>
      <c r="H47" s="133" t="str">
        <f>IF('Dépenses sur factures'!H47="","",'Dépenses sur factures'!H47)</f>
        <v/>
      </c>
      <c r="I47" s="106"/>
      <c r="J47" s="287" t="str">
        <f t="shared" si="1"/>
        <v/>
      </c>
      <c r="K47" s="287" t="str">
        <f t="shared" si="2"/>
        <v/>
      </c>
      <c r="L47" s="106"/>
      <c r="M47" s="191"/>
      <c r="N47" s="340"/>
      <c r="O47" s="341" t="str">
        <f>IF(AND(OR(I47="KO",L47&lt;&gt;""),OR(I47="",J47="",K47="")),Listes!$A$74,IF(AND(L47="",I47&lt;&gt;""),Listes!$A$75,IF(AND(H47&lt;L47,N47=""),Listes!$A$76,IF(AND(K47&lt;J47,N47=""),Listes!$A$77,IF(AND(L47&lt;&gt;"",L47&lt;H47,M47=""),Listes!$A$78,IF(AND(P47="",OR(I47&lt;&gt;"",J47&lt;&gt;"",K47&lt;&gt;"")),Listes!$A$79,""))))))</f>
        <v/>
      </c>
      <c r="P47" s="196"/>
      <c r="Q47" s="31">
        <f t="shared" si="0"/>
        <v>0</v>
      </c>
    </row>
    <row r="48" spans="1:17" ht="20.100000000000001" customHeight="1" x14ac:dyDescent="0.25">
      <c r="A48" s="134">
        <v>42</v>
      </c>
      <c r="B48" s="131" t="str">
        <f>IF('Dépenses sur factures'!B48="","",'Dépenses sur factures'!B48)</f>
        <v/>
      </c>
      <c r="C48" s="194" t="str">
        <f>IF('Dépenses sur factures'!C48="","",'Dépenses sur factures'!C48)</f>
        <v/>
      </c>
      <c r="D48" s="194" t="str">
        <f>IF('Dépenses sur factures'!D48="","",'Dépenses sur factures'!D48)</f>
        <v/>
      </c>
      <c r="E48" s="131" t="str">
        <f>IF('Dépenses sur factures'!E48="","",'Dépenses sur factures'!E48)</f>
        <v/>
      </c>
      <c r="F48" s="283" t="str">
        <f>IF('Dépenses sur factures'!F48="","",'Dépenses sur factures'!F48)</f>
        <v/>
      </c>
      <c r="G48" s="283" t="str">
        <f>IF('Dépenses sur factures'!G48="","",'Dépenses sur factures'!G48)</f>
        <v/>
      </c>
      <c r="H48" s="133" t="str">
        <f>IF('Dépenses sur factures'!H48="","",'Dépenses sur factures'!H48)</f>
        <v/>
      </c>
      <c r="I48" s="106"/>
      <c r="J48" s="287" t="str">
        <f t="shared" si="1"/>
        <v/>
      </c>
      <c r="K48" s="287" t="str">
        <f t="shared" si="2"/>
        <v/>
      </c>
      <c r="L48" s="106"/>
      <c r="M48" s="191"/>
      <c r="N48" s="340"/>
      <c r="O48" s="341" t="str">
        <f>IF(AND(OR(I48="KO",L48&lt;&gt;""),OR(I48="",J48="",K48="")),Listes!$A$74,IF(AND(L48="",I48&lt;&gt;""),Listes!$A$75,IF(AND(H48&lt;L48,N48=""),Listes!$A$76,IF(AND(K48&lt;J48,N48=""),Listes!$A$77,IF(AND(L48&lt;&gt;"",L48&lt;H48,M48=""),Listes!$A$78,IF(AND(P48="",OR(I48&lt;&gt;"",J48&lt;&gt;"",K48&lt;&gt;"")),Listes!$A$79,""))))))</f>
        <v/>
      </c>
      <c r="P48" s="196"/>
      <c r="Q48" s="31">
        <f t="shared" si="0"/>
        <v>0</v>
      </c>
    </row>
    <row r="49" spans="1:17" ht="20.100000000000001" customHeight="1" x14ac:dyDescent="0.25">
      <c r="A49" s="134">
        <v>43</v>
      </c>
      <c r="B49" s="131" t="str">
        <f>IF('Dépenses sur factures'!B49="","",'Dépenses sur factures'!B49)</f>
        <v/>
      </c>
      <c r="C49" s="194" t="str">
        <f>IF('Dépenses sur factures'!C49="","",'Dépenses sur factures'!C49)</f>
        <v/>
      </c>
      <c r="D49" s="194" t="str">
        <f>IF('Dépenses sur factures'!D49="","",'Dépenses sur factures'!D49)</f>
        <v/>
      </c>
      <c r="E49" s="131" t="str">
        <f>IF('Dépenses sur factures'!E49="","",'Dépenses sur factures'!E49)</f>
        <v/>
      </c>
      <c r="F49" s="283" t="str">
        <f>IF('Dépenses sur factures'!F49="","",'Dépenses sur factures'!F49)</f>
        <v/>
      </c>
      <c r="G49" s="283" t="str">
        <f>IF('Dépenses sur factures'!G49="","",'Dépenses sur factures'!G49)</f>
        <v/>
      </c>
      <c r="H49" s="133" t="str">
        <f>IF('Dépenses sur factures'!H49="","",'Dépenses sur factures'!H49)</f>
        <v/>
      </c>
      <c r="I49" s="106"/>
      <c r="J49" s="287" t="str">
        <f t="shared" si="1"/>
        <v/>
      </c>
      <c r="K49" s="287" t="str">
        <f t="shared" si="2"/>
        <v/>
      </c>
      <c r="L49" s="106"/>
      <c r="M49" s="191"/>
      <c r="N49" s="340"/>
      <c r="O49" s="341" t="str">
        <f>IF(AND(OR(I49="KO",L49&lt;&gt;""),OR(I49="",J49="",K49="")),Listes!$A$74,IF(AND(L49="",I49&lt;&gt;""),Listes!$A$75,IF(AND(H49&lt;L49,N49=""),Listes!$A$76,IF(AND(K49&lt;J49,N49=""),Listes!$A$77,IF(AND(L49&lt;&gt;"",L49&lt;H49,M49=""),Listes!$A$78,IF(AND(P49="",OR(I49&lt;&gt;"",J49&lt;&gt;"",K49&lt;&gt;"")),Listes!$A$79,""))))))</f>
        <v/>
      </c>
      <c r="P49" s="196"/>
      <c r="Q49" s="31">
        <f t="shared" si="0"/>
        <v>0</v>
      </c>
    </row>
    <row r="50" spans="1:17" ht="20.100000000000001" customHeight="1" x14ac:dyDescent="0.25">
      <c r="A50" s="134">
        <v>44</v>
      </c>
      <c r="B50" s="131" t="str">
        <f>IF('Dépenses sur factures'!B50="","",'Dépenses sur factures'!B50)</f>
        <v/>
      </c>
      <c r="C50" s="194" t="str">
        <f>IF('Dépenses sur factures'!C50="","",'Dépenses sur factures'!C50)</f>
        <v/>
      </c>
      <c r="D50" s="194" t="str">
        <f>IF('Dépenses sur factures'!D50="","",'Dépenses sur factures'!D50)</f>
        <v/>
      </c>
      <c r="E50" s="131" t="str">
        <f>IF('Dépenses sur factures'!E50="","",'Dépenses sur factures'!E50)</f>
        <v/>
      </c>
      <c r="F50" s="283" t="str">
        <f>IF('Dépenses sur factures'!F50="","",'Dépenses sur factures'!F50)</f>
        <v/>
      </c>
      <c r="G50" s="283" t="str">
        <f>IF('Dépenses sur factures'!G50="","",'Dépenses sur factures'!G50)</f>
        <v/>
      </c>
      <c r="H50" s="133" t="str">
        <f>IF('Dépenses sur factures'!H50="","",'Dépenses sur factures'!H50)</f>
        <v/>
      </c>
      <c r="I50" s="106"/>
      <c r="J50" s="287" t="str">
        <f t="shared" si="1"/>
        <v/>
      </c>
      <c r="K50" s="287" t="str">
        <f t="shared" si="2"/>
        <v/>
      </c>
      <c r="L50" s="106"/>
      <c r="M50" s="191"/>
      <c r="N50" s="340"/>
      <c r="O50" s="341" t="str">
        <f>IF(AND(OR(I50="KO",L50&lt;&gt;""),OR(I50="",J50="",K50="")),Listes!$A$74,IF(AND(L50="",I50&lt;&gt;""),Listes!$A$75,IF(AND(H50&lt;L50,N50=""),Listes!$A$76,IF(AND(K50&lt;J50,N50=""),Listes!$A$77,IF(AND(L50&lt;&gt;"",L50&lt;H50,M50=""),Listes!$A$78,IF(AND(P50="",OR(I50&lt;&gt;"",J50&lt;&gt;"",K50&lt;&gt;"")),Listes!$A$79,""))))))</f>
        <v/>
      </c>
      <c r="P50" s="196"/>
      <c r="Q50" s="31">
        <f t="shared" si="0"/>
        <v>0</v>
      </c>
    </row>
    <row r="51" spans="1:17" ht="20.100000000000001" customHeight="1" x14ac:dyDescent="0.25">
      <c r="A51" s="134">
        <v>45</v>
      </c>
      <c r="B51" s="131" t="str">
        <f>IF('Dépenses sur factures'!B51="","",'Dépenses sur factures'!B51)</f>
        <v/>
      </c>
      <c r="C51" s="194" t="str">
        <f>IF('Dépenses sur factures'!C51="","",'Dépenses sur factures'!C51)</f>
        <v/>
      </c>
      <c r="D51" s="194" t="str">
        <f>IF('Dépenses sur factures'!D51="","",'Dépenses sur factures'!D51)</f>
        <v/>
      </c>
      <c r="E51" s="131" t="str">
        <f>IF('Dépenses sur factures'!E51="","",'Dépenses sur factures'!E51)</f>
        <v/>
      </c>
      <c r="F51" s="283" t="str">
        <f>IF('Dépenses sur factures'!F51="","",'Dépenses sur factures'!F51)</f>
        <v/>
      </c>
      <c r="G51" s="283" t="str">
        <f>IF('Dépenses sur factures'!G51="","",'Dépenses sur factures'!G51)</f>
        <v/>
      </c>
      <c r="H51" s="133" t="str">
        <f>IF('Dépenses sur factures'!H51="","",'Dépenses sur factures'!H51)</f>
        <v/>
      </c>
      <c r="I51" s="106"/>
      <c r="J51" s="287" t="str">
        <f t="shared" si="1"/>
        <v/>
      </c>
      <c r="K51" s="287" t="str">
        <f t="shared" si="2"/>
        <v/>
      </c>
      <c r="L51" s="106"/>
      <c r="M51" s="191"/>
      <c r="N51" s="340"/>
      <c r="O51" s="341" t="str">
        <f>IF(AND(OR(I51="KO",L51&lt;&gt;""),OR(I51="",J51="",K51="")),Listes!$A$74,IF(AND(L51="",I51&lt;&gt;""),Listes!$A$75,IF(AND(H51&lt;L51,N51=""),Listes!$A$76,IF(AND(K51&lt;J51,N51=""),Listes!$A$77,IF(AND(L51&lt;&gt;"",L51&lt;H51,M51=""),Listes!$A$78,IF(AND(P51="",OR(I51&lt;&gt;"",J51&lt;&gt;"",K51&lt;&gt;"")),Listes!$A$79,""))))))</f>
        <v/>
      </c>
      <c r="P51" s="196"/>
      <c r="Q51" s="31">
        <f t="shared" si="0"/>
        <v>0</v>
      </c>
    </row>
    <row r="52" spans="1:17" ht="20.100000000000001" customHeight="1" x14ac:dyDescent="0.25">
      <c r="A52" s="134">
        <v>46</v>
      </c>
      <c r="B52" s="131" t="str">
        <f>IF('Dépenses sur factures'!B52="","",'Dépenses sur factures'!B52)</f>
        <v/>
      </c>
      <c r="C52" s="194" t="str">
        <f>IF('Dépenses sur factures'!C52="","",'Dépenses sur factures'!C52)</f>
        <v/>
      </c>
      <c r="D52" s="194" t="str">
        <f>IF('Dépenses sur factures'!D52="","",'Dépenses sur factures'!D52)</f>
        <v/>
      </c>
      <c r="E52" s="131" t="str">
        <f>IF('Dépenses sur factures'!E52="","",'Dépenses sur factures'!E52)</f>
        <v/>
      </c>
      <c r="F52" s="283" t="str">
        <f>IF('Dépenses sur factures'!F52="","",'Dépenses sur factures'!F52)</f>
        <v/>
      </c>
      <c r="G52" s="283" t="str">
        <f>IF('Dépenses sur factures'!G52="","",'Dépenses sur factures'!G52)</f>
        <v/>
      </c>
      <c r="H52" s="133" t="str">
        <f>IF('Dépenses sur factures'!H52="","",'Dépenses sur factures'!H52)</f>
        <v/>
      </c>
      <c r="I52" s="106"/>
      <c r="J52" s="287" t="str">
        <f t="shared" si="1"/>
        <v/>
      </c>
      <c r="K52" s="287" t="str">
        <f t="shared" si="2"/>
        <v/>
      </c>
      <c r="L52" s="106"/>
      <c r="M52" s="191"/>
      <c r="N52" s="340"/>
      <c r="O52" s="341" t="str">
        <f>IF(AND(OR(I52="KO",L52&lt;&gt;""),OR(I52="",J52="",K52="")),Listes!$A$74,IF(AND(L52="",I52&lt;&gt;""),Listes!$A$75,IF(AND(H52&lt;L52,N52=""),Listes!$A$76,IF(AND(K52&lt;J52,N52=""),Listes!$A$77,IF(AND(L52&lt;&gt;"",L52&lt;H52,M52=""),Listes!$A$78,IF(AND(P52="",OR(I52&lt;&gt;"",J52&lt;&gt;"",K52&lt;&gt;"")),Listes!$A$79,""))))))</f>
        <v/>
      </c>
      <c r="P52" s="196"/>
      <c r="Q52" s="31">
        <f t="shared" si="0"/>
        <v>0</v>
      </c>
    </row>
    <row r="53" spans="1:17" ht="20.100000000000001" customHeight="1" x14ac:dyDescent="0.25">
      <c r="A53" s="134">
        <v>47</v>
      </c>
      <c r="B53" s="131" t="str">
        <f>IF('Dépenses sur factures'!B53="","",'Dépenses sur factures'!B53)</f>
        <v/>
      </c>
      <c r="C53" s="194" t="str">
        <f>IF('Dépenses sur factures'!C53="","",'Dépenses sur factures'!C53)</f>
        <v/>
      </c>
      <c r="D53" s="194" t="str">
        <f>IF('Dépenses sur factures'!D53="","",'Dépenses sur factures'!D53)</f>
        <v/>
      </c>
      <c r="E53" s="131" t="str">
        <f>IF('Dépenses sur factures'!E53="","",'Dépenses sur factures'!E53)</f>
        <v/>
      </c>
      <c r="F53" s="283" t="str">
        <f>IF('Dépenses sur factures'!F53="","",'Dépenses sur factures'!F53)</f>
        <v/>
      </c>
      <c r="G53" s="283" t="str">
        <f>IF('Dépenses sur factures'!G53="","",'Dépenses sur factures'!G53)</f>
        <v/>
      </c>
      <c r="H53" s="133" t="str">
        <f>IF('Dépenses sur factures'!H53="","",'Dépenses sur factures'!H53)</f>
        <v/>
      </c>
      <c r="I53" s="106"/>
      <c r="J53" s="287" t="str">
        <f t="shared" si="1"/>
        <v/>
      </c>
      <c r="K53" s="287" t="str">
        <f t="shared" si="2"/>
        <v/>
      </c>
      <c r="L53" s="106"/>
      <c r="M53" s="191"/>
      <c r="N53" s="340"/>
      <c r="O53" s="341" t="str">
        <f>IF(AND(OR(I53="KO",L53&lt;&gt;""),OR(I53="",J53="",K53="")),Listes!$A$74,IF(AND(L53="",I53&lt;&gt;""),Listes!$A$75,IF(AND(H53&lt;L53,N53=""),Listes!$A$76,IF(AND(K53&lt;J53,N53=""),Listes!$A$77,IF(AND(L53&lt;&gt;"",L53&lt;H53,M53=""),Listes!$A$78,IF(AND(P53="",OR(I53&lt;&gt;"",J53&lt;&gt;"",K53&lt;&gt;"")),Listes!$A$79,""))))))</f>
        <v/>
      </c>
      <c r="P53" s="196"/>
      <c r="Q53" s="31">
        <f t="shared" si="0"/>
        <v>0</v>
      </c>
    </row>
    <row r="54" spans="1:17" ht="20.100000000000001" customHeight="1" x14ac:dyDescent="0.25">
      <c r="A54" s="134">
        <v>48</v>
      </c>
      <c r="B54" s="131" t="str">
        <f>IF('Dépenses sur factures'!B54="","",'Dépenses sur factures'!B54)</f>
        <v/>
      </c>
      <c r="C54" s="194" t="str">
        <f>IF('Dépenses sur factures'!C54="","",'Dépenses sur factures'!C54)</f>
        <v/>
      </c>
      <c r="D54" s="194" t="str">
        <f>IF('Dépenses sur factures'!D54="","",'Dépenses sur factures'!D54)</f>
        <v/>
      </c>
      <c r="E54" s="131" t="str">
        <f>IF('Dépenses sur factures'!E54="","",'Dépenses sur factures'!E54)</f>
        <v/>
      </c>
      <c r="F54" s="283" t="str">
        <f>IF('Dépenses sur factures'!F54="","",'Dépenses sur factures'!F54)</f>
        <v/>
      </c>
      <c r="G54" s="283" t="str">
        <f>IF('Dépenses sur factures'!G54="","",'Dépenses sur factures'!G54)</f>
        <v/>
      </c>
      <c r="H54" s="133" t="str">
        <f>IF('Dépenses sur factures'!H54="","",'Dépenses sur factures'!H54)</f>
        <v/>
      </c>
      <c r="I54" s="106"/>
      <c r="J54" s="287" t="str">
        <f t="shared" si="1"/>
        <v/>
      </c>
      <c r="K54" s="287" t="str">
        <f t="shared" si="2"/>
        <v/>
      </c>
      <c r="L54" s="106"/>
      <c r="M54" s="191"/>
      <c r="N54" s="340"/>
      <c r="O54" s="341" t="str">
        <f>IF(AND(OR(I54="KO",L54&lt;&gt;""),OR(I54="",J54="",K54="")),Listes!$A$74,IF(AND(L54="",I54&lt;&gt;""),Listes!$A$75,IF(AND(H54&lt;L54,N54=""),Listes!$A$76,IF(AND(K54&lt;J54,N54=""),Listes!$A$77,IF(AND(L54&lt;&gt;"",L54&lt;H54,M54=""),Listes!$A$78,IF(AND(P54="",OR(I54&lt;&gt;"",J54&lt;&gt;"",K54&lt;&gt;"")),Listes!$A$79,""))))))</f>
        <v/>
      </c>
      <c r="P54" s="196"/>
      <c r="Q54" s="31">
        <f t="shared" si="0"/>
        <v>0</v>
      </c>
    </row>
    <row r="55" spans="1:17" ht="20.100000000000001" customHeight="1" x14ac:dyDescent="0.25">
      <c r="A55" s="134">
        <v>49</v>
      </c>
      <c r="B55" s="131" t="str">
        <f>IF('Dépenses sur factures'!B55="","",'Dépenses sur factures'!B55)</f>
        <v/>
      </c>
      <c r="C55" s="194" t="str">
        <f>IF('Dépenses sur factures'!C55="","",'Dépenses sur factures'!C55)</f>
        <v/>
      </c>
      <c r="D55" s="194" t="str">
        <f>IF('Dépenses sur factures'!D55="","",'Dépenses sur factures'!D55)</f>
        <v/>
      </c>
      <c r="E55" s="131" t="str">
        <f>IF('Dépenses sur factures'!E55="","",'Dépenses sur factures'!E55)</f>
        <v/>
      </c>
      <c r="F55" s="283" t="str">
        <f>IF('Dépenses sur factures'!F55="","",'Dépenses sur factures'!F55)</f>
        <v/>
      </c>
      <c r="G55" s="283" t="str">
        <f>IF('Dépenses sur factures'!G55="","",'Dépenses sur factures'!G55)</f>
        <v/>
      </c>
      <c r="H55" s="133" t="str">
        <f>IF('Dépenses sur factures'!H55="","",'Dépenses sur factures'!H55)</f>
        <v/>
      </c>
      <c r="I55" s="106"/>
      <c r="J55" s="287" t="str">
        <f t="shared" si="1"/>
        <v/>
      </c>
      <c r="K55" s="287" t="str">
        <f t="shared" si="2"/>
        <v/>
      </c>
      <c r="L55" s="106"/>
      <c r="M55" s="191"/>
      <c r="N55" s="340"/>
      <c r="O55" s="341" t="str">
        <f>IF(AND(OR(I55="KO",L55&lt;&gt;""),OR(I55="",J55="",K55="")),Listes!$A$74,IF(AND(L55="",I55&lt;&gt;""),Listes!$A$75,IF(AND(H55&lt;L55,N55=""),Listes!$A$76,IF(AND(K55&lt;J55,N55=""),Listes!$A$77,IF(AND(L55&lt;&gt;"",L55&lt;H55,M55=""),Listes!$A$78,IF(AND(P55="",OR(I55&lt;&gt;"",J55&lt;&gt;"",K55&lt;&gt;"")),Listes!$A$79,""))))))</f>
        <v/>
      </c>
      <c r="P55" s="196"/>
      <c r="Q55" s="31">
        <f t="shared" si="0"/>
        <v>0</v>
      </c>
    </row>
    <row r="56" spans="1:17" ht="20.100000000000001" customHeight="1" x14ac:dyDescent="0.25">
      <c r="A56" s="134">
        <v>50</v>
      </c>
      <c r="B56" s="131" t="str">
        <f>IF('Dépenses sur factures'!B56="","",'Dépenses sur factures'!B56)</f>
        <v/>
      </c>
      <c r="C56" s="194" t="str">
        <f>IF('Dépenses sur factures'!C56="","",'Dépenses sur factures'!C56)</f>
        <v/>
      </c>
      <c r="D56" s="194" t="str">
        <f>IF('Dépenses sur factures'!D56="","",'Dépenses sur factures'!D56)</f>
        <v/>
      </c>
      <c r="E56" s="131" t="str">
        <f>IF('Dépenses sur factures'!E56="","",'Dépenses sur factures'!E56)</f>
        <v/>
      </c>
      <c r="F56" s="283" t="str">
        <f>IF('Dépenses sur factures'!F56="","",'Dépenses sur factures'!F56)</f>
        <v/>
      </c>
      <c r="G56" s="283" t="str">
        <f>IF('Dépenses sur factures'!G56="","",'Dépenses sur factures'!G56)</f>
        <v/>
      </c>
      <c r="H56" s="133" t="str">
        <f>IF('Dépenses sur factures'!H56="","",'Dépenses sur factures'!H56)</f>
        <v/>
      </c>
      <c r="I56" s="106"/>
      <c r="J56" s="287" t="str">
        <f t="shared" si="1"/>
        <v/>
      </c>
      <c r="K56" s="287" t="str">
        <f t="shared" si="2"/>
        <v/>
      </c>
      <c r="L56" s="106"/>
      <c r="M56" s="191"/>
      <c r="N56" s="340"/>
      <c r="O56" s="341" t="str">
        <f>IF(AND(OR(I56="KO",L56&lt;&gt;""),OR(I56="",J56="",K56="")),Listes!$A$74,IF(AND(L56="",I56&lt;&gt;""),Listes!$A$75,IF(AND(H56&lt;L56,N56=""),Listes!$A$76,IF(AND(K56&lt;J56,N56=""),Listes!$A$77,IF(AND(L56&lt;&gt;"",L56&lt;H56,M56=""),Listes!$A$78,IF(AND(P56="",OR(I56&lt;&gt;"",J56&lt;&gt;"",K56&lt;&gt;"")),Listes!$A$79,""))))))</f>
        <v/>
      </c>
      <c r="P56" s="196"/>
      <c r="Q56" s="31">
        <f t="shared" si="0"/>
        <v>0</v>
      </c>
    </row>
    <row r="57" spans="1:17" ht="20.100000000000001" customHeight="1" x14ac:dyDescent="0.25">
      <c r="A57" s="134">
        <v>51</v>
      </c>
      <c r="B57" s="131" t="str">
        <f>IF('Dépenses sur factures'!B57="","",'Dépenses sur factures'!B57)</f>
        <v/>
      </c>
      <c r="C57" s="194" t="str">
        <f>IF('Dépenses sur factures'!C57="","",'Dépenses sur factures'!C57)</f>
        <v/>
      </c>
      <c r="D57" s="194" t="str">
        <f>IF('Dépenses sur factures'!D57="","",'Dépenses sur factures'!D57)</f>
        <v/>
      </c>
      <c r="E57" s="131" t="str">
        <f>IF('Dépenses sur factures'!E57="","",'Dépenses sur factures'!E57)</f>
        <v/>
      </c>
      <c r="F57" s="283" t="str">
        <f>IF('Dépenses sur factures'!F57="","",'Dépenses sur factures'!F57)</f>
        <v/>
      </c>
      <c r="G57" s="283" t="str">
        <f>IF('Dépenses sur factures'!G57="","",'Dépenses sur factures'!G57)</f>
        <v/>
      </c>
      <c r="H57" s="133" t="str">
        <f>IF('Dépenses sur factures'!H57="","",'Dépenses sur factures'!H57)</f>
        <v/>
      </c>
      <c r="I57" s="106"/>
      <c r="J57" s="287" t="str">
        <f t="shared" si="1"/>
        <v/>
      </c>
      <c r="K57" s="287" t="str">
        <f t="shared" si="2"/>
        <v/>
      </c>
      <c r="L57" s="106"/>
      <c r="M57" s="191"/>
      <c r="N57" s="340"/>
      <c r="O57" s="341" t="str">
        <f>IF(AND(OR(I57="KO",L57&lt;&gt;""),OR(I57="",J57="",K57="")),Listes!$A$74,IF(AND(L57="",I57&lt;&gt;""),Listes!$A$75,IF(AND(H57&lt;L57,N57=""),Listes!$A$76,IF(AND(K57&lt;J57,N57=""),Listes!$A$77,IF(AND(L57&lt;&gt;"",L57&lt;H57,M57=""),Listes!$A$78,IF(AND(P57="",OR(I57&lt;&gt;"",J57&lt;&gt;"",K57&lt;&gt;"")),Listes!$A$79,""))))))</f>
        <v/>
      </c>
      <c r="P57" s="196"/>
      <c r="Q57" s="31">
        <f t="shared" si="0"/>
        <v>0</v>
      </c>
    </row>
    <row r="58" spans="1:17" ht="20.100000000000001" customHeight="1" x14ac:dyDescent="0.25">
      <c r="A58" s="134">
        <v>52</v>
      </c>
      <c r="B58" s="131" t="str">
        <f>IF('Dépenses sur factures'!B58="","",'Dépenses sur factures'!B58)</f>
        <v/>
      </c>
      <c r="C58" s="194" t="str">
        <f>IF('Dépenses sur factures'!C58="","",'Dépenses sur factures'!C58)</f>
        <v/>
      </c>
      <c r="D58" s="194" t="str">
        <f>IF('Dépenses sur factures'!D58="","",'Dépenses sur factures'!D58)</f>
        <v/>
      </c>
      <c r="E58" s="131" t="str">
        <f>IF('Dépenses sur factures'!E58="","",'Dépenses sur factures'!E58)</f>
        <v/>
      </c>
      <c r="F58" s="283" t="str">
        <f>IF('Dépenses sur factures'!F58="","",'Dépenses sur factures'!F58)</f>
        <v/>
      </c>
      <c r="G58" s="283" t="str">
        <f>IF('Dépenses sur factures'!G58="","",'Dépenses sur factures'!G58)</f>
        <v/>
      </c>
      <c r="H58" s="133" t="str">
        <f>IF('Dépenses sur factures'!H58="","",'Dépenses sur factures'!H58)</f>
        <v/>
      </c>
      <c r="I58" s="106"/>
      <c r="J58" s="287" t="str">
        <f t="shared" si="1"/>
        <v/>
      </c>
      <c r="K58" s="287" t="str">
        <f t="shared" si="2"/>
        <v/>
      </c>
      <c r="L58" s="106"/>
      <c r="M58" s="191"/>
      <c r="N58" s="340"/>
      <c r="O58" s="341" t="str">
        <f>IF(AND(OR(I58="KO",L58&lt;&gt;""),OR(I58="",J58="",K58="")),Listes!$A$74,IF(AND(L58="",I58&lt;&gt;""),Listes!$A$75,IF(AND(H58&lt;L58,N58=""),Listes!$A$76,IF(AND(K58&lt;J58,N58=""),Listes!$A$77,IF(AND(L58&lt;&gt;"",L58&lt;H58,M58=""),Listes!$A$78,IF(AND(P58="",OR(I58&lt;&gt;"",J58&lt;&gt;"",K58&lt;&gt;"")),Listes!$A$79,""))))))</f>
        <v/>
      </c>
      <c r="P58" s="196"/>
      <c r="Q58" s="31">
        <f t="shared" si="0"/>
        <v>0</v>
      </c>
    </row>
    <row r="59" spans="1:17" ht="20.100000000000001" customHeight="1" x14ac:dyDescent="0.25">
      <c r="A59" s="134">
        <v>53</v>
      </c>
      <c r="B59" s="131" t="str">
        <f>IF('Dépenses sur factures'!B59="","",'Dépenses sur factures'!B59)</f>
        <v/>
      </c>
      <c r="C59" s="194" t="str">
        <f>IF('Dépenses sur factures'!C59="","",'Dépenses sur factures'!C59)</f>
        <v/>
      </c>
      <c r="D59" s="194" t="str">
        <f>IF('Dépenses sur factures'!D59="","",'Dépenses sur factures'!D59)</f>
        <v/>
      </c>
      <c r="E59" s="131" t="str">
        <f>IF('Dépenses sur factures'!E59="","",'Dépenses sur factures'!E59)</f>
        <v/>
      </c>
      <c r="F59" s="283" t="str">
        <f>IF('Dépenses sur factures'!F59="","",'Dépenses sur factures'!F59)</f>
        <v/>
      </c>
      <c r="G59" s="283" t="str">
        <f>IF('Dépenses sur factures'!G59="","",'Dépenses sur factures'!G59)</f>
        <v/>
      </c>
      <c r="H59" s="133" t="str">
        <f>IF('Dépenses sur factures'!H59="","",'Dépenses sur factures'!H59)</f>
        <v/>
      </c>
      <c r="I59" s="106"/>
      <c r="J59" s="287" t="str">
        <f t="shared" si="1"/>
        <v/>
      </c>
      <c r="K59" s="287" t="str">
        <f t="shared" si="2"/>
        <v/>
      </c>
      <c r="L59" s="106"/>
      <c r="M59" s="191"/>
      <c r="N59" s="340"/>
      <c r="O59" s="341" t="str">
        <f>IF(AND(OR(I59="KO",L59&lt;&gt;""),OR(I59="",J59="",K59="")),Listes!$A$74,IF(AND(L59="",I59&lt;&gt;""),Listes!$A$75,IF(AND(H59&lt;L59,N59=""),Listes!$A$76,IF(AND(K59&lt;J59,N59=""),Listes!$A$77,IF(AND(L59&lt;&gt;"",L59&lt;H59,M59=""),Listes!$A$78,IF(AND(P59="",OR(I59&lt;&gt;"",J59&lt;&gt;"",K59&lt;&gt;"")),Listes!$A$79,""))))))</f>
        <v/>
      </c>
      <c r="P59" s="196"/>
      <c r="Q59" s="31">
        <f t="shared" si="0"/>
        <v>0</v>
      </c>
    </row>
    <row r="60" spans="1:17" ht="20.100000000000001" customHeight="1" x14ac:dyDescent="0.25">
      <c r="A60" s="134">
        <v>54</v>
      </c>
      <c r="B60" s="131" t="str">
        <f>IF('Dépenses sur factures'!B60="","",'Dépenses sur factures'!B60)</f>
        <v/>
      </c>
      <c r="C60" s="194" t="str">
        <f>IF('Dépenses sur factures'!C60="","",'Dépenses sur factures'!C60)</f>
        <v/>
      </c>
      <c r="D60" s="194" t="str">
        <f>IF('Dépenses sur factures'!D60="","",'Dépenses sur factures'!D60)</f>
        <v/>
      </c>
      <c r="E60" s="131" t="str">
        <f>IF('Dépenses sur factures'!E60="","",'Dépenses sur factures'!E60)</f>
        <v/>
      </c>
      <c r="F60" s="283" t="str">
        <f>IF('Dépenses sur factures'!F60="","",'Dépenses sur factures'!F60)</f>
        <v/>
      </c>
      <c r="G60" s="283" t="str">
        <f>IF('Dépenses sur factures'!G60="","",'Dépenses sur factures'!G60)</f>
        <v/>
      </c>
      <c r="H60" s="133" t="str">
        <f>IF('Dépenses sur factures'!H60="","",'Dépenses sur factures'!H60)</f>
        <v/>
      </c>
      <c r="I60" s="106"/>
      <c r="J60" s="287" t="str">
        <f t="shared" si="1"/>
        <v/>
      </c>
      <c r="K60" s="287" t="str">
        <f t="shared" si="2"/>
        <v/>
      </c>
      <c r="L60" s="106"/>
      <c r="M60" s="191"/>
      <c r="N60" s="340"/>
      <c r="O60" s="341" t="str">
        <f>IF(AND(OR(I60="KO",L60&lt;&gt;""),OR(I60="",J60="",K60="")),Listes!$A$74,IF(AND(L60="",I60&lt;&gt;""),Listes!$A$75,IF(AND(H60&lt;L60,N60=""),Listes!$A$76,IF(AND(K60&lt;J60,N60=""),Listes!$A$77,IF(AND(L60&lt;&gt;"",L60&lt;H60,M60=""),Listes!$A$78,IF(AND(P60="",OR(I60&lt;&gt;"",J60&lt;&gt;"",K60&lt;&gt;"")),Listes!$A$79,""))))))</f>
        <v/>
      </c>
      <c r="P60" s="196"/>
      <c r="Q60" s="31">
        <f t="shared" si="0"/>
        <v>0</v>
      </c>
    </row>
    <row r="61" spans="1:17" ht="20.100000000000001" customHeight="1" x14ac:dyDescent="0.25">
      <c r="A61" s="134">
        <v>55</v>
      </c>
      <c r="B61" s="131" t="str">
        <f>IF('Dépenses sur factures'!B61="","",'Dépenses sur factures'!B61)</f>
        <v/>
      </c>
      <c r="C61" s="194" t="str">
        <f>IF('Dépenses sur factures'!C61="","",'Dépenses sur factures'!C61)</f>
        <v/>
      </c>
      <c r="D61" s="194" t="str">
        <f>IF('Dépenses sur factures'!D61="","",'Dépenses sur factures'!D61)</f>
        <v/>
      </c>
      <c r="E61" s="131" t="str">
        <f>IF('Dépenses sur factures'!E61="","",'Dépenses sur factures'!E61)</f>
        <v/>
      </c>
      <c r="F61" s="283" t="str">
        <f>IF('Dépenses sur factures'!F61="","",'Dépenses sur factures'!F61)</f>
        <v/>
      </c>
      <c r="G61" s="283" t="str">
        <f>IF('Dépenses sur factures'!G61="","",'Dépenses sur factures'!G61)</f>
        <v/>
      </c>
      <c r="H61" s="133" t="str">
        <f>IF('Dépenses sur factures'!H61="","",'Dépenses sur factures'!H61)</f>
        <v/>
      </c>
      <c r="I61" s="106"/>
      <c r="J61" s="287" t="str">
        <f t="shared" si="1"/>
        <v/>
      </c>
      <c r="K61" s="287" t="str">
        <f t="shared" si="2"/>
        <v/>
      </c>
      <c r="L61" s="106"/>
      <c r="M61" s="191"/>
      <c r="N61" s="340"/>
      <c r="O61" s="341" t="str">
        <f>IF(AND(OR(I61="KO",L61&lt;&gt;""),OR(I61="",J61="",K61="")),Listes!$A$74,IF(AND(L61="",I61&lt;&gt;""),Listes!$A$75,IF(AND(H61&lt;L61,N61=""),Listes!$A$76,IF(AND(K61&lt;J61,N61=""),Listes!$A$77,IF(AND(L61&lt;&gt;"",L61&lt;H61,M61=""),Listes!$A$78,IF(AND(P61="",OR(I61&lt;&gt;"",J61&lt;&gt;"",K61&lt;&gt;"")),Listes!$A$79,""))))))</f>
        <v/>
      </c>
      <c r="P61" s="196"/>
      <c r="Q61" s="31">
        <f t="shared" si="0"/>
        <v>0</v>
      </c>
    </row>
    <row r="62" spans="1:17" ht="20.100000000000001" customHeight="1" x14ac:dyDescent="0.25">
      <c r="A62" s="134">
        <v>56</v>
      </c>
      <c r="B62" s="131" t="str">
        <f>IF('Dépenses sur factures'!B62="","",'Dépenses sur factures'!B62)</f>
        <v/>
      </c>
      <c r="C62" s="194" t="str">
        <f>IF('Dépenses sur factures'!C62="","",'Dépenses sur factures'!C62)</f>
        <v/>
      </c>
      <c r="D62" s="194" t="str">
        <f>IF('Dépenses sur factures'!D62="","",'Dépenses sur factures'!D62)</f>
        <v/>
      </c>
      <c r="E62" s="131" t="str">
        <f>IF('Dépenses sur factures'!E62="","",'Dépenses sur factures'!E62)</f>
        <v/>
      </c>
      <c r="F62" s="283" t="str">
        <f>IF('Dépenses sur factures'!F62="","",'Dépenses sur factures'!F62)</f>
        <v/>
      </c>
      <c r="G62" s="283" t="str">
        <f>IF('Dépenses sur factures'!G62="","",'Dépenses sur factures'!G62)</f>
        <v/>
      </c>
      <c r="H62" s="133" t="str">
        <f>IF('Dépenses sur factures'!H62="","",'Dépenses sur factures'!H62)</f>
        <v/>
      </c>
      <c r="I62" s="106"/>
      <c r="J62" s="287" t="str">
        <f t="shared" si="1"/>
        <v/>
      </c>
      <c r="K62" s="287" t="str">
        <f t="shared" si="2"/>
        <v/>
      </c>
      <c r="L62" s="106"/>
      <c r="M62" s="191"/>
      <c r="N62" s="340"/>
      <c r="O62" s="341" t="str">
        <f>IF(AND(OR(I62="KO",L62&lt;&gt;""),OR(I62="",J62="",K62="")),Listes!$A$74,IF(AND(L62="",I62&lt;&gt;""),Listes!$A$75,IF(AND(H62&lt;L62,N62=""),Listes!$A$76,IF(AND(K62&lt;J62,N62=""),Listes!$A$77,IF(AND(L62&lt;&gt;"",L62&lt;H62,M62=""),Listes!$A$78,IF(AND(P62="",OR(I62&lt;&gt;"",J62&lt;&gt;"",K62&lt;&gt;"")),Listes!$A$79,""))))))</f>
        <v/>
      </c>
      <c r="P62" s="196"/>
      <c r="Q62" s="31">
        <f t="shared" si="0"/>
        <v>0</v>
      </c>
    </row>
    <row r="63" spans="1:17" ht="20.100000000000001" customHeight="1" x14ac:dyDescent="0.25">
      <c r="A63" s="134">
        <v>57</v>
      </c>
      <c r="B63" s="131" t="str">
        <f>IF('Dépenses sur factures'!B63="","",'Dépenses sur factures'!B63)</f>
        <v/>
      </c>
      <c r="C63" s="194" t="str">
        <f>IF('Dépenses sur factures'!C63="","",'Dépenses sur factures'!C63)</f>
        <v/>
      </c>
      <c r="D63" s="194" t="str">
        <f>IF('Dépenses sur factures'!D63="","",'Dépenses sur factures'!D63)</f>
        <v/>
      </c>
      <c r="E63" s="131" t="str">
        <f>IF('Dépenses sur factures'!E63="","",'Dépenses sur factures'!E63)</f>
        <v/>
      </c>
      <c r="F63" s="283" t="str">
        <f>IF('Dépenses sur factures'!F63="","",'Dépenses sur factures'!F63)</f>
        <v/>
      </c>
      <c r="G63" s="283" t="str">
        <f>IF('Dépenses sur factures'!G63="","",'Dépenses sur factures'!G63)</f>
        <v/>
      </c>
      <c r="H63" s="133" t="str">
        <f>IF('Dépenses sur factures'!H63="","",'Dépenses sur factures'!H63)</f>
        <v/>
      </c>
      <c r="I63" s="106"/>
      <c r="J63" s="287" t="str">
        <f t="shared" si="1"/>
        <v/>
      </c>
      <c r="K63" s="287" t="str">
        <f t="shared" si="2"/>
        <v/>
      </c>
      <c r="L63" s="106"/>
      <c r="M63" s="191"/>
      <c r="N63" s="340"/>
      <c r="O63" s="341" t="str">
        <f>IF(AND(OR(I63="KO",L63&lt;&gt;""),OR(I63="",J63="",K63="")),Listes!$A$74,IF(AND(L63="",I63&lt;&gt;""),Listes!$A$75,IF(AND(H63&lt;L63,N63=""),Listes!$A$76,IF(AND(K63&lt;J63,N63=""),Listes!$A$77,IF(AND(L63&lt;&gt;"",L63&lt;H63,M63=""),Listes!$A$78,IF(AND(P63="",OR(I63&lt;&gt;"",J63&lt;&gt;"",K63&lt;&gt;"")),Listes!$A$79,""))))))</f>
        <v/>
      </c>
      <c r="P63" s="196"/>
      <c r="Q63" s="31">
        <f t="shared" si="0"/>
        <v>0</v>
      </c>
    </row>
    <row r="64" spans="1:17" ht="20.100000000000001" customHeight="1" x14ac:dyDescent="0.25">
      <c r="A64" s="134">
        <v>58</v>
      </c>
      <c r="B64" s="131" t="str">
        <f>IF('Dépenses sur factures'!B64="","",'Dépenses sur factures'!B64)</f>
        <v/>
      </c>
      <c r="C64" s="194" t="str">
        <f>IF('Dépenses sur factures'!C64="","",'Dépenses sur factures'!C64)</f>
        <v/>
      </c>
      <c r="D64" s="194" t="str">
        <f>IF('Dépenses sur factures'!D64="","",'Dépenses sur factures'!D64)</f>
        <v/>
      </c>
      <c r="E64" s="131" t="str">
        <f>IF('Dépenses sur factures'!E64="","",'Dépenses sur factures'!E64)</f>
        <v/>
      </c>
      <c r="F64" s="283" t="str">
        <f>IF('Dépenses sur factures'!F64="","",'Dépenses sur factures'!F64)</f>
        <v/>
      </c>
      <c r="G64" s="283" t="str">
        <f>IF('Dépenses sur factures'!G64="","",'Dépenses sur factures'!G64)</f>
        <v/>
      </c>
      <c r="H64" s="133" t="str">
        <f>IF('Dépenses sur factures'!H64="","",'Dépenses sur factures'!H64)</f>
        <v/>
      </c>
      <c r="I64" s="106"/>
      <c r="J64" s="287" t="str">
        <f t="shared" si="1"/>
        <v/>
      </c>
      <c r="K64" s="287" t="str">
        <f t="shared" si="2"/>
        <v/>
      </c>
      <c r="L64" s="106"/>
      <c r="M64" s="191"/>
      <c r="N64" s="340"/>
      <c r="O64" s="341" t="str">
        <f>IF(AND(OR(I64="KO",L64&lt;&gt;""),OR(I64="",J64="",K64="")),Listes!$A$74,IF(AND(L64="",I64&lt;&gt;""),Listes!$A$75,IF(AND(H64&lt;L64,N64=""),Listes!$A$76,IF(AND(K64&lt;J64,N64=""),Listes!$A$77,IF(AND(L64&lt;&gt;"",L64&lt;H64,M64=""),Listes!$A$78,IF(AND(P64="",OR(I64&lt;&gt;"",J64&lt;&gt;"",K64&lt;&gt;"")),Listes!$A$79,""))))))</f>
        <v/>
      </c>
      <c r="P64" s="196"/>
      <c r="Q64" s="31">
        <f t="shared" si="0"/>
        <v>0</v>
      </c>
    </row>
    <row r="65" spans="1:17" ht="20.100000000000001" customHeight="1" x14ac:dyDescent="0.25">
      <c r="A65" s="134">
        <v>59</v>
      </c>
      <c r="B65" s="131" t="str">
        <f>IF('Dépenses sur factures'!B65="","",'Dépenses sur factures'!B65)</f>
        <v/>
      </c>
      <c r="C65" s="194" t="str">
        <f>IF('Dépenses sur factures'!C65="","",'Dépenses sur factures'!C65)</f>
        <v/>
      </c>
      <c r="D65" s="194" t="str">
        <f>IF('Dépenses sur factures'!D65="","",'Dépenses sur factures'!D65)</f>
        <v/>
      </c>
      <c r="E65" s="131" t="str">
        <f>IF('Dépenses sur factures'!E65="","",'Dépenses sur factures'!E65)</f>
        <v/>
      </c>
      <c r="F65" s="283" t="str">
        <f>IF('Dépenses sur factures'!F65="","",'Dépenses sur factures'!F65)</f>
        <v/>
      </c>
      <c r="G65" s="283" t="str">
        <f>IF('Dépenses sur factures'!G65="","",'Dépenses sur factures'!G65)</f>
        <v/>
      </c>
      <c r="H65" s="133" t="str">
        <f>IF('Dépenses sur factures'!H65="","",'Dépenses sur factures'!H65)</f>
        <v/>
      </c>
      <c r="I65" s="106"/>
      <c r="J65" s="287" t="str">
        <f t="shared" si="1"/>
        <v/>
      </c>
      <c r="K65" s="287" t="str">
        <f t="shared" si="2"/>
        <v/>
      </c>
      <c r="L65" s="106"/>
      <c r="M65" s="191"/>
      <c r="N65" s="340"/>
      <c r="O65" s="341" t="str">
        <f>IF(AND(OR(I65="KO",L65&lt;&gt;""),OR(I65="",J65="",K65="")),Listes!$A$74,IF(AND(L65="",I65&lt;&gt;""),Listes!$A$75,IF(AND(H65&lt;L65,N65=""),Listes!$A$76,IF(AND(K65&lt;J65,N65=""),Listes!$A$77,IF(AND(L65&lt;&gt;"",L65&lt;H65,M65=""),Listes!$A$78,IF(AND(P65="",OR(I65&lt;&gt;"",J65&lt;&gt;"",K65&lt;&gt;"")),Listes!$A$79,""))))))</f>
        <v/>
      </c>
      <c r="P65" s="196"/>
      <c r="Q65" s="31">
        <f t="shared" si="0"/>
        <v>0</v>
      </c>
    </row>
    <row r="66" spans="1:17" ht="20.100000000000001" customHeight="1" x14ac:dyDescent="0.25">
      <c r="A66" s="134">
        <v>60</v>
      </c>
      <c r="B66" s="131" t="str">
        <f>IF('Dépenses sur factures'!B66="","",'Dépenses sur factures'!B66)</f>
        <v/>
      </c>
      <c r="C66" s="194" t="str">
        <f>IF('Dépenses sur factures'!C66="","",'Dépenses sur factures'!C66)</f>
        <v/>
      </c>
      <c r="D66" s="194" t="str">
        <f>IF('Dépenses sur factures'!D66="","",'Dépenses sur factures'!D66)</f>
        <v/>
      </c>
      <c r="E66" s="131" t="str">
        <f>IF('Dépenses sur factures'!E66="","",'Dépenses sur factures'!E66)</f>
        <v/>
      </c>
      <c r="F66" s="283" t="str">
        <f>IF('Dépenses sur factures'!F66="","",'Dépenses sur factures'!F66)</f>
        <v/>
      </c>
      <c r="G66" s="283" t="str">
        <f>IF('Dépenses sur factures'!G66="","",'Dépenses sur factures'!G66)</f>
        <v/>
      </c>
      <c r="H66" s="133" t="str">
        <f>IF('Dépenses sur factures'!H66="","",'Dépenses sur factures'!H66)</f>
        <v/>
      </c>
      <c r="I66" s="106"/>
      <c r="J66" s="287" t="str">
        <f t="shared" si="1"/>
        <v/>
      </c>
      <c r="K66" s="287" t="str">
        <f t="shared" si="2"/>
        <v/>
      </c>
      <c r="L66" s="106"/>
      <c r="M66" s="191"/>
      <c r="N66" s="340"/>
      <c r="O66" s="341" t="str">
        <f>IF(AND(OR(I66="KO",L66&lt;&gt;""),OR(I66="",J66="",K66="")),Listes!$A$74,IF(AND(L66="",I66&lt;&gt;""),Listes!$A$75,IF(AND(H66&lt;L66,N66=""),Listes!$A$76,IF(AND(K66&lt;J66,N66=""),Listes!$A$77,IF(AND(L66&lt;&gt;"",L66&lt;H66,M66=""),Listes!$A$78,IF(AND(P66="",OR(I66&lt;&gt;"",J66&lt;&gt;"",K66&lt;&gt;"")),Listes!$A$79,""))))))</f>
        <v/>
      </c>
      <c r="P66" s="196"/>
      <c r="Q66" s="31">
        <f t="shared" si="0"/>
        <v>0</v>
      </c>
    </row>
    <row r="67" spans="1:17" ht="20.100000000000001" customHeight="1" x14ac:dyDescent="0.25">
      <c r="A67" s="134">
        <v>61</v>
      </c>
      <c r="B67" s="131" t="str">
        <f>IF('Dépenses sur factures'!B67="","",'Dépenses sur factures'!B67)</f>
        <v/>
      </c>
      <c r="C67" s="194" t="str">
        <f>IF('Dépenses sur factures'!C67="","",'Dépenses sur factures'!C67)</f>
        <v/>
      </c>
      <c r="D67" s="194" t="str">
        <f>IF('Dépenses sur factures'!D67="","",'Dépenses sur factures'!D67)</f>
        <v/>
      </c>
      <c r="E67" s="131" t="str">
        <f>IF('Dépenses sur factures'!E67="","",'Dépenses sur factures'!E67)</f>
        <v/>
      </c>
      <c r="F67" s="283" t="str">
        <f>IF('Dépenses sur factures'!F67="","",'Dépenses sur factures'!F67)</f>
        <v/>
      </c>
      <c r="G67" s="283" t="str">
        <f>IF('Dépenses sur factures'!G67="","",'Dépenses sur factures'!G67)</f>
        <v/>
      </c>
      <c r="H67" s="133" t="str">
        <f>IF('Dépenses sur factures'!H67="","",'Dépenses sur factures'!H67)</f>
        <v/>
      </c>
      <c r="I67" s="106"/>
      <c r="J67" s="287" t="str">
        <f t="shared" si="1"/>
        <v/>
      </c>
      <c r="K67" s="287" t="str">
        <f t="shared" si="2"/>
        <v/>
      </c>
      <c r="L67" s="106"/>
      <c r="M67" s="191"/>
      <c r="N67" s="340"/>
      <c r="O67" s="341" t="str">
        <f>IF(AND(OR(I67="KO",L67&lt;&gt;""),OR(I67="",J67="",K67="")),Listes!$A$74,IF(AND(L67="",I67&lt;&gt;""),Listes!$A$75,IF(AND(H67&lt;L67,N67=""),Listes!$A$76,IF(AND(K67&lt;J67,N67=""),Listes!$A$77,IF(AND(L67&lt;&gt;"",L67&lt;H67,M67=""),Listes!$A$78,IF(AND(P67="",OR(I67&lt;&gt;"",J67&lt;&gt;"",K67&lt;&gt;"")),Listes!$A$79,""))))))</f>
        <v/>
      </c>
      <c r="P67" s="196"/>
      <c r="Q67" s="31">
        <f t="shared" si="0"/>
        <v>0</v>
      </c>
    </row>
    <row r="68" spans="1:17" ht="20.100000000000001" customHeight="1" x14ac:dyDescent="0.25">
      <c r="A68" s="134">
        <v>62</v>
      </c>
      <c r="B68" s="131" t="str">
        <f>IF('Dépenses sur factures'!B68="","",'Dépenses sur factures'!B68)</f>
        <v/>
      </c>
      <c r="C68" s="194" t="str">
        <f>IF('Dépenses sur factures'!C68="","",'Dépenses sur factures'!C68)</f>
        <v/>
      </c>
      <c r="D68" s="194" t="str">
        <f>IF('Dépenses sur factures'!D68="","",'Dépenses sur factures'!D68)</f>
        <v/>
      </c>
      <c r="E68" s="131" t="str">
        <f>IF('Dépenses sur factures'!E68="","",'Dépenses sur factures'!E68)</f>
        <v/>
      </c>
      <c r="F68" s="283" t="str">
        <f>IF('Dépenses sur factures'!F68="","",'Dépenses sur factures'!F68)</f>
        <v/>
      </c>
      <c r="G68" s="283" t="str">
        <f>IF('Dépenses sur factures'!G68="","",'Dépenses sur factures'!G68)</f>
        <v/>
      </c>
      <c r="H68" s="133" t="str">
        <f>IF('Dépenses sur factures'!H68="","",'Dépenses sur factures'!H68)</f>
        <v/>
      </c>
      <c r="I68" s="106"/>
      <c r="J68" s="287" t="str">
        <f t="shared" si="1"/>
        <v/>
      </c>
      <c r="K68" s="287" t="str">
        <f t="shared" si="2"/>
        <v/>
      </c>
      <c r="L68" s="106"/>
      <c r="M68" s="191"/>
      <c r="N68" s="340"/>
      <c r="O68" s="341" t="str">
        <f>IF(AND(OR(I68="KO",L68&lt;&gt;""),OR(I68="",J68="",K68="")),Listes!$A$74,IF(AND(L68="",I68&lt;&gt;""),Listes!$A$75,IF(AND(H68&lt;L68,N68=""),Listes!$A$76,IF(AND(K68&lt;J68,N68=""),Listes!$A$77,IF(AND(L68&lt;&gt;"",L68&lt;H68,M68=""),Listes!$A$78,IF(AND(P68="",OR(I68&lt;&gt;"",J68&lt;&gt;"",K68&lt;&gt;"")),Listes!$A$79,""))))))</f>
        <v/>
      </c>
      <c r="P68" s="196"/>
      <c r="Q68" s="31">
        <f t="shared" si="0"/>
        <v>0</v>
      </c>
    </row>
    <row r="69" spans="1:17" ht="20.100000000000001" customHeight="1" x14ac:dyDescent="0.25">
      <c r="A69" s="134">
        <v>63</v>
      </c>
      <c r="B69" s="131" t="str">
        <f>IF('Dépenses sur factures'!B69="","",'Dépenses sur factures'!B69)</f>
        <v/>
      </c>
      <c r="C69" s="194" t="str">
        <f>IF('Dépenses sur factures'!C69="","",'Dépenses sur factures'!C69)</f>
        <v/>
      </c>
      <c r="D69" s="194" t="str">
        <f>IF('Dépenses sur factures'!D69="","",'Dépenses sur factures'!D69)</f>
        <v/>
      </c>
      <c r="E69" s="131" t="str">
        <f>IF('Dépenses sur factures'!E69="","",'Dépenses sur factures'!E69)</f>
        <v/>
      </c>
      <c r="F69" s="283" t="str">
        <f>IF('Dépenses sur factures'!F69="","",'Dépenses sur factures'!F69)</f>
        <v/>
      </c>
      <c r="G69" s="283" t="str">
        <f>IF('Dépenses sur factures'!G69="","",'Dépenses sur factures'!G69)</f>
        <v/>
      </c>
      <c r="H69" s="133" t="str">
        <f>IF('Dépenses sur factures'!H69="","",'Dépenses sur factures'!H69)</f>
        <v/>
      </c>
      <c r="I69" s="106"/>
      <c r="J69" s="287" t="str">
        <f t="shared" si="1"/>
        <v/>
      </c>
      <c r="K69" s="287" t="str">
        <f t="shared" si="2"/>
        <v/>
      </c>
      <c r="L69" s="106"/>
      <c r="M69" s="191"/>
      <c r="N69" s="340"/>
      <c r="O69" s="341" t="str">
        <f>IF(AND(OR(I69="KO",L69&lt;&gt;""),OR(I69="",J69="",K69="")),Listes!$A$74,IF(AND(L69="",I69&lt;&gt;""),Listes!$A$75,IF(AND(H69&lt;L69,N69=""),Listes!$A$76,IF(AND(K69&lt;J69,N69=""),Listes!$A$77,IF(AND(L69&lt;&gt;"",L69&lt;H69,M69=""),Listes!$A$78,IF(AND(P69="",OR(I69&lt;&gt;"",J69&lt;&gt;"",K69&lt;&gt;"")),Listes!$A$79,""))))))</f>
        <v/>
      </c>
      <c r="P69" s="196"/>
      <c r="Q69" s="31">
        <f t="shared" si="0"/>
        <v>0</v>
      </c>
    </row>
    <row r="70" spans="1:17" ht="20.100000000000001" customHeight="1" x14ac:dyDescent="0.25">
      <c r="A70" s="134">
        <v>64</v>
      </c>
      <c r="B70" s="131" t="str">
        <f>IF('Dépenses sur factures'!B70="","",'Dépenses sur factures'!B70)</f>
        <v/>
      </c>
      <c r="C70" s="194" t="str">
        <f>IF('Dépenses sur factures'!C70="","",'Dépenses sur factures'!C70)</f>
        <v/>
      </c>
      <c r="D70" s="194" t="str">
        <f>IF('Dépenses sur factures'!D70="","",'Dépenses sur factures'!D70)</f>
        <v/>
      </c>
      <c r="E70" s="131" t="str">
        <f>IF('Dépenses sur factures'!E70="","",'Dépenses sur factures'!E70)</f>
        <v/>
      </c>
      <c r="F70" s="283" t="str">
        <f>IF('Dépenses sur factures'!F70="","",'Dépenses sur factures'!F70)</f>
        <v/>
      </c>
      <c r="G70" s="283" t="str">
        <f>IF('Dépenses sur factures'!G70="","",'Dépenses sur factures'!G70)</f>
        <v/>
      </c>
      <c r="H70" s="133" t="str">
        <f>IF('Dépenses sur factures'!H70="","",'Dépenses sur factures'!H70)</f>
        <v/>
      </c>
      <c r="I70" s="106"/>
      <c r="J70" s="287" t="str">
        <f t="shared" si="1"/>
        <v/>
      </c>
      <c r="K70" s="287" t="str">
        <f t="shared" si="2"/>
        <v/>
      </c>
      <c r="L70" s="106"/>
      <c r="M70" s="191"/>
      <c r="N70" s="340"/>
      <c r="O70" s="341" t="str">
        <f>IF(AND(OR(I70="KO",L70&lt;&gt;""),OR(I70="",J70="",K70="")),Listes!$A$74,IF(AND(L70="",I70&lt;&gt;""),Listes!$A$75,IF(AND(H70&lt;L70,N70=""),Listes!$A$76,IF(AND(K70&lt;J70,N70=""),Listes!$A$77,IF(AND(L70&lt;&gt;"",L70&lt;H70,M70=""),Listes!$A$78,IF(AND(P70="",OR(I70&lt;&gt;"",J70&lt;&gt;"",K70&lt;&gt;"")),Listes!$A$79,""))))))</f>
        <v/>
      </c>
      <c r="P70" s="196"/>
      <c r="Q70" s="31">
        <f t="shared" si="0"/>
        <v>0</v>
      </c>
    </row>
    <row r="71" spans="1:17" ht="20.100000000000001" customHeight="1" x14ac:dyDescent="0.25">
      <c r="A71" s="134">
        <v>65</v>
      </c>
      <c r="B71" s="131" t="str">
        <f>IF('Dépenses sur factures'!B71="","",'Dépenses sur factures'!B71)</f>
        <v/>
      </c>
      <c r="C71" s="194" t="str">
        <f>IF('Dépenses sur factures'!C71="","",'Dépenses sur factures'!C71)</f>
        <v/>
      </c>
      <c r="D71" s="194" t="str">
        <f>IF('Dépenses sur factures'!D71="","",'Dépenses sur factures'!D71)</f>
        <v/>
      </c>
      <c r="E71" s="131" t="str">
        <f>IF('Dépenses sur factures'!E71="","",'Dépenses sur factures'!E71)</f>
        <v/>
      </c>
      <c r="F71" s="283" t="str">
        <f>IF('Dépenses sur factures'!F71="","",'Dépenses sur factures'!F71)</f>
        <v/>
      </c>
      <c r="G71" s="283" t="str">
        <f>IF('Dépenses sur factures'!G71="","",'Dépenses sur factures'!G71)</f>
        <v/>
      </c>
      <c r="H71" s="133" t="str">
        <f>IF('Dépenses sur factures'!H71="","",'Dépenses sur factures'!H71)</f>
        <v/>
      </c>
      <c r="I71" s="106"/>
      <c r="J71" s="287" t="str">
        <f t="shared" si="1"/>
        <v/>
      </c>
      <c r="K71" s="287" t="str">
        <f t="shared" si="2"/>
        <v/>
      </c>
      <c r="L71" s="106"/>
      <c r="M71" s="191"/>
      <c r="N71" s="340"/>
      <c r="O71" s="341" t="str">
        <f>IF(AND(OR(I71="KO",L71&lt;&gt;""),OR(I71="",J71="",K71="")),Listes!$A$74,IF(AND(L71="",I71&lt;&gt;""),Listes!$A$75,IF(AND(H71&lt;L71,N71=""),Listes!$A$76,IF(AND(K71&lt;J71,N71=""),Listes!$A$77,IF(AND(L71&lt;&gt;"",L71&lt;H71,M71=""),Listes!$A$78,IF(AND(P71="",OR(I71&lt;&gt;"",J71&lt;&gt;"",K71&lt;&gt;"")),Listes!$A$79,""))))))</f>
        <v/>
      </c>
      <c r="P71" s="196"/>
      <c r="Q71" s="31">
        <f t="shared" ref="Q71:Q134" si="3">IF(AND(B71&lt;&gt;"",P71&lt;&gt;"Oui"),1,0)</f>
        <v>0</v>
      </c>
    </row>
    <row r="72" spans="1:17" ht="20.100000000000001" customHeight="1" x14ac:dyDescent="0.25">
      <c r="A72" s="134">
        <v>66</v>
      </c>
      <c r="B72" s="131" t="str">
        <f>IF('Dépenses sur factures'!B72="","",'Dépenses sur factures'!B72)</f>
        <v/>
      </c>
      <c r="C72" s="194" t="str">
        <f>IF('Dépenses sur factures'!C72="","",'Dépenses sur factures'!C72)</f>
        <v/>
      </c>
      <c r="D72" s="194" t="str">
        <f>IF('Dépenses sur factures'!D72="","",'Dépenses sur factures'!D72)</f>
        <v/>
      </c>
      <c r="E72" s="131" t="str">
        <f>IF('Dépenses sur factures'!E72="","",'Dépenses sur factures'!E72)</f>
        <v/>
      </c>
      <c r="F72" s="283" t="str">
        <f>IF('Dépenses sur factures'!F72="","",'Dépenses sur factures'!F72)</f>
        <v/>
      </c>
      <c r="G72" s="283" t="str">
        <f>IF('Dépenses sur factures'!G72="","",'Dépenses sur factures'!G72)</f>
        <v/>
      </c>
      <c r="H72" s="133" t="str">
        <f>IF('Dépenses sur factures'!H72="","",'Dépenses sur factures'!H72)</f>
        <v/>
      </c>
      <c r="I72" s="106"/>
      <c r="J72" s="287" t="str">
        <f t="shared" ref="J72:J135" si="4">IF(I72="KO","",IF(I72="","",F72))</f>
        <v/>
      </c>
      <c r="K72" s="287" t="str">
        <f t="shared" ref="K72:K135" si="5">IF(I72="KO","",IF(I72="","",G72))</f>
        <v/>
      </c>
      <c r="L72" s="106"/>
      <c r="M72" s="191"/>
      <c r="N72" s="340"/>
      <c r="O72" s="341" t="str">
        <f>IF(AND(OR(I72="KO",L72&lt;&gt;""),OR(I72="",J72="",K72="")),Listes!$A$74,IF(AND(L72="",I72&lt;&gt;""),Listes!$A$75,IF(AND(H72&lt;L72,N72=""),Listes!$A$76,IF(AND(K72&lt;J72,N72=""),Listes!$A$77,IF(AND(L72&lt;&gt;"",L72&lt;H72,M72=""),Listes!$A$78,IF(AND(P72="",OR(I72&lt;&gt;"",J72&lt;&gt;"",K72&lt;&gt;"")),Listes!$A$79,""))))))</f>
        <v/>
      </c>
      <c r="P72" s="196"/>
      <c r="Q72" s="31">
        <f t="shared" si="3"/>
        <v>0</v>
      </c>
    </row>
    <row r="73" spans="1:17" ht="20.100000000000001" customHeight="1" x14ac:dyDescent="0.25">
      <c r="A73" s="134">
        <v>67</v>
      </c>
      <c r="B73" s="131" t="str">
        <f>IF('Dépenses sur factures'!B73="","",'Dépenses sur factures'!B73)</f>
        <v/>
      </c>
      <c r="C73" s="194" t="str">
        <f>IF('Dépenses sur factures'!C73="","",'Dépenses sur factures'!C73)</f>
        <v/>
      </c>
      <c r="D73" s="194" t="str">
        <f>IF('Dépenses sur factures'!D73="","",'Dépenses sur factures'!D73)</f>
        <v/>
      </c>
      <c r="E73" s="131" t="str">
        <f>IF('Dépenses sur factures'!E73="","",'Dépenses sur factures'!E73)</f>
        <v/>
      </c>
      <c r="F73" s="283" t="str">
        <f>IF('Dépenses sur factures'!F73="","",'Dépenses sur factures'!F73)</f>
        <v/>
      </c>
      <c r="G73" s="283" t="str">
        <f>IF('Dépenses sur factures'!G73="","",'Dépenses sur factures'!G73)</f>
        <v/>
      </c>
      <c r="H73" s="133" t="str">
        <f>IF('Dépenses sur factures'!H73="","",'Dépenses sur factures'!H73)</f>
        <v/>
      </c>
      <c r="I73" s="106"/>
      <c r="J73" s="287" t="str">
        <f t="shared" si="4"/>
        <v/>
      </c>
      <c r="K73" s="287" t="str">
        <f t="shared" si="5"/>
        <v/>
      </c>
      <c r="L73" s="106"/>
      <c r="M73" s="191"/>
      <c r="N73" s="340"/>
      <c r="O73" s="341" t="str">
        <f>IF(AND(OR(I73="KO",L73&lt;&gt;""),OR(I73="",J73="",K73="")),Listes!$A$74,IF(AND(L73="",I73&lt;&gt;""),Listes!$A$75,IF(AND(H73&lt;L73,N73=""),Listes!$A$76,IF(AND(K73&lt;J73,N73=""),Listes!$A$77,IF(AND(L73&lt;&gt;"",L73&lt;H73,M73=""),Listes!$A$78,IF(AND(P73="",OR(I73&lt;&gt;"",J73&lt;&gt;"",K73&lt;&gt;"")),Listes!$A$79,""))))))</f>
        <v/>
      </c>
      <c r="P73" s="196"/>
      <c r="Q73" s="31">
        <f t="shared" si="3"/>
        <v>0</v>
      </c>
    </row>
    <row r="74" spans="1:17" ht="20.100000000000001" customHeight="1" x14ac:dyDescent="0.25">
      <c r="A74" s="134">
        <v>68</v>
      </c>
      <c r="B74" s="131" t="str">
        <f>IF('Dépenses sur factures'!B74="","",'Dépenses sur factures'!B74)</f>
        <v/>
      </c>
      <c r="C74" s="194" t="str">
        <f>IF('Dépenses sur factures'!C74="","",'Dépenses sur factures'!C74)</f>
        <v/>
      </c>
      <c r="D74" s="194" t="str">
        <f>IF('Dépenses sur factures'!D74="","",'Dépenses sur factures'!D74)</f>
        <v/>
      </c>
      <c r="E74" s="131" t="str">
        <f>IF('Dépenses sur factures'!E74="","",'Dépenses sur factures'!E74)</f>
        <v/>
      </c>
      <c r="F74" s="283" t="str">
        <f>IF('Dépenses sur factures'!F74="","",'Dépenses sur factures'!F74)</f>
        <v/>
      </c>
      <c r="G74" s="283" t="str">
        <f>IF('Dépenses sur factures'!G74="","",'Dépenses sur factures'!G74)</f>
        <v/>
      </c>
      <c r="H74" s="133" t="str">
        <f>IF('Dépenses sur factures'!H74="","",'Dépenses sur factures'!H74)</f>
        <v/>
      </c>
      <c r="I74" s="106"/>
      <c r="J74" s="287" t="str">
        <f t="shared" si="4"/>
        <v/>
      </c>
      <c r="K74" s="287" t="str">
        <f t="shared" si="5"/>
        <v/>
      </c>
      <c r="L74" s="106"/>
      <c r="M74" s="191"/>
      <c r="N74" s="340"/>
      <c r="O74" s="341" t="str">
        <f>IF(AND(OR(I74="KO",L74&lt;&gt;""),OR(I74="",J74="",K74="")),Listes!$A$74,IF(AND(L74="",I74&lt;&gt;""),Listes!$A$75,IF(AND(H74&lt;L74,N74=""),Listes!$A$76,IF(AND(K74&lt;J74,N74=""),Listes!$A$77,IF(AND(L74&lt;&gt;"",L74&lt;H74,M74=""),Listes!$A$78,IF(AND(P74="",OR(I74&lt;&gt;"",J74&lt;&gt;"",K74&lt;&gt;"")),Listes!$A$79,""))))))</f>
        <v/>
      </c>
      <c r="P74" s="196"/>
      <c r="Q74" s="31">
        <f t="shared" si="3"/>
        <v>0</v>
      </c>
    </row>
    <row r="75" spans="1:17" ht="20.100000000000001" customHeight="1" x14ac:dyDescent="0.25">
      <c r="A75" s="134">
        <v>69</v>
      </c>
      <c r="B75" s="131" t="str">
        <f>IF('Dépenses sur factures'!B75="","",'Dépenses sur factures'!B75)</f>
        <v/>
      </c>
      <c r="C75" s="194" t="str">
        <f>IF('Dépenses sur factures'!C75="","",'Dépenses sur factures'!C75)</f>
        <v/>
      </c>
      <c r="D75" s="194" t="str">
        <f>IF('Dépenses sur factures'!D75="","",'Dépenses sur factures'!D75)</f>
        <v/>
      </c>
      <c r="E75" s="131" t="str">
        <f>IF('Dépenses sur factures'!E75="","",'Dépenses sur factures'!E75)</f>
        <v/>
      </c>
      <c r="F75" s="283" t="str">
        <f>IF('Dépenses sur factures'!F75="","",'Dépenses sur factures'!F75)</f>
        <v/>
      </c>
      <c r="G75" s="283" t="str">
        <f>IF('Dépenses sur factures'!G75="","",'Dépenses sur factures'!G75)</f>
        <v/>
      </c>
      <c r="H75" s="133" t="str">
        <f>IF('Dépenses sur factures'!H75="","",'Dépenses sur factures'!H75)</f>
        <v/>
      </c>
      <c r="I75" s="106"/>
      <c r="J75" s="287" t="str">
        <f t="shared" si="4"/>
        <v/>
      </c>
      <c r="K75" s="287" t="str">
        <f t="shared" si="5"/>
        <v/>
      </c>
      <c r="L75" s="106"/>
      <c r="M75" s="191"/>
      <c r="N75" s="340"/>
      <c r="O75" s="341" t="str">
        <f>IF(AND(OR(I75="KO",L75&lt;&gt;""),OR(I75="",J75="",K75="")),Listes!$A$74,IF(AND(L75="",I75&lt;&gt;""),Listes!$A$75,IF(AND(H75&lt;L75,N75=""),Listes!$A$76,IF(AND(K75&lt;J75,N75=""),Listes!$A$77,IF(AND(L75&lt;&gt;"",L75&lt;H75,M75=""),Listes!$A$78,IF(AND(P75="",OR(I75&lt;&gt;"",J75&lt;&gt;"",K75&lt;&gt;"")),Listes!$A$79,""))))))</f>
        <v/>
      </c>
      <c r="P75" s="196"/>
      <c r="Q75" s="31">
        <f t="shared" si="3"/>
        <v>0</v>
      </c>
    </row>
    <row r="76" spans="1:17" ht="20.100000000000001" customHeight="1" x14ac:dyDescent="0.25">
      <c r="A76" s="134">
        <v>70</v>
      </c>
      <c r="B76" s="131" t="str">
        <f>IF('Dépenses sur factures'!B76="","",'Dépenses sur factures'!B76)</f>
        <v/>
      </c>
      <c r="C76" s="194" t="str">
        <f>IF('Dépenses sur factures'!C76="","",'Dépenses sur factures'!C76)</f>
        <v/>
      </c>
      <c r="D76" s="194" t="str">
        <f>IF('Dépenses sur factures'!D76="","",'Dépenses sur factures'!D76)</f>
        <v/>
      </c>
      <c r="E76" s="131" t="str">
        <f>IF('Dépenses sur factures'!E76="","",'Dépenses sur factures'!E76)</f>
        <v/>
      </c>
      <c r="F76" s="283" t="str">
        <f>IF('Dépenses sur factures'!F76="","",'Dépenses sur factures'!F76)</f>
        <v/>
      </c>
      <c r="G76" s="283" t="str">
        <f>IF('Dépenses sur factures'!G76="","",'Dépenses sur factures'!G76)</f>
        <v/>
      </c>
      <c r="H76" s="133" t="str">
        <f>IF('Dépenses sur factures'!H76="","",'Dépenses sur factures'!H76)</f>
        <v/>
      </c>
      <c r="I76" s="106"/>
      <c r="J76" s="287" t="str">
        <f t="shared" si="4"/>
        <v/>
      </c>
      <c r="K76" s="287" t="str">
        <f t="shared" si="5"/>
        <v/>
      </c>
      <c r="L76" s="106"/>
      <c r="M76" s="191"/>
      <c r="N76" s="340"/>
      <c r="O76" s="341" t="str">
        <f>IF(AND(OR(I76="KO",L76&lt;&gt;""),OR(I76="",J76="",K76="")),Listes!$A$74,IF(AND(L76="",I76&lt;&gt;""),Listes!$A$75,IF(AND(H76&lt;L76,N76=""),Listes!$A$76,IF(AND(K76&lt;J76,N76=""),Listes!$A$77,IF(AND(L76&lt;&gt;"",L76&lt;H76,M76=""),Listes!$A$78,IF(AND(P76="",OR(I76&lt;&gt;"",J76&lt;&gt;"",K76&lt;&gt;"")),Listes!$A$79,""))))))</f>
        <v/>
      </c>
      <c r="P76" s="196"/>
      <c r="Q76" s="31">
        <f t="shared" si="3"/>
        <v>0</v>
      </c>
    </row>
    <row r="77" spans="1:17" ht="20.100000000000001" customHeight="1" x14ac:dyDescent="0.25">
      <c r="A77" s="134">
        <v>71</v>
      </c>
      <c r="B77" s="131" t="str">
        <f>IF('Dépenses sur factures'!B77="","",'Dépenses sur factures'!B77)</f>
        <v/>
      </c>
      <c r="C77" s="194" t="str">
        <f>IF('Dépenses sur factures'!C77="","",'Dépenses sur factures'!C77)</f>
        <v/>
      </c>
      <c r="D77" s="194" t="str">
        <f>IF('Dépenses sur factures'!D77="","",'Dépenses sur factures'!D77)</f>
        <v/>
      </c>
      <c r="E77" s="131" t="str">
        <f>IF('Dépenses sur factures'!E77="","",'Dépenses sur factures'!E77)</f>
        <v/>
      </c>
      <c r="F77" s="283" t="str">
        <f>IF('Dépenses sur factures'!F77="","",'Dépenses sur factures'!F77)</f>
        <v/>
      </c>
      <c r="G77" s="283" t="str">
        <f>IF('Dépenses sur factures'!G77="","",'Dépenses sur factures'!G77)</f>
        <v/>
      </c>
      <c r="H77" s="133" t="str">
        <f>IF('Dépenses sur factures'!H77="","",'Dépenses sur factures'!H77)</f>
        <v/>
      </c>
      <c r="I77" s="106"/>
      <c r="J77" s="287" t="str">
        <f t="shared" si="4"/>
        <v/>
      </c>
      <c r="K77" s="287" t="str">
        <f t="shared" si="5"/>
        <v/>
      </c>
      <c r="L77" s="106"/>
      <c r="M77" s="191"/>
      <c r="N77" s="340"/>
      <c r="O77" s="341" t="str">
        <f>IF(AND(OR(I77="KO",L77&lt;&gt;""),OR(I77="",J77="",K77="")),Listes!$A$74,IF(AND(L77="",I77&lt;&gt;""),Listes!$A$75,IF(AND(H77&lt;L77,N77=""),Listes!$A$76,IF(AND(K77&lt;J77,N77=""),Listes!$A$77,IF(AND(L77&lt;&gt;"",L77&lt;H77,M77=""),Listes!$A$78,IF(AND(P77="",OR(I77&lt;&gt;"",J77&lt;&gt;"",K77&lt;&gt;"")),Listes!$A$79,""))))))</f>
        <v/>
      </c>
      <c r="P77" s="196"/>
      <c r="Q77" s="31">
        <f t="shared" si="3"/>
        <v>0</v>
      </c>
    </row>
    <row r="78" spans="1:17" ht="20.100000000000001" customHeight="1" x14ac:dyDescent="0.25">
      <c r="A78" s="134">
        <v>72</v>
      </c>
      <c r="B78" s="131" t="str">
        <f>IF('Dépenses sur factures'!B78="","",'Dépenses sur factures'!B78)</f>
        <v/>
      </c>
      <c r="C78" s="194" t="str">
        <f>IF('Dépenses sur factures'!C78="","",'Dépenses sur factures'!C78)</f>
        <v/>
      </c>
      <c r="D78" s="194" t="str">
        <f>IF('Dépenses sur factures'!D78="","",'Dépenses sur factures'!D78)</f>
        <v/>
      </c>
      <c r="E78" s="131" t="str">
        <f>IF('Dépenses sur factures'!E78="","",'Dépenses sur factures'!E78)</f>
        <v/>
      </c>
      <c r="F78" s="283" t="str">
        <f>IF('Dépenses sur factures'!F78="","",'Dépenses sur factures'!F78)</f>
        <v/>
      </c>
      <c r="G78" s="283" t="str">
        <f>IF('Dépenses sur factures'!G78="","",'Dépenses sur factures'!G78)</f>
        <v/>
      </c>
      <c r="H78" s="133" t="str">
        <f>IF('Dépenses sur factures'!H78="","",'Dépenses sur factures'!H78)</f>
        <v/>
      </c>
      <c r="I78" s="106"/>
      <c r="J78" s="287" t="str">
        <f t="shared" si="4"/>
        <v/>
      </c>
      <c r="K78" s="287" t="str">
        <f t="shared" si="5"/>
        <v/>
      </c>
      <c r="L78" s="106"/>
      <c r="M78" s="191"/>
      <c r="N78" s="340"/>
      <c r="O78" s="341" t="str">
        <f>IF(AND(OR(I78="KO",L78&lt;&gt;""),OR(I78="",J78="",K78="")),Listes!$A$74,IF(AND(L78="",I78&lt;&gt;""),Listes!$A$75,IF(AND(H78&lt;L78,N78=""),Listes!$A$76,IF(AND(K78&lt;J78,N78=""),Listes!$A$77,IF(AND(L78&lt;&gt;"",L78&lt;H78,M78=""),Listes!$A$78,IF(AND(P78="",OR(I78&lt;&gt;"",J78&lt;&gt;"",K78&lt;&gt;"")),Listes!$A$79,""))))))</f>
        <v/>
      </c>
      <c r="P78" s="196"/>
      <c r="Q78" s="31">
        <f t="shared" si="3"/>
        <v>0</v>
      </c>
    </row>
    <row r="79" spans="1:17" ht="20.100000000000001" customHeight="1" x14ac:dyDescent="0.25">
      <c r="A79" s="134">
        <v>73</v>
      </c>
      <c r="B79" s="131" t="str">
        <f>IF('Dépenses sur factures'!B79="","",'Dépenses sur factures'!B79)</f>
        <v/>
      </c>
      <c r="C79" s="194" t="str">
        <f>IF('Dépenses sur factures'!C79="","",'Dépenses sur factures'!C79)</f>
        <v/>
      </c>
      <c r="D79" s="194" t="str">
        <f>IF('Dépenses sur factures'!D79="","",'Dépenses sur factures'!D79)</f>
        <v/>
      </c>
      <c r="E79" s="131" t="str">
        <f>IF('Dépenses sur factures'!E79="","",'Dépenses sur factures'!E79)</f>
        <v/>
      </c>
      <c r="F79" s="283" t="str">
        <f>IF('Dépenses sur factures'!F79="","",'Dépenses sur factures'!F79)</f>
        <v/>
      </c>
      <c r="G79" s="283" t="str">
        <f>IF('Dépenses sur factures'!G79="","",'Dépenses sur factures'!G79)</f>
        <v/>
      </c>
      <c r="H79" s="133" t="str">
        <f>IF('Dépenses sur factures'!H79="","",'Dépenses sur factures'!H79)</f>
        <v/>
      </c>
      <c r="I79" s="106"/>
      <c r="J79" s="287" t="str">
        <f t="shared" si="4"/>
        <v/>
      </c>
      <c r="K79" s="287" t="str">
        <f t="shared" si="5"/>
        <v/>
      </c>
      <c r="L79" s="106"/>
      <c r="M79" s="191"/>
      <c r="N79" s="340"/>
      <c r="O79" s="341" t="str">
        <f>IF(AND(OR(I79="KO",L79&lt;&gt;""),OR(I79="",J79="",K79="")),Listes!$A$74,IF(AND(L79="",I79&lt;&gt;""),Listes!$A$75,IF(AND(H79&lt;L79,N79=""),Listes!$A$76,IF(AND(K79&lt;J79,N79=""),Listes!$A$77,IF(AND(L79&lt;&gt;"",L79&lt;H79,M79=""),Listes!$A$78,IF(AND(P79="",OR(I79&lt;&gt;"",J79&lt;&gt;"",K79&lt;&gt;"")),Listes!$A$79,""))))))</f>
        <v/>
      </c>
      <c r="P79" s="196"/>
      <c r="Q79" s="31">
        <f t="shared" si="3"/>
        <v>0</v>
      </c>
    </row>
    <row r="80" spans="1:17" ht="20.100000000000001" customHeight="1" x14ac:dyDescent="0.25">
      <c r="A80" s="134">
        <v>74</v>
      </c>
      <c r="B80" s="131" t="str">
        <f>IF('Dépenses sur factures'!B80="","",'Dépenses sur factures'!B80)</f>
        <v/>
      </c>
      <c r="C80" s="194" t="str">
        <f>IF('Dépenses sur factures'!C80="","",'Dépenses sur factures'!C80)</f>
        <v/>
      </c>
      <c r="D80" s="194" t="str">
        <f>IF('Dépenses sur factures'!D80="","",'Dépenses sur factures'!D80)</f>
        <v/>
      </c>
      <c r="E80" s="131" t="str">
        <f>IF('Dépenses sur factures'!E80="","",'Dépenses sur factures'!E80)</f>
        <v/>
      </c>
      <c r="F80" s="283" t="str">
        <f>IF('Dépenses sur factures'!F80="","",'Dépenses sur factures'!F80)</f>
        <v/>
      </c>
      <c r="G80" s="283" t="str">
        <f>IF('Dépenses sur factures'!G80="","",'Dépenses sur factures'!G80)</f>
        <v/>
      </c>
      <c r="H80" s="133" t="str">
        <f>IF('Dépenses sur factures'!H80="","",'Dépenses sur factures'!H80)</f>
        <v/>
      </c>
      <c r="I80" s="106"/>
      <c r="J80" s="287" t="str">
        <f t="shared" si="4"/>
        <v/>
      </c>
      <c r="K80" s="287" t="str">
        <f t="shared" si="5"/>
        <v/>
      </c>
      <c r="L80" s="106"/>
      <c r="M80" s="191"/>
      <c r="N80" s="340"/>
      <c r="O80" s="341" t="str">
        <f>IF(AND(OR(I80="KO",L80&lt;&gt;""),OR(I80="",J80="",K80="")),Listes!$A$74,IF(AND(L80="",I80&lt;&gt;""),Listes!$A$75,IF(AND(H80&lt;L80,N80=""),Listes!$A$76,IF(AND(K80&lt;J80,N80=""),Listes!$A$77,IF(AND(L80&lt;&gt;"",L80&lt;H80,M80=""),Listes!$A$78,IF(AND(P80="",OR(I80&lt;&gt;"",J80&lt;&gt;"",K80&lt;&gt;"")),Listes!$A$79,""))))))</f>
        <v/>
      </c>
      <c r="P80" s="196"/>
      <c r="Q80" s="31">
        <f t="shared" si="3"/>
        <v>0</v>
      </c>
    </row>
    <row r="81" spans="1:17" ht="20.100000000000001" customHeight="1" x14ac:dyDescent="0.25">
      <c r="A81" s="134">
        <v>75</v>
      </c>
      <c r="B81" s="131" t="str">
        <f>IF('Dépenses sur factures'!B81="","",'Dépenses sur factures'!B81)</f>
        <v/>
      </c>
      <c r="C81" s="194" t="str">
        <f>IF('Dépenses sur factures'!C81="","",'Dépenses sur factures'!C81)</f>
        <v/>
      </c>
      <c r="D81" s="194" t="str">
        <f>IF('Dépenses sur factures'!D81="","",'Dépenses sur factures'!D81)</f>
        <v/>
      </c>
      <c r="E81" s="131" t="str">
        <f>IF('Dépenses sur factures'!E81="","",'Dépenses sur factures'!E81)</f>
        <v/>
      </c>
      <c r="F81" s="283" t="str">
        <f>IF('Dépenses sur factures'!F81="","",'Dépenses sur factures'!F81)</f>
        <v/>
      </c>
      <c r="G81" s="283" t="str">
        <f>IF('Dépenses sur factures'!G81="","",'Dépenses sur factures'!G81)</f>
        <v/>
      </c>
      <c r="H81" s="133" t="str">
        <f>IF('Dépenses sur factures'!H81="","",'Dépenses sur factures'!H81)</f>
        <v/>
      </c>
      <c r="I81" s="106"/>
      <c r="J81" s="287" t="str">
        <f t="shared" si="4"/>
        <v/>
      </c>
      <c r="K81" s="287" t="str">
        <f t="shared" si="5"/>
        <v/>
      </c>
      <c r="L81" s="106"/>
      <c r="M81" s="191"/>
      <c r="N81" s="340"/>
      <c r="O81" s="341" t="str">
        <f>IF(AND(OR(I81="KO",L81&lt;&gt;""),OR(I81="",J81="",K81="")),Listes!$A$74,IF(AND(L81="",I81&lt;&gt;""),Listes!$A$75,IF(AND(H81&lt;L81,N81=""),Listes!$A$76,IF(AND(K81&lt;J81,N81=""),Listes!$A$77,IF(AND(L81&lt;&gt;"",L81&lt;H81,M81=""),Listes!$A$78,IF(AND(P81="",OR(I81&lt;&gt;"",J81&lt;&gt;"",K81&lt;&gt;"")),Listes!$A$79,""))))))</f>
        <v/>
      </c>
      <c r="P81" s="196"/>
      <c r="Q81" s="31">
        <f t="shared" si="3"/>
        <v>0</v>
      </c>
    </row>
    <row r="82" spans="1:17" ht="20.100000000000001" customHeight="1" x14ac:dyDescent="0.25">
      <c r="A82" s="134">
        <v>76</v>
      </c>
      <c r="B82" s="131" t="str">
        <f>IF('Dépenses sur factures'!B82="","",'Dépenses sur factures'!B82)</f>
        <v/>
      </c>
      <c r="C82" s="194" t="str">
        <f>IF('Dépenses sur factures'!C82="","",'Dépenses sur factures'!C82)</f>
        <v/>
      </c>
      <c r="D82" s="194" t="str">
        <f>IF('Dépenses sur factures'!D82="","",'Dépenses sur factures'!D82)</f>
        <v/>
      </c>
      <c r="E82" s="131" t="str">
        <f>IF('Dépenses sur factures'!E82="","",'Dépenses sur factures'!E82)</f>
        <v/>
      </c>
      <c r="F82" s="283" t="str">
        <f>IF('Dépenses sur factures'!F82="","",'Dépenses sur factures'!F82)</f>
        <v/>
      </c>
      <c r="G82" s="283" t="str">
        <f>IF('Dépenses sur factures'!G82="","",'Dépenses sur factures'!G82)</f>
        <v/>
      </c>
      <c r="H82" s="133" t="str">
        <f>IF('Dépenses sur factures'!H82="","",'Dépenses sur factures'!H82)</f>
        <v/>
      </c>
      <c r="I82" s="106"/>
      <c r="J82" s="287" t="str">
        <f t="shared" si="4"/>
        <v/>
      </c>
      <c r="K82" s="287" t="str">
        <f t="shared" si="5"/>
        <v/>
      </c>
      <c r="L82" s="106"/>
      <c r="M82" s="191"/>
      <c r="N82" s="340"/>
      <c r="O82" s="341" t="str">
        <f>IF(AND(OR(I82="KO",L82&lt;&gt;""),OR(I82="",J82="",K82="")),Listes!$A$74,IF(AND(L82="",I82&lt;&gt;""),Listes!$A$75,IF(AND(H82&lt;L82,N82=""),Listes!$A$76,IF(AND(K82&lt;J82,N82=""),Listes!$A$77,IF(AND(L82&lt;&gt;"",L82&lt;H82,M82=""),Listes!$A$78,IF(AND(P82="",OR(I82&lt;&gt;"",J82&lt;&gt;"",K82&lt;&gt;"")),Listes!$A$79,""))))))</f>
        <v/>
      </c>
      <c r="P82" s="196"/>
      <c r="Q82" s="31">
        <f t="shared" si="3"/>
        <v>0</v>
      </c>
    </row>
    <row r="83" spans="1:17" ht="20.100000000000001" customHeight="1" x14ac:dyDescent="0.25">
      <c r="A83" s="134">
        <v>77</v>
      </c>
      <c r="B83" s="131" t="str">
        <f>IF('Dépenses sur factures'!B83="","",'Dépenses sur factures'!B83)</f>
        <v/>
      </c>
      <c r="C83" s="194" t="str">
        <f>IF('Dépenses sur factures'!C83="","",'Dépenses sur factures'!C83)</f>
        <v/>
      </c>
      <c r="D83" s="194" t="str">
        <f>IF('Dépenses sur factures'!D83="","",'Dépenses sur factures'!D83)</f>
        <v/>
      </c>
      <c r="E83" s="131" t="str">
        <f>IF('Dépenses sur factures'!E83="","",'Dépenses sur factures'!E83)</f>
        <v/>
      </c>
      <c r="F83" s="283" t="str">
        <f>IF('Dépenses sur factures'!F83="","",'Dépenses sur factures'!F83)</f>
        <v/>
      </c>
      <c r="G83" s="283" t="str">
        <f>IF('Dépenses sur factures'!G83="","",'Dépenses sur factures'!G83)</f>
        <v/>
      </c>
      <c r="H83" s="133" t="str">
        <f>IF('Dépenses sur factures'!H83="","",'Dépenses sur factures'!H83)</f>
        <v/>
      </c>
      <c r="I83" s="106"/>
      <c r="J83" s="287" t="str">
        <f t="shared" si="4"/>
        <v/>
      </c>
      <c r="K83" s="287" t="str">
        <f t="shared" si="5"/>
        <v/>
      </c>
      <c r="L83" s="106"/>
      <c r="M83" s="191"/>
      <c r="N83" s="340"/>
      <c r="O83" s="341" t="str">
        <f>IF(AND(OR(I83="KO",L83&lt;&gt;""),OR(I83="",J83="",K83="")),Listes!$A$74,IF(AND(L83="",I83&lt;&gt;""),Listes!$A$75,IF(AND(H83&lt;L83,N83=""),Listes!$A$76,IF(AND(K83&lt;J83,N83=""),Listes!$A$77,IF(AND(L83&lt;&gt;"",L83&lt;H83,M83=""),Listes!$A$78,IF(AND(P83="",OR(I83&lt;&gt;"",J83&lt;&gt;"",K83&lt;&gt;"")),Listes!$A$79,""))))))</f>
        <v/>
      </c>
      <c r="P83" s="196"/>
      <c r="Q83" s="31">
        <f t="shared" si="3"/>
        <v>0</v>
      </c>
    </row>
    <row r="84" spans="1:17" ht="20.100000000000001" customHeight="1" x14ac:dyDescent="0.25">
      <c r="A84" s="134">
        <v>78</v>
      </c>
      <c r="B84" s="131" t="str">
        <f>IF('Dépenses sur factures'!B84="","",'Dépenses sur factures'!B84)</f>
        <v/>
      </c>
      <c r="C84" s="194" t="str">
        <f>IF('Dépenses sur factures'!C84="","",'Dépenses sur factures'!C84)</f>
        <v/>
      </c>
      <c r="D84" s="194" t="str">
        <f>IF('Dépenses sur factures'!D84="","",'Dépenses sur factures'!D84)</f>
        <v/>
      </c>
      <c r="E84" s="131" t="str">
        <f>IF('Dépenses sur factures'!E84="","",'Dépenses sur factures'!E84)</f>
        <v/>
      </c>
      <c r="F84" s="283" t="str">
        <f>IF('Dépenses sur factures'!F84="","",'Dépenses sur factures'!F84)</f>
        <v/>
      </c>
      <c r="G84" s="283" t="str">
        <f>IF('Dépenses sur factures'!G84="","",'Dépenses sur factures'!G84)</f>
        <v/>
      </c>
      <c r="H84" s="133" t="str">
        <f>IF('Dépenses sur factures'!H84="","",'Dépenses sur factures'!H84)</f>
        <v/>
      </c>
      <c r="I84" s="106"/>
      <c r="J84" s="287" t="str">
        <f t="shared" si="4"/>
        <v/>
      </c>
      <c r="K84" s="287" t="str">
        <f t="shared" si="5"/>
        <v/>
      </c>
      <c r="L84" s="106"/>
      <c r="M84" s="191"/>
      <c r="N84" s="340"/>
      <c r="O84" s="341" t="str">
        <f>IF(AND(OR(I84="KO",L84&lt;&gt;""),OR(I84="",J84="",K84="")),Listes!$A$74,IF(AND(L84="",I84&lt;&gt;""),Listes!$A$75,IF(AND(H84&lt;L84,N84=""),Listes!$A$76,IF(AND(K84&lt;J84,N84=""),Listes!$A$77,IF(AND(L84&lt;&gt;"",L84&lt;H84,M84=""),Listes!$A$78,IF(AND(P84="",OR(I84&lt;&gt;"",J84&lt;&gt;"",K84&lt;&gt;"")),Listes!$A$79,""))))))</f>
        <v/>
      </c>
      <c r="P84" s="196"/>
      <c r="Q84" s="31">
        <f t="shared" si="3"/>
        <v>0</v>
      </c>
    </row>
    <row r="85" spans="1:17" ht="20.100000000000001" customHeight="1" x14ac:dyDescent="0.25">
      <c r="A85" s="134">
        <v>79</v>
      </c>
      <c r="B85" s="131" t="str">
        <f>IF('Dépenses sur factures'!B85="","",'Dépenses sur factures'!B85)</f>
        <v/>
      </c>
      <c r="C85" s="194" t="str">
        <f>IF('Dépenses sur factures'!C85="","",'Dépenses sur factures'!C85)</f>
        <v/>
      </c>
      <c r="D85" s="194" t="str">
        <f>IF('Dépenses sur factures'!D85="","",'Dépenses sur factures'!D85)</f>
        <v/>
      </c>
      <c r="E85" s="131" t="str">
        <f>IF('Dépenses sur factures'!E85="","",'Dépenses sur factures'!E85)</f>
        <v/>
      </c>
      <c r="F85" s="283" t="str">
        <f>IF('Dépenses sur factures'!F85="","",'Dépenses sur factures'!F85)</f>
        <v/>
      </c>
      <c r="G85" s="283" t="str">
        <f>IF('Dépenses sur factures'!G85="","",'Dépenses sur factures'!G85)</f>
        <v/>
      </c>
      <c r="H85" s="133" t="str">
        <f>IF('Dépenses sur factures'!H85="","",'Dépenses sur factures'!H85)</f>
        <v/>
      </c>
      <c r="I85" s="106"/>
      <c r="J85" s="287" t="str">
        <f t="shared" si="4"/>
        <v/>
      </c>
      <c r="K85" s="287" t="str">
        <f t="shared" si="5"/>
        <v/>
      </c>
      <c r="L85" s="106"/>
      <c r="M85" s="191"/>
      <c r="N85" s="340"/>
      <c r="O85" s="341" t="str">
        <f>IF(AND(OR(I85="KO",L85&lt;&gt;""),OR(I85="",J85="",K85="")),Listes!$A$74,IF(AND(L85="",I85&lt;&gt;""),Listes!$A$75,IF(AND(H85&lt;L85,N85=""),Listes!$A$76,IF(AND(K85&lt;J85,N85=""),Listes!$A$77,IF(AND(L85&lt;&gt;"",L85&lt;H85,M85=""),Listes!$A$78,IF(AND(P85="",OR(I85&lt;&gt;"",J85&lt;&gt;"",K85&lt;&gt;"")),Listes!$A$79,""))))))</f>
        <v/>
      </c>
      <c r="P85" s="196"/>
      <c r="Q85" s="31">
        <f t="shared" si="3"/>
        <v>0</v>
      </c>
    </row>
    <row r="86" spans="1:17" ht="20.100000000000001" customHeight="1" x14ac:dyDescent="0.25">
      <c r="A86" s="134">
        <v>80</v>
      </c>
      <c r="B86" s="131" t="str">
        <f>IF('Dépenses sur factures'!B86="","",'Dépenses sur factures'!B86)</f>
        <v/>
      </c>
      <c r="C86" s="194" t="str">
        <f>IF('Dépenses sur factures'!C86="","",'Dépenses sur factures'!C86)</f>
        <v/>
      </c>
      <c r="D86" s="194" t="str">
        <f>IF('Dépenses sur factures'!D86="","",'Dépenses sur factures'!D86)</f>
        <v/>
      </c>
      <c r="E86" s="131" t="str">
        <f>IF('Dépenses sur factures'!E86="","",'Dépenses sur factures'!E86)</f>
        <v/>
      </c>
      <c r="F86" s="283" t="str">
        <f>IF('Dépenses sur factures'!F86="","",'Dépenses sur factures'!F86)</f>
        <v/>
      </c>
      <c r="G86" s="283" t="str">
        <f>IF('Dépenses sur factures'!G86="","",'Dépenses sur factures'!G86)</f>
        <v/>
      </c>
      <c r="H86" s="133" t="str">
        <f>IF('Dépenses sur factures'!H86="","",'Dépenses sur factures'!H86)</f>
        <v/>
      </c>
      <c r="I86" s="106"/>
      <c r="J86" s="287" t="str">
        <f t="shared" si="4"/>
        <v/>
      </c>
      <c r="K86" s="287" t="str">
        <f t="shared" si="5"/>
        <v/>
      </c>
      <c r="L86" s="106"/>
      <c r="M86" s="191"/>
      <c r="N86" s="340"/>
      <c r="O86" s="341" t="str">
        <f>IF(AND(OR(I86="KO",L86&lt;&gt;""),OR(I86="",J86="",K86="")),Listes!$A$74,IF(AND(L86="",I86&lt;&gt;""),Listes!$A$75,IF(AND(H86&lt;L86,N86=""),Listes!$A$76,IF(AND(K86&lt;J86,N86=""),Listes!$A$77,IF(AND(L86&lt;&gt;"",L86&lt;H86,M86=""),Listes!$A$78,IF(AND(P86="",OR(I86&lt;&gt;"",J86&lt;&gt;"",K86&lt;&gt;"")),Listes!$A$79,""))))))</f>
        <v/>
      </c>
      <c r="P86" s="196"/>
      <c r="Q86" s="31">
        <f t="shared" si="3"/>
        <v>0</v>
      </c>
    </row>
    <row r="87" spans="1:17" ht="20.100000000000001" customHeight="1" x14ac:dyDescent="0.25">
      <c r="A87" s="134">
        <v>81</v>
      </c>
      <c r="B87" s="131" t="str">
        <f>IF('Dépenses sur factures'!B87="","",'Dépenses sur factures'!B87)</f>
        <v/>
      </c>
      <c r="C87" s="194" t="str">
        <f>IF('Dépenses sur factures'!C87="","",'Dépenses sur factures'!C87)</f>
        <v/>
      </c>
      <c r="D87" s="194" t="str">
        <f>IF('Dépenses sur factures'!D87="","",'Dépenses sur factures'!D87)</f>
        <v/>
      </c>
      <c r="E87" s="131" t="str">
        <f>IF('Dépenses sur factures'!E87="","",'Dépenses sur factures'!E87)</f>
        <v/>
      </c>
      <c r="F87" s="283" t="str">
        <f>IF('Dépenses sur factures'!F87="","",'Dépenses sur factures'!F87)</f>
        <v/>
      </c>
      <c r="G87" s="283" t="str">
        <f>IF('Dépenses sur factures'!G87="","",'Dépenses sur factures'!G87)</f>
        <v/>
      </c>
      <c r="H87" s="133" t="str">
        <f>IF('Dépenses sur factures'!H87="","",'Dépenses sur factures'!H87)</f>
        <v/>
      </c>
      <c r="I87" s="106"/>
      <c r="J87" s="287" t="str">
        <f t="shared" si="4"/>
        <v/>
      </c>
      <c r="K87" s="287" t="str">
        <f t="shared" si="5"/>
        <v/>
      </c>
      <c r="L87" s="106"/>
      <c r="M87" s="191"/>
      <c r="N87" s="340"/>
      <c r="O87" s="341" t="str">
        <f>IF(AND(OR(I87="KO",L87&lt;&gt;""),OR(I87="",J87="",K87="")),Listes!$A$74,IF(AND(L87="",I87&lt;&gt;""),Listes!$A$75,IF(AND(H87&lt;L87,N87=""),Listes!$A$76,IF(AND(K87&lt;J87,N87=""),Listes!$A$77,IF(AND(L87&lt;&gt;"",L87&lt;H87,M87=""),Listes!$A$78,IF(AND(P87="",OR(I87&lt;&gt;"",J87&lt;&gt;"",K87&lt;&gt;"")),Listes!$A$79,""))))))</f>
        <v/>
      </c>
      <c r="P87" s="196"/>
      <c r="Q87" s="31">
        <f t="shared" si="3"/>
        <v>0</v>
      </c>
    </row>
    <row r="88" spans="1:17" ht="20.100000000000001" customHeight="1" x14ac:dyDescent="0.25">
      <c r="A88" s="134">
        <v>82</v>
      </c>
      <c r="B88" s="131" t="str">
        <f>IF('Dépenses sur factures'!B88="","",'Dépenses sur factures'!B88)</f>
        <v/>
      </c>
      <c r="C88" s="194" t="str">
        <f>IF('Dépenses sur factures'!C88="","",'Dépenses sur factures'!C88)</f>
        <v/>
      </c>
      <c r="D88" s="194" t="str">
        <f>IF('Dépenses sur factures'!D88="","",'Dépenses sur factures'!D88)</f>
        <v/>
      </c>
      <c r="E88" s="131" t="str">
        <f>IF('Dépenses sur factures'!E88="","",'Dépenses sur factures'!E88)</f>
        <v/>
      </c>
      <c r="F88" s="283" t="str">
        <f>IF('Dépenses sur factures'!F88="","",'Dépenses sur factures'!F88)</f>
        <v/>
      </c>
      <c r="G88" s="283" t="str">
        <f>IF('Dépenses sur factures'!G88="","",'Dépenses sur factures'!G88)</f>
        <v/>
      </c>
      <c r="H88" s="133" t="str">
        <f>IF('Dépenses sur factures'!H88="","",'Dépenses sur factures'!H88)</f>
        <v/>
      </c>
      <c r="I88" s="106"/>
      <c r="J88" s="287" t="str">
        <f t="shared" si="4"/>
        <v/>
      </c>
      <c r="K88" s="287" t="str">
        <f t="shared" si="5"/>
        <v/>
      </c>
      <c r="L88" s="106"/>
      <c r="M88" s="191"/>
      <c r="N88" s="340"/>
      <c r="O88" s="341" t="str">
        <f>IF(AND(OR(I88="KO",L88&lt;&gt;""),OR(I88="",J88="",K88="")),Listes!$A$74,IF(AND(L88="",I88&lt;&gt;""),Listes!$A$75,IF(AND(H88&lt;L88,N88=""),Listes!$A$76,IF(AND(K88&lt;J88,N88=""),Listes!$A$77,IF(AND(L88&lt;&gt;"",L88&lt;H88,M88=""),Listes!$A$78,IF(AND(P88="",OR(I88&lt;&gt;"",J88&lt;&gt;"",K88&lt;&gt;"")),Listes!$A$79,""))))))</f>
        <v/>
      </c>
      <c r="P88" s="196"/>
      <c r="Q88" s="31">
        <f t="shared" si="3"/>
        <v>0</v>
      </c>
    </row>
    <row r="89" spans="1:17" ht="20.100000000000001" customHeight="1" x14ac:dyDescent="0.25">
      <c r="A89" s="134">
        <v>83</v>
      </c>
      <c r="B89" s="131" t="str">
        <f>IF('Dépenses sur factures'!B89="","",'Dépenses sur factures'!B89)</f>
        <v/>
      </c>
      <c r="C89" s="194" t="str">
        <f>IF('Dépenses sur factures'!C89="","",'Dépenses sur factures'!C89)</f>
        <v/>
      </c>
      <c r="D89" s="194" t="str">
        <f>IF('Dépenses sur factures'!D89="","",'Dépenses sur factures'!D89)</f>
        <v/>
      </c>
      <c r="E89" s="131" t="str">
        <f>IF('Dépenses sur factures'!E89="","",'Dépenses sur factures'!E89)</f>
        <v/>
      </c>
      <c r="F89" s="283" t="str">
        <f>IF('Dépenses sur factures'!F89="","",'Dépenses sur factures'!F89)</f>
        <v/>
      </c>
      <c r="G89" s="283" t="str">
        <f>IF('Dépenses sur factures'!G89="","",'Dépenses sur factures'!G89)</f>
        <v/>
      </c>
      <c r="H89" s="133" t="str">
        <f>IF('Dépenses sur factures'!H89="","",'Dépenses sur factures'!H89)</f>
        <v/>
      </c>
      <c r="I89" s="106"/>
      <c r="J89" s="287" t="str">
        <f t="shared" si="4"/>
        <v/>
      </c>
      <c r="K89" s="287" t="str">
        <f t="shared" si="5"/>
        <v/>
      </c>
      <c r="L89" s="106"/>
      <c r="M89" s="191"/>
      <c r="N89" s="340"/>
      <c r="O89" s="341" t="str">
        <f>IF(AND(OR(I89="KO",L89&lt;&gt;""),OR(I89="",J89="",K89="")),Listes!$A$74,IF(AND(L89="",I89&lt;&gt;""),Listes!$A$75,IF(AND(H89&lt;L89,N89=""),Listes!$A$76,IF(AND(K89&lt;J89,N89=""),Listes!$A$77,IF(AND(L89&lt;&gt;"",L89&lt;H89,M89=""),Listes!$A$78,IF(AND(P89="",OR(I89&lt;&gt;"",J89&lt;&gt;"",K89&lt;&gt;"")),Listes!$A$79,""))))))</f>
        <v/>
      </c>
      <c r="P89" s="196"/>
      <c r="Q89" s="31">
        <f t="shared" si="3"/>
        <v>0</v>
      </c>
    </row>
    <row r="90" spans="1:17" ht="20.100000000000001" customHeight="1" x14ac:dyDescent="0.25">
      <c r="A90" s="134">
        <v>84</v>
      </c>
      <c r="B90" s="131" t="str">
        <f>IF('Dépenses sur factures'!B90="","",'Dépenses sur factures'!B90)</f>
        <v/>
      </c>
      <c r="C90" s="194" t="str">
        <f>IF('Dépenses sur factures'!C90="","",'Dépenses sur factures'!C90)</f>
        <v/>
      </c>
      <c r="D90" s="194" t="str">
        <f>IF('Dépenses sur factures'!D90="","",'Dépenses sur factures'!D90)</f>
        <v/>
      </c>
      <c r="E90" s="131" t="str">
        <f>IF('Dépenses sur factures'!E90="","",'Dépenses sur factures'!E90)</f>
        <v/>
      </c>
      <c r="F90" s="283" t="str">
        <f>IF('Dépenses sur factures'!F90="","",'Dépenses sur factures'!F90)</f>
        <v/>
      </c>
      <c r="G90" s="283" t="str">
        <f>IF('Dépenses sur factures'!G90="","",'Dépenses sur factures'!G90)</f>
        <v/>
      </c>
      <c r="H90" s="133" t="str">
        <f>IF('Dépenses sur factures'!H90="","",'Dépenses sur factures'!H90)</f>
        <v/>
      </c>
      <c r="I90" s="106"/>
      <c r="J90" s="287" t="str">
        <f t="shared" si="4"/>
        <v/>
      </c>
      <c r="K90" s="287" t="str">
        <f t="shared" si="5"/>
        <v/>
      </c>
      <c r="L90" s="106"/>
      <c r="M90" s="191"/>
      <c r="N90" s="340"/>
      <c r="O90" s="341" t="str">
        <f>IF(AND(OR(I90="KO",L90&lt;&gt;""),OR(I90="",J90="",K90="")),Listes!$A$74,IF(AND(L90="",I90&lt;&gt;""),Listes!$A$75,IF(AND(H90&lt;L90,N90=""),Listes!$A$76,IF(AND(K90&lt;J90,N90=""),Listes!$A$77,IF(AND(L90&lt;&gt;"",L90&lt;H90,M90=""),Listes!$A$78,IF(AND(P90="",OR(I90&lt;&gt;"",J90&lt;&gt;"",K90&lt;&gt;"")),Listes!$A$79,""))))))</f>
        <v/>
      </c>
      <c r="P90" s="196"/>
      <c r="Q90" s="31">
        <f t="shared" si="3"/>
        <v>0</v>
      </c>
    </row>
    <row r="91" spans="1:17" ht="20.100000000000001" customHeight="1" x14ac:dyDescent="0.25">
      <c r="A91" s="134">
        <v>85</v>
      </c>
      <c r="B91" s="131" t="str">
        <f>IF('Dépenses sur factures'!B91="","",'Dépenses sur factures'!B91)</f>
        <v/>
      </c>
      <c r="C91" s="194" t="str">
        <f>IF('Dépenses sur factures'!C91="","",'Dépenses sur factures'!C91)</f>
        <v/>
      </c>
      <c r="D91" s="194" t="str">
        <f>IF('Dépenses sur factures'!D91="","",'Dépenses sur factures'!D91)</f>
        <v/>
      </c>
      <c r="E91" s="131" t="str">
        <f>IF('Dépenses sur factures'!E91="","",'Dépenses sur factures'!E91)</f>
        <v/>
      </c>
      <c r="F91" s="283" t="str">
        <f>IF('Dépenses sur factures'!F91="","",'Dépenses sur factures'!F91)</f>
        <v/>
      </c>
      <c r="G91" s="283" t="str">
        <f>IF('Dépenses sur factures'!G91="","",'Dépenses sur factures'!G91)</f>
        <v/>
      </c>
      <c r="H91" s="133" t="str">
        <f>IF('Dépenses sur factures'!H91="","",'Dépenses sur factures'!H91)</f>
        <v/>
      </c>
      <c r="I91" s="106"/>
      <c r="J91" s="287" t="str">
        <f t="shared" si="4"/>
        <v/>
      </c>
      <c r="K91" s="287" t="str">
        <f t="shared" si="5"/>
        <v/>
      </c>
      <c r="L91" s="106"/>
      <c r="M91" s="191"/>
      <c r="N91" s="340"/>
      <c r="O91" s="341" t="str">
        <f>IF(AND(OR(I91="KO",L91&lt;&gt;""),OR(I91="",J91="",K91="")),Listes!$A$74,IF(AND(L91="",I91&lt;&gt;""),Listes!$A$75,IF(AND(H91&lt;L91,N91=""),Listes!$A$76,IF(AND(K91&lt;J91,N91=""),Listes!$A$77,IF(AND(L91&lt;&gt;"",L91&lt;H91,M91=""),Listes!$A$78,IF(AND(P91="",OR(I91&lt;&gt;"",J91&lt;&gt;"",K91&lt;&gt;"")),Listes!$A$79,""))))))</f>
        <v/>
      </c>
      <c r="P91" s="196"/>
      <c r="Q91" s="31">
        <f t="shared" si="3"/>
        <v>0</v>
      </c>
    </row>
    <row r="92" spans="1:17" ht="20.100000000000001" customHeight="1" x14ac:dyDescent="0.25">
      <c r="A92" s="134">
        <v>86</v>
      </c>
      <c r="B92" s="131" t="str">
        <f>IF('Dépenses sur factures'!B92="","",'Dépenses sur factures'!B92)</f>
        <v/>
      </c>
      <c r="C92" s="194" t="str">
        <f>IF('Dépenses sur factures'!C92="","",'Dépenses sur factures'!C92)</f>
        <v/>
      </c>
      <c r="D92" s="194" t="str">
        <f>IF('Dépenses sur factures'!D92="","",'Dépenses sur factures'!D92)</f>
        <v/>
      </c>
      <c r="E92" s="131" t="str">
        <f>IF('Dépenses sur factures'!E92="","",'Dépenses sur factures'!E92)</f>
        <v/>
      </c>
      <c r="F92" s="283" t="str">
        <f>IF('Dépenses sur factures'!F92="","",'Dépenses sur factures'!F92)</f>
        <v/>
      </c>
      <c r="G92" s="283" t="str">
        <f>IF('Dépenses sur factures'!G92="","",'Dépenses sur factures'!G92)</f>
        <v/>
      </c>
      <c r="H92" s="133" t="str">
        <f>IF('Dépenses sur factures'!H92="","",'Dépenses sur factures'!H92)</f>
        <v/>
      </c>
      <c r="I92" s="106"/>
      <c r="J92" s="287" t="str">
        <f t="shared" si="4"/>
        <v/>
      </c>
      <c r="K92" s="287" t="str">
        <f t="shared" si="5"/>
        <v/>
      </c>
      <c r="L92" s="106"/>
      <c r="M92" s="191"/>
      <c r="N92" s="340"/>
      <c r="O92" s="341" t="str">
        <f>IF(AND(OR(I92="KO",L92&lt;&gt;""),OR(I92="",J92="",K92="")),Listes!$A$74,IF(AND(L92="",I92&lt;&gt;""),Listes!$A$75,IF(AND(H92&lt;L92,N92=""),Listes!$A$76,IF(AND(K92&lt;J92,N92=""),Listes!$A$77,IF(AND(L92&lt;&gt;"",L92&lt;H92,M92=""),Listes!$A$78,IF(AND(P92="",OR(I92&lt;&gt;"",J92&lt;&gt;"",K92&lt;&gt;"")),Listes!$A$79,""))))))</f>
        <v/>
      </c>
      <c r="P92" s="196"/>
      <c r="Q92" s="31">
        <f t="shared" si="3"/>
        <v>0</v>
      </c>
    </row>
    <row r="93" spans="1:17" ht="20.100000000000001" customHeight="1" x14ac:dyDescent="0.25">
      <c r="A93" s="134">
        <v>87</v>
      </c>
      <c r="B93" s="131" t="str">
        <f>IF('Dépenses sur factures'!B93="","",'Dépenses sur factures'!B93)</f>
        <v/>
      </c>
      <c r="C93" s="194" t="str">
        <f>IF('Dépenses sur factures'!C93="","",'Dépenses sur factures'!C93)</f>
        <v/>
      </c>
      <c r="D93" s="194" t="str">
        <f>IF('Dépenses sur factures'!D93="","",'Dépenses sur factures'!D93)</f>
        <v/>
      </c>
      <c r="E93" s="131" t="str">
        <f>IF('Dépenses sur factures'!E93="","",'Dépenses sur factures'!E93)</f>
        <v/>
      </c>
      <c r="F93" s="283" t="str">
        <f>IF('Dépenses sur factures'!F93="","",'Dépenses sur factures'!F93)</f>
        <v/>
      </c>
      <c r="G93" s="283" t="str">
        <f>IF('Dépenses sur factures'!G93="","",'Dépenses sur factures'!G93)</f>
        <v/>
      </c>
      <c r="H93" s="133" t="str">
        <f>IF('Dépenses sur factures'!H93="","",'Dépenses sur factures'!H93)</f>
        <v/>
      </c>
      <c r="I93" s="106"/>
      <c r="J93" s="287" t="str">
        <f t="shared" si="4"/>
        <v/>
      </c>
      <c r="K93" s="287" t="str">
        <f t="shared" si="5"/>
        <v/>
      </c>
      <c r="L93" s="106"/>
      <c r="M93" s="191"/>
      <c r="N93" s="340"/>
      <c r="O93" s="341" t="str">
        <f>IF(AND(OR(I93="KO",L93&lt;&gt;""),OR(I93="",J93="",K93="")),Listes!$A$74,IF(AND(L93="",I93&lt;&gt;""),Listes!$A$75,IF(AND(H93&lt;L93,N93=""),Listes!$A$76,IF(AND(K93&lt;J93,N93=""),Listes!$A$77,IF(AND(L93&lt;&gt;"",L93&lt;H93,M93=""),Listes!$A$78,IF(AND(P93="",OR(I93&lt;&gt;"",J93&lt;&gt;"",K93&lt;&gt;"")),Listes!$A$79,""))))))</f>
        <v/>
      </c>
      <c r="P93" s="196"/>
      <c r="Q93" s="31">
        <f t="shared" si="3"/>
        <v>0</v>
      </c>
    </row>
    <row r="94" spans="1:17" ht="20.100000000000001" customHeight="1" x14ac:dyDescent="0.25">
      <c r="A94" s="134">
        <v>88</v>
      </c>
      <c r="B94" s="131" t="str">
        <f>IF('Dépenses sur factures'!B94="","",'Dépenses sur factures'!B94)</f>
        <v/>
      </c>
      <c r="C94" s="194" t="str">
        <f>IF('Dépenses sur factures'!C94="","",'Dépenses sur factures'!C94)</f>
        <v/>
      </c>
      <c r="D94" s="194" t="str">
        <f>IF('Dépenses sur factures'!D94="","",'Dépenses sur factures'!D94)</f>
        <v/>
      </c>
      <c r="E94" s="131" t="str">
        <f>IF('Dépenses sur factures'!E94="","",'Dépenses sur factures'!E94)</f>
        <v/>
      </c>
      <c r="F94" s="283" t="str">
        <f>IF('Dépenses sur factures'!F94="","",'Dépenses sur factures'!F94)</f>
        <v/>
      </c>
      <c r="G94" s="283" t="str">
        <f>IF('Dépenses sur factures'!G94="","",'Dépenses sur factures'!G94)</f>
        <v/>
      </c>
      <c r="H94" s="133" t="str">
        <f>IF('Dépenses sur factures'!H94="","",'Dépenses sur factures'!H94)</f>
        <v/>
      </c>
      <c r="I94" s="106"/>
      <c r="J94" s="287" t="str">
        <f t="shared" si="4"/>
        <v/>
      </c>
      <c r="K94" s="287" t="str">
        <f t="shared" si="5"/>
        <v/>
      </c>
      <c r="L94" s="106"/>
      <c r="M94" s="191"/>
      <c r="N94" s="340"/>
      <c r="O94" s="341" t="str">
        <f>IF(AND(OR(I94="KO",L94&lt;&gt;""),OR(I94="",J94="",K94="")),Listes!$A$74,IF(AND(L94="",I94&lt;&gt;""),Listes!$A$75,IF(AND(H94&lt;L94,N94=""),Listes!$A$76,IF(AND(K94&lt;J94,N94=""),Listes!$A$77,IF(AND(L94&lt;&gt;"",L94&lt;H94,M94=""),Listes!$A$78,IF(AND(P94="",OR(I94&lt;&gt;"",J94&lt;&gt;"",K94&lt;&gt;"")),Listes!$A$79,""))))))</f>
        <v/>
      </c>
      <c r="P94" s="196"/>
      <c r="Q94" s="31">
        <f t="shared" si="3"/>
        <v>0</v>
      </c>
    </row>
    <row r="95" spans="1:17" ht="20.100000000000001" customHeight="1" x14ac:dyDescent="0.25">
      <c r="A95" s="134">
        <v>89</v>
      </c>
      <c r="B95" s="131" t="str">
        <f>IF('Dépenses sur factures'!B95="","",'Dépenses sur factures'!B95)</f>
        <v/>
      </c>
      <c r="C95" s="194" t="str">
        <f>IF('Dépenses sur factures'!C95="","",'Dépenses sur factures'!C95)</f>
        <v/>
      </c>
      <c r="D95" s="194" t="str">
        <f>IF('Dépenses sur factures'!D95="","",'Dépenses sur factures'!D95)</f>
        <v/>
      </c>
      <c r="E95" s="131" t="str">
        <f>IF('Dépenses sur factures'!E95="","",'Dépenses sur factures'!E95)</f>
        <v/>
      </c>
      <c r="F95" s="283" t="str">
        <f>IF('Dépenses sur factures'!F95="","",'Dépenses sur factures'!F95)</f>
        <v/>
      </c>
      <c r="G95" s="283" t="str">
        <f>IF('Dépenses sur factures'!G95="","",'Dépenses sur factures'!G95)</f>
        <v/>
      </c>
      <c r="H95" s="133" t="str">
        <f>IF('Dépenses sur factures'!H95="","",'Dépenses sur factures'!H95)</f>
        <v/>
      </c>
      <c r="I95" s="106"/>
      <c r="J95" s="287" t="str">
        <f t="shared" si="4"/>
        <v/>
      </c>
      <c r="K95" s="287" t="str">
        <f t="shared" si="5"/>
        <v/>
      </c>
      <c r="L95" s="106"/>
      <c r="M95" s="191"/>
      <c r="N95" s="340"/>
      <c r="O95" s="341" t="str">
        <f>IF(AND(OR(I95="KO",L95&lt;&gt;""),OR(I95="",J95="",K95="")),Listes!$A$74,IF(AND(L95="",I95&lt;&gt;""),Listes!$A$75,IF(AND(H95&lt;L95,N95=""),Listes!$A$76,IF(AND(K95&lt;J95,N95=""),Listes!$A$77,IF(AND(L95&lt;&gt;"",L95&lt;H95,M95=""),Listes!$A$78,IF(AND(P95="",OR(I95&lt;&gt;"",J95&lt;&gt;"",K95&lt;&gt;"")),Listes!$A$79,""))))))</f>
        <v/>
      </c>
      <c r="P95" s="196"/>
      <c r="Q95" s="31">
        <f t="shared" si="3"/>
        <v>0</v>
      </c>
    </row>
    <row r="96" spans="1:17" ht="20.100000000000001" customHeight="1" x14ac:dyDescent="0.25">
      <c r="A96" s="134">
        <v>90</v>
      </c>
      <c r="B96" s="131" t="str">
        <f>IF('Dépenses sur factures'!B96="","",'Dépenses sur factures'!B96)</f>
        <v/>
      </c>
      <c r="C96" s="194" t="str">
        <f>IF('Dépenses sur factures'!C96="","",'Dépenses sur factures'!C96)</f>
        <v/>
      </c>
      <c r="D96" s="194" t="str">
        <f>IF('Dépenses sur factures'!D96="","",'Dépenses sur factures'!D96)</f>
        <v/>
      </c>
      <c r="E96" s="131" t="str">
        <f>IF('Dépenses sur factures'!E96="","",'Dépenses sur factures'!E96)</f>
        <v/>
      </c>
      <c r="F96" s="283" t="str">
        <f>IF('Dépenses sur factures'!F96="","",'Dépenses sur factures'!F96)</f>
        <v/>
      </c>
      <c r="G96" s="283" t="str">
        <f>IF('Dépenses sur factures'!G96="","",'Dépenses sur factures'!G96)</f>
        <v/>
      </c>
      <c r="H96" s="133" t="str">
        <f>IF('Dépenses sur factures'!H96="","",'Dépenses sur factures'!H96)</f>
        <v/>
      </c>
      <c r="I96" s="106"/>
      <c r="J96" s="287" t="str">
        <f t="shared" si="4"/>
        <v/>
      </c>
      <c r="K96" s="287" t="str">
        <f t="shared" si="5"/>
        <v/>
      </c>
      <c r="L96" s="106"/>
      <c r="M96" s="191"/>
      <c r="N96" s="340"/>
      <c r="O96" s="341" t="str">
        <f>IF(AND(OR(I96="KO",L96&lt;&gt;""),OR(I96="",J96="",K96="")),Listes!$A$74,IF(AND(L96="",I96&lt;&gt;""),Listes!$A$75,IF(AND(H96&lt;L96,N96=""),Listes!$A$76,IF(AND(K96&lt;J96,N96=""),Listes!$A$77,IF(AND(L96&lt;&gt;"",L96&lt;H96,M96=""),Listes!$A$78,IF(AND(P96="",OR(I96&lt;&gt;"",J96&lt;&gt;"",K96&lt;&gt;"")),Listes!$A$79,""))))))</f>
        <v/>
      </c>
      <c r="P96" s="196"/>
      <c r="Q96" s="31">
        <f t="shared" si="3"/>
        <v>0</v>
      </c>
    </row>
    <row r="97" spans="1:17" ht="20.100000000000001" customHeight="1" x14ac:dyDescent="0.25">
      <c r="A97" s="134">
        <v>91</v>
      </c>
      <c r="B97" s="131" t="str">
        <f>IF('Dépenses sur factures'!B97="","",'Dépenses sur factures'!B97)</f>
        <v/>
      </c>
      <c r="C97" s="194" t="str">
        <f>IF('Dépenses sur factures'!C97="","",'Dépenses sur factures'!C97)</f>
        <v/>
      </c>
      <c r="D97" s="194" t="str">
        <f>IF('Dépenses sur factures'!D97="","",'Dépenses sur factures'!D97)</f>
        <v/>
      </c>
      <c r="E97" s="131" t="str">
        <f>IF('Dépenses sur factures'!E97="","",'Dépenses sur factures'!E97)</f>
        <v/>
      </c>
      <c r="F97" s="283" t="str">
        <f>IF('Dépenses sur factures'!F97="","",'Dépenses sur factures'!F97)</f>
        <v/>
      </c>
      <c r="G97" s="283" t="str">
        <f>IF('Dépenses sur factures'!G97="","",'Dépenses sur factures'!G97)</f>
        <v/>
      </c>
      <c r="H97" s="133" t="str">
        <f>IF('Dépenses sur factures'!H97="","",'Dépenses sur factures'!H97)</f>
        <v/>
      </c>
      <c r="I97" s="106"/>
      <c r="J97" s="287" t="str">
        <f t="shared" si="4"/>
        <v/>
      </c>
      <c r="K97" s="287" t="str">
        <f t="shared" si="5"/>
        <v/>
      </c>
      <c r="L97" s="106"/>
      <c r="M97" s="191"/>
      <c r="N97" s="340"/>
      <c r="O97" s="341" t="str">
        <f>IF(AND(OR(I97="KO",L97&lt;&gt;""),OR(I97="",J97="",K97="")),Listes!$A$74,IF(AND(L97="",I97&lt;&gt;""),Listes!$A$75,IF(AND(H97&lt;L97,N97=""),Listes!$A$76,IF(AND(K97&lt;J97,N97=""),Listes!$A$77,IF(AND(L97&lt;&gt;"",L97&lt;H97,M97=""),Listes!$A$78,IF(AND(P97="",OR(I97&lt;&gt;"",J97&lt;&gt;"",K97&lt;&gt;"")),Listes!$A$79,""))))))</f>
        <v/>
      </c>
      <c r="P97" s="196"/>
      <c r="Q97" s="31">
        <f t="shared" si="3"/>
        <v>0</v>
      </c>
    </row>
    <row r="98" spans="1:17" ht="20.100000000000001" customHeight="1" x14ac:dyDescent="0.25">
      <c r="A98" s="134">
        <v>92</v>
      </c>
      <c r="B98" s="131" t="str">
        <f>IF('Dépenses sur factures'!B98="","",'Dépenses sur factures'!B98)</f>
        <v/>
      </c>
      <c r="C98" s="194" t="str">
        <f>IF('Dépenses sur factures'!C98="","",'Dépenses sur factures'!C98)</f>
        <v/>
      </c>
      <c r="D98" s="194" t="str">
        <f>IF('Dépenses sur factures'!D98="","",'Dépenses sur factures'!D98)</f>
        <v/>
      </c>
      <c r="E98" s="131" t="str">
        <f>IF('Dépenses sur factures'!E98="","",'Dépenses sur factures'!E98)</f>
        <v/>
      </c>
      <c r="F98" s="283" t="str">
        <f>IF('Dépenses sur factures'!F98="","",'Dépenses sur factures'!F98)</f>
        <v/>
      </c>
      <c r="G98" s="283" t="str">
        <f>IF('Dépenses sur factures'!G98="","",'Dépenses sur factures'!G98)</f>
        <v/>
      </c>
      <c r="H98" s="133" t="str">
        <f>IF('Dépenses sur factures'!H98="","",'Dépenses sur factures'!H98)</f>
        <v/>
      </c>
      <c r="I98" s="106"/>
      <c r="J98" s="287" t="str">
        <f t="shared" si="4"/>
        <v/>
      </c>
      <c r="K98" s="287" t="str">
        <f t="shared" si="5"/>
        <v/>
      </c>
      <c r="L98" s="106"/>
      <c r="M98" s="191"/>
      <c r="N98" s="340"/>
      <c r="O98" s="341" t="str">
        <f>IF(AND(OR(I98="KO",L98&lt;&gt;""),OR(I98="",J98="",K98="")),Listes!$A$74,IF(AND(L98="",I98&lt;&gt;""),Listes!$A$75,IF(AND(H98&lt;L98,N98=""),Listes!$A$76,IF(AND(K98&lt;J98,N98=""),Listes!$A$77,IF(AND(L98&lt;&gt;"",L98&lt;H98,M98=""),Listes!$A$78,IF(AND(P98="",OR(I98&lt;&gt;"",J98&lt;&gt;"",K98&lt;&gt;"")),Listes!$A$79,""))))))</f>
        <v/>
      </c>
      <c r="P98" s="196"/>
      <c r="Q98" s="31">
        <f t="shared" si="3"/>
        <v>0</v>
      </c>
    </row>
    <row r="99" spans="1:17" ht="20.100000000000001" customHeight="1" x14ac:dyDescent="0.25">
      <c r="A99" s="134">
        <v>93</v>
      </c>
      <c r="B99" s="131" t="str">
        <f>IF('Dépenses sur factures'!B99="","",'Dépenses sur factures'!B99)</f>
        <v/>
      </c>
      <c r="C99" s="194" t="str">
        <f>IF('Dépenses sur factures'!C99="","",'Dépenses sur factures'!C99)</f>
        <v/>
      </c>
      <c r="D99" s="194" t="str">
        <f>IF('Dépenses sur factures'!D99="","",'Dépenses sur factures'!D99)</f>
        <v/>
      </c>
      <c r="E99" s="131" t="str">
        <f>IF('Dépenses sur factures'!E99="","",'Dépenses sur factures'!E99)</f>
        <v/>
      </c>
      <c r="F99" s="283" t="str">
        <f>IF('Dépenses sur factures'!F99="","",'Dépenses sur factures'!F99)</f>
        <v/>
      </c>
      <c r="G99" s="283" t="str">
        <f>IF('Dépenses sur factures'!G99="","",'Dépenses sur factures'!G99)</f>
        <v/>
      </c>
      <c r="H99" s="133" t="str">
        <f>IF('Dépenses sur factures'!H99="","",'Dépenses sur factures'!H99)</f>
        <v/>
      </c>
      <c r="I99" s="106"/>
      <c r="J99" s="287" t="str">
        <f t="shared" si="4"/>
        <v/>
      </c>
      <c r="K99" s="287" t="str">
        <f t="shared" si="5"/>
        <v/>
      </c>
      <c r="L99" s="106"/>
      <c r="M99" s="191"/>
      <c r="N99" s="340"/>
      <c r="O99" s="341" t="str">
        <f>IF(AND(OR(I99="KO",L99&lt;&gt;""),OR(I99="",J99="",K99="")),Listes!$A$74,IF(AND(L99="",I99&lt;&gt;""),Listes!$A$75,IF(AND(H99&lt;L99,N99=""),Listes!$A$76,IF(AND(K99&lt;J99,N99=""),Listes!$A$77,IF(AND(L99&lt;&gt;"",L99&lt;H99,M99=""),Listes!$A$78,IF(AND(P99="",OR(I99&lt;&gt;"",J99&lt;&gt;"",K99&lt;&gt;"")),Listes!$A$79,""))))))</f>
        <v/>
      </c>
      <c r="P99" s="196"/>
      <c r="Q99" s="31">
        <f t="shared" si="3"/>
        <v>0</v>
      </c>
    </row>
    <row r="100" spans="1:17" ht="20.100000000000001" customHeight="1" x14ac:dyDescent="0.25">
      <c r="A100" s="134">
        <v>94</v>
      </c>
      <c r="B100" s="131" t="str">
        <f>IF('Dépenses sur factures'!B100="","",'Dépenses sur factures'!B100)</f>
        <v/>
      </c>
      <c r="C100" s="194" t="str">
        <f>IF('Dépenses sur factures'!C100="","",'Dépenses sur factures'!C100)</f>
        <v/>
      </c>
      <c r="D100" s="194" t="str">
        <f>IF('Dépenses sur factures'!D100="","",'Dépenses sur factures'!D100)</f>
        <v/>
      </c>
      <c r="E100" s="131" t="str">
        <f>IF('Dépenses sur factures'!E100="","",'Dépenses sur factures'!E100)</f>
        <v/>
      </c>
      <c r="F100" s="283" t="str">
        <f>IF('Dépenses sur factures'!F100="","",'Dépenses sur factures'!F100)</f>
        <v/>
      </c>
      <c r="G100" s="283" t="str">
        <f>IF('Dépenses sur factures'!G100="","",'Dépenses sur factures'!G100)</f>
        <v/>
      </c>
      <c r="H100" s="133" t="str">
        <f>IF('Dépenses sur factures'!H100="","",'Dépenses sur factures'!H100)</f>
        <v/>
      </c>
      <c r="I100" s="106"/>
      <c r="J100" s="287" t="str">
        <f t="shared" si="4"/>
        <v/>
      </c>
      <c r="K100" s="287" t="str">
        <f t="shared" si="5"/>
        <v/>
      </c>
      <c r="L100" s="106"/>
      <c r="M100" s="191"/>
      <c r="N100" s="340"/>
      <c r="O100" s="341" t="str">
        <f>IF(AND(OR(I100="KO",L100&lt;&gt;""),OR(I100="",J100="",K100="")),Listes!$A$74,IF(AND(L100="",I100&lt;&gt;""),Listes!$A$75,IF(AND(H100&lt;L100,N100=""),Listes!$A$76,IF(AND(K100&lt;J100,N100=""),Listes!$A$77,IF(AND(L100&lt;&gt;"",L100&lt;H100,M100=""),Listes!$A$78,IF(AND(P100="",OR(I100&lt;&gt;"",J100&lt;&gt;"",K100&lt;&gt;"")),Listes!$A$79,""))))))</f>
        <v/>
      </c>
      <c r="P100" s="196"/>
      <c r="Q100" s="31">
        <f t="shared" si="3"/>
        <v>0</v>
      </c>
    </row>
    <row r="101" spans="1:17" ht="20.100000000000001" customHeight="1" x14ac:dyDescent="0.25">
      <c r="A101" s="134">
        <v>95</v>
      </c>
      <c r="B101" s="131" t="str">
        <f>IF('Dépenses sur factures'!B101="","",'Dépenses sur factures'!B101)</f>
        <v/>
      </c>
      <c r="C101" s="194" t="str">
        <f>IF('Dépenses sur factures'!C101="","",'Dépenses sur factures'!C101)</f>
        <v/>
      </c>
      <c r="D101" s="194" t="str">
        <f>IF('Dépenses sur factures'!D101="","",'Dépenses sur factures'!D101)</f>
        <v/>
      </c>
      <c r="E101" s="131" t="str">
        <f>IF('Dépenses sur factures'!E101="","",'Dépenses sur factures'!E101)</f>
        <v/>
      </c>
      <c r="F101" s="283" t="str">
        <f>IF('Dépenses sur factures'!F101="","",'Dépenses sur factures'!F101)</f>
        <v/>
      </c>
      <c r="G101" s="283" t="str">
        <f>IF('Dépenses sur factures'!G101="","",'Dépenses sur factures'!G101)</f>
        <v/>
      </c>
      <c r="H101" s="133" t="str">
        <f>IF('Dépenses sur factures'!H101="","",'Dépenses sur factures'!H101)</f>
        <v/>
      </c>
      <c r="I101" s="106"/>
      <c r="J101" s="287" t="str">
        <f t="shared" si="4"/>
        <v/>
      </c>
      <c r="K101" s="287" t="str">
        <f t="shared" si="5"/>
        <v/>
      </c>
      <c r="L101" s="106"/>
      <c r="M101" s="191"/>
      <c r="N101" s="340"/>
      <c r="O101" s="341" t="str">
        <f>IF(AND(OR(I101="KO",L101&lt;&gt;""),OR(I101="",J101="",K101="")),Listes!$A$74,IF(AND(L101="",I101&lt;&gt;""),Listes!$A$75,IF(AND(H101&lt;L101,N101=""),Listes!$A$76,IF(AND(K101&lt;J101,N101=""),Listes!$A$77,IF(AND(L101&lt;&gt;"",L101&lt;H101,M101=""),Listes!$A$78,IF(AND(P101="",OR(I101&lt;&gt;"",J101&lt;&gt;"",K101&lt;&gt;"")),Listes!$A$79,""))))))</f>
        <v/>
      </c>
      <c r="P101" s="196"/>
      <c r="Q101" s="31">
        <f t="shared" si="3"/>
        <v>0</v>
      </c>
    </row>
    <row r="102" spans="1:17" ht="20.100000000000001" customHeight="1" x14ac:dyDescent="0.25">
      <c r="A102" s="134">
        <v>96</v>
      </c>
      <c r="B102" s="131" t="str">
        <f>IF('Dépenses sur factures'!B102="","",'Dépenses sur factures'!B102)</f>
        <v/>
      </c>
      <c r="C102" s="194" t="str">
        <f>IF('Dépenses sur factures'!C102="","",'Dépenses sur factures'!C102)</f>
        <v/>
      </c>
      <c r="D102" s="194" t="str">
        <f>IF('Dépenses sur factures'!D102="","",'Dépenses sur factures'!D102)</f>
        <v/>
      </c>
      <c r="E102" s="131" t="str">
        <f>IF('Dépenses sur factures'!E102="","",'Dépenses sur factures'!E102)</f>
        <v/>
      </c>
      <c r="F102" s="283" t="str">
        <f>IF('Dépenses sur factures'!F102="","",'Dépenses sur factures'!F102)</f>
        <v/>
      </c>
      <c r="G102" s="283" t="str">
        <f>IF('Dépenses sur factures'!G102="","",'Dépenses sur factures'!G102)</f>
        <v/>
      </c>
      <c r="H102" s="133" t="str">
        <f>IF('Dépenses sur factures'!H102="","",'Dépenses sur factures'!H102)</f>
        <v/>
      </c>
      <c r="I102" s="106"/>
      <c r="J102" s="287" t="str">
        <f t="shared" si="4"/>
        <v/>
      </c>
      <c r="K102" s="287" t="str">
        <f t="shared" si="5"/>
        <v/>
      </c>
      <c r="L102" s="106"/>
      <c r="M102" s="191"/>
      <c r="N102" s="340"/>
      <c r="O102" s="341" t="str">
        <f>IF(AND(OR(I102="KO",L102&lt;&gt;""),OR(I102="",J102="",K102="")),Listes!$A$74,IF(AND(L102="",I102&lt;&gt;""),Listes!$A$75,IF(AND(H102&lt;L102,N102=""),Listes!$A$76,IF(AND(K102&lt;J102,N102=""),Listes!$A$77,IF(AND(L102&lt;&gt;"",L102&lt;H102,M102=""),Listes!$A$78,IF(AND(P102="",OR(I102&lt;&gt;"",J102&lt;&gt;"",K102&lt;&gt;"")),Listes!$A$79,""))))))</f>
        <v/>
      </c>
      <c r="P102" s="196"/>
      <c r="Q102" s="31">
        <f t="shared" si="3"/>
        <v>0</v>
      </c>
    </row>
    <row r="103" spans="1:17" ht="20.100000000000001" customHeight="1" x14ac:dyDescent="0.25">
      <c r="A103" s="134">
        <v>97</v>
      </c>
      <c r="B103" s="131" t="str">
        <f>IF('Dépenses sur factures'!B103="","",'Dépenses sur factures'!B103)</f>
        <v/>
      </c>
      <c r="C103" s="194" t="str">
        <f>IF('Dépenses sur factures'!C103="","",'Dépenses sur factures'!C103)</f>
        <v/>
      </c>
      <c r="D103" s="194" t="str">
        <f>IF('Dépenses sur factures'!D103="","",'Dépenses sur factures'!D103)</f>
        <v/>
      </c>
      <c r="E103" s="131" t="str">
        <f>IF('Dépenses sur factures'!E103="","",'Dépenses sur factures'!E103)</f>
        <v/>
      </c>
      <c r="F103" s="283" t="str">
        <f>IF('Dépenses sur factures'!F103="","",'Dépenses sur factures'!F103)</f>
        <v/>
      </c>
      <c r="G103" s="283" t="str">
        <f>IF('Dépenses sur factures'!G103="","",'Dépenses sur factures'!G103)</f>
        <v/>
      </c>
      <c r="H103" s="133" t="str">
        <f>IF('Dépenses sur factures'!H103="","",'Dépenses sur factures'!H103)</f>
        <v/>
      </c>
      <c r="I103" s="106"/>
      <c r="J103" s="287" t="str">
        <f t="shared" si="4"/>
        <v/>
      </c>
      <c r="K103" s="287" t="str">
        <f t="shared" si="5"/>
        <v/>
      </c>
      <c r="L103" s="106"/>
      <c r="M103" s="191"/>
      <c r="N103" s="340"/>
      <c r="O103" s="341" t="str">
        <f>IF(AND(OR(I103="KO",L103&lt;&gt;""),OR(I103="",J103="",K103="")),Listes!$A$74,IF(AND(L103="",I103&lt;&gt;""),Listes!$A$75,IF(AND(H103&lt;L103,N103=""),Listes!$A$76,IF(AND(K103&lt;J103,N103=""),Listes!$A$77,IF(AND(L103&lt;&gt;"",L103&lt;H103,M103=""),Listes!$A$78,IF(AND(P103="",OR(I103&lt;&gt;"",J103&lt;&gt;"",K103&lt;&gt;"")),Listes!$A$79,""))))))</f>
        <v/>
      </c>
      <c r="P103" s="196"/>
      <c r="Q103" s="31">
        <f t="shared" si="3"/>
        <v>0</v>
      </c>
    </row>
    <row r="104" spans="1:17" ht="20.100000000000001" customHeight="1" x14ac:dyDescent="0.25">
      <c r="A104" s="134">
        <v>98</v>
      </c>
      <c r="B104" s="131" t="str">
        <f>IF('Dépenses sur factures'!B104="","",'Dépenses sur factures'!B104)</f>
        <v/>
      </c>
      <c r="C104" s="194" t="str">
        <f>IF('Dépenses sur factures'!C104="","",'Dépenses sur factures'!C104)</f>
        <v/>
      </c>
      <c r="D104" s="194" t="str">
        <f>IF('Dépenses sur factures'!D104="","",'Dépenses sur factures'!D104)</f>
        <v/>
      </c>
      <c r="E104" s="131" t="str">
        <f>IF('Dépenses sur factures'!E104="","",'Dépenses sur factures'!E104)</f>
        <v/>
      </c>
      <c r="F104" s="283" t="str">
        <f>IF('Dépenses sur factures'!F104="","",'Dépenses sur factures'!F104)</f>
        <v/>
      </c>
      <c r="G104" s="283" t="str">
        <f>IF('Dépenses sur factures'!G104="","",'Dépenses sur factures'!G104)</f>
        <v/>
      </c>
      <c r="H104" s="133" t="str">
        <f>IF('Dépenses sur factures'!H104="","",'Dépenses sur factures'!H104)</f>
        <v/>
      </c>
      <c r="I104" s="106"/>
      <c r="J104" s="287" t="str">
        <f t="shared" si="4"/>
        <v/>
      </c>
      <c r="K104" s="287" t="str">
        <f t="shared" si="5"/>
        <v/>
      </c>
      <c r="L104" s="106"/>
      <c r="M104" s="191"/>
      <c r="N104" s="340"/>
      <c r="O104" s="341" t="str">
        <f>IF(AND(OR(I104="KO",L104&lt;&gt;""),OR(I104="",J104="",K104="")),Listes!$A$74,IF(AND(L104="",I104&lt;&gt;""),Listes!$A$75,IF(AND(H104&lt;L104,N104=""),Listes!$A$76,IF(AND(K104&lt;J104,N104=""),Listes!$A$77,IF(AND(L104&lt;&gt;"",L104&lt;H104,M104=""),Listes!$A$78,IF(AND(P104="",OR(I104&lt;&gt;"",J104&lt;&gt;"",K104&lt;&gt;"")),Listes!$A$79,""))))))</f>
        <v/>
      </c>
      <c r="P104" s="196"/>
      <c r="Q104" s="31">
        <f t="shared" si="3"/>
        <v>0</v>
      </c>
    </row>
    <row r="105" spans="1:17" ht="20.100000000000001" customHeight="1" x14ac:dyDescent="0.25">
      <c r="A105" s="134">
        <v>99</v>
      </c>
      <c r="B105" s="131" t="str">
        <f>IF('Dépenses sur factures'!B105="","",'Dépenses sur factures'!B105)</f>
        <v/>
      </c>
      <c r="C105" s="194" t="str">
        <f>IF('Dépenses sur factures'!C105="","",'Dépenses sur factures'!C105)</f>
        <v/>
      </c>
      <c r="D105" s="194" t="str">
        <f>IF('Dépenses sur factures'!D105="","",'Dépenses sur factures'!D105)</f>
        <v/>
      </c>
      <c r="E105" s="131" t="str">
        <f>IF('Dépenses sur factures'!E105="","",'Dépenses sur factures'!E105)</f>
        <v/>
      </c>
      <c r="F105" s="283" t="str">
        <f>IF('Dépenses sur factures'!F105="","",'Dépenses sur factures'!F105)</f>
        <v/>
      </c>
      <c r="G105" s="283" t="str">
        <f>IF('Dépenses sur factures'!G105="","",'Dépenses sur factures'!G105)</f>
        <v/>
      </c>
      <c r="H105" s="133" t="str">
        <f>IF('Dépenses sur factures'!H105="","",'Dépenses sur factures'!H105)</f>
        <v/>
      </c>
      <c r="I105" s="106"/>
      <c r="J105" s="287" t="str">
        <f t="shared" si="4"/>
        <v/>
      </c>
      <c r="K105" s="287" t="str">
        <f t="shared" si="5"/>
        <v/>
      </c>
      <c r="L105" s="106"/>
      <c r="M105" s="191"/>
      <c r="N105" s="340"/>
      <c r="O105" s="341" t="str">
        <f>IF(AND(OR(I105="KO",L105&lt;&gt;""),OR(I105="",J105="",K105="")),Listes!$A$74,IF(AND(L105="",I105&lt;&gt;""),Listes!$A$75,IF(AND(H105&lt;L105,N105=""),Listes!$A$76,IF(AND(K105&lt;J105,N105=""),Listes!$A$77,IF(AND(L105&lt;&gt;"",L105&lt;H105,M105=""),Listes!$A$78,IF(AND(P105="",OR(I105&lt;&gt;"",J105&lt;&gt;"",K105&lt;&gt;"")),Listes!$A$79,""))))))</f>
        <v/>
      </c>
      <c r="P105" s="196"/>
      <c r="Q105" s="31">
        <f t="shared" si="3"/>
        <v>0</v>
      </c>
    </row>
    <row r="106" spans="1:17" ht="20.100000000000001" customHeight="1" x14ac:dyDescent="0.25">
      <c r="A106" s="134">
        <v>100</v>
      </c>
      <c r="B106" s="131" t="str">
        <f>IF('Dépenses sur factures'!B106="","",'Dépenses sur factures'!B106)</f>
        <v/>
      </c>
      <c r="C106" s="194" t="str">
        <f>IF('Dépenses sur factures'!C106="","",'Dépenses sur factures'!C106)</f>
        <v/>
      </c>
      <c r="D106" s="194" t="str">
        <f>IF('Dépenses sur factures'!D106="","",'Dépenses sur factures'!D106)</f>
        <v/>
      </c>
      <c r="E106" s="131" t="str">
        <f>IF('Dépenses sur factures'!E106="","",'Dépenses sur factures'!E106)</f>
        <v/>
      </c>
      <c r="F106" s="283" t="str">
        <f>IF('Dépenses sur factures'!F106="","",'Dépenses sur factures'!F106)</f>
        <v/>
      </c>
      <c r="G106" s="283" t="str">
        <f>IF('Dépenses sur factures'!G106="","",'Dépenses sur factures'!G106)</f>
        <v/>
      </c>
      <c r="H106" s="133" t="str">
        <f>IF('Dépenses sur factures'!H106="","",'Dépenses sur factures'!H106)</f>
        <v/>
      </c>
      <c r="I106" s="106"/>
      <c r="J106" s="287" t="str">
        <f t="shared" si="4"/>
        <v/>
      </c>
      <c r="K106" s="287" t="str">
        <f t="shared" si="5"/>
        <v/>
      </c>
      <c r="L106" s="106"/>
      <c r="M106" s="191"/>
      <c r="N106" s="340"/>
      <c r="O106" s="341" t="str">
        <f>IF(AND(OR(I106="KO",L106&lt;&gt;""),OR(I106="",J106="",K106="")),Listes!$A$74,IF(AND(L106="",I106&lt;&gt;""),Listes!$A$75,IF(AND(H106&lt;L106,N106=""),Listes!$A$76,IF(AND(K106&lt;J106,N106=""),Listes!$A$77,IF(AND(L106&lt;&gt;"",L106&lt;H106,M106=""),Listes!$A$78,IF(AND(P106="",OR(I106&lt;&gt;"",J106&lt;&gt;"",K106&lt;&gt;"")),Listes!$A$79,""))))))</f>
        <v/>
      </c>
      <c r="P106" s="196"/>
      <c r="Q106" s="31">
        <f t="shared" si="3"/>
        <v>0</v>
      </c>
    </row>
    <row r="107" spans="1:17" ht="20.100000000000001" customHeight="1" x14ac:dyDescent="0.25">
      <c r="A107" s="134">
        <v>101</v>
      </c>
      <c r="B107" s="131" t="str">
        <f>IF('Dépenses sur factures'!B107="","",'Dépenses sur factures'!B107)</f>
        <v/>
      </c>
      <c r="C107" s="194" t="str">
        <f>IF('Dépenses sur factures'!C107="","",'Dépenses sur factures'!C107)</f>
        <v/>
      </c>
      <c r="D107" s="194" t="str">
        <f>IF('Dépenses sur factures'!D107="","",'Dépenses sur factures'!D107)</f>
        <v/>
      </c>
      <c r="E107" s="131" t="str">
        <f>IF('Dépenses sur factures'!E107="","",'Dépenses sur factures'!E107)</f>
        <v/>
      </c>
      <c r="F107" s="283" t="str">
        <f>IF('Dépenses sur factures'!F107="","",'Dépenses sur factures'!F107)</f>
        <v/>
      </c>
      <c r="G107" s="283" t="str">
        <f>IF('Dépenses sur factures'!G107="","",'Dépenses sur factures'!G107)</f>
        <v/>
      </c>
      <c r="H107" s="133" t="str">
        <f>IF('Dépenses sur factures'!H107="","",'Dépenses sur factures'!H107)</f>
        <v/>
      </c>
      <c r="I107" s="106"/>
      <c r="J107" s="287" t="str">
        <f t="shared" si="4"/>
        <v/>
      </c>
      <c r="K107" s="287" t="str">
        <f t="shared" si="5"/>
        <v/>
      </c>
      <c r="L107" s="106"/>
      <c r="M107" s="191"/>
      <c r="N107" s="340"/>
      <c r="O107" s="341" t="str">
        <f>IF(AND(OR(I107="KO",L107&lt;&gt;""),OR(I107="",J107="",K107="")),Listes!$A$74,IF(AND(L107="",I107&lt;&gt;""),Listes!$A$75,IF(AND(H107&lt;L107,N107=""),Listes!$A$76,IF(AND(K107&lt;J107,N107=""),Listes!$A$77,IF(AND(L107&lt;&gt;"",L107&lt;H107,M107=""),Listes!$A$78,IF(AND(P107="",OR(I107&lt;&gt;"",J107&lt;&gt;"",K107&lt;&gt;"")),Listes!$A$79,""))))))</f>
        <v/>
      </c>
      <c r="P107" s="196"/>
      <c r="Q107" s="31">
        <f t="shared" si="3"/>
        <v>0</v>
      </c>
    </row>
    <row r="108" spans="1:17" ht="20.100000000000001" customHeight="1" x14ac:dyDescent="0.25">
      <c r="A108" s="134">
        <v>102</v>
      </c>
      <c r="B108" s="131" t="str">
        <f>IF('Dépenses sur factures'!B108="","",'Dépenses sur factures'!B108)</f>
        <v/>
      </c>
      <c r="C108" s="194" t="str">
        <f>IF('Dépenses sur factures'!C108="","",'Dépenses sur factures'!C108)</f>
        <v/>
      </c>
      <c r="D108" s="194" t="str">
        <f>IF('Dépenses sur factures'!D108="","",'Dépenses sur factures'!D108)</f>
        <v/>
      </c>
      <c r="E108" s="131" t="str">
        <f>IF('Dépenses sur factures'!E108="","",'Dépenses sur factures'!E108)</f>
        <v/>
      </c>
      <c r="F108" s="283" t="str">
        <f>IF('Dépenses sur factures'!F108="","",'Dépenses sur factures'!F108)</f>
        <v/>
      </c>
      <c r="G108" s="283" t="str">
        <f>IF('Dépenses sur factures'!G108="","",'Dépenses sur factures'!G108)</f>
        <v/>
      </c>
      <c r="H108" s="133" t="str">
        <f>IF('Dépenses sur factures'!H108="","",'Dépenses sur factures'!H108)</f>
        <v/>
      </c>
      <c r="I108" s="106"/>
      <c r="J108" s="287" t="str">
        <f t="shared" si="4"/>
        <v/>
      </c>
      <c r="K108" s="287" t="str">
        <f t="shared" si="5"/>
        <v/>
      </c>
      <c r="L108" s="106"/>
      <c r="M108" s="191"/>
      <c r="N108" s="340"/>
      <c r="O108" s="341" t="str">
        <f>IF(AND(OR(I108="KO",L108&lt;&gt;""),OR(I108="",J108="",K108="")),Listes!$A$74,IF(AND(L108="",I108&lt;&gt;""),Listes!$A$75,IF(AND(H108&lt;L108,N108=""),Listes!$A$76,IF(AND(K108&lt;J108,N108=""),Listes!$A$77,IF(AND(L108&lt;&gt;"",L108&lt;H108,M108=""),Listes!$A$78,IF(AND(P108="",OR(I108&lt;&gt;"",J108&lt;&gt;"",K108&lt;&gt;"")),Listes!$A$79,""))))))</f>
        <v/>
      </c>
      <c r="P108" s="196"/>
      <c r="Q108" s="31">
        <f t="shared" si="3"/>
        <v>0</v>
      </c>
    </row>
    <row r="109" spans="1:17" ht="20.100000000000001" customHeight="1" x14ac:dyDescent="0.25">
      <c r="A109" s="134">
        <v>103</v>
      </c>
      <c r="B109" s="131" t="str">
        <f>IF('Dépenses sur factures'!B109="","",'Dépenses sur factures'!B109)</f>
        <v/>
      </c>
      <c r="C109" s="194" t="str">
        <f>IF('Dépenses sur factures'!C109="","",'Dépenses sur factures'!C109)</f>
        <v/>
      </c>
      <c r="D109" s="194" t="str">
        <f>IF('Dépenses sur factures'!D109="","",'Dépenses sur factures'!D109)</f>
        <v/>
      </c>
      <c r="E109" s="131" t="str">
        <f>IF('Dépenses sur factures'!E109="","",'Dépenses sur factures'!E109)</f>
        <v/>
      </c>
      <c r="F109" s="283" t="str">
        <f>IF('Dépenses sur factures'!F109="","",'Dépenses sur factures'!F109)</f>
        <v/>
      </c>
      <c r="G109" s="283" t="str">
        <f>IF('Dépenses sur factures'!G109="","",'Dépenses sur factures'!G109)</f>
        <v/>
      </c>
      <c r="H109" s="133" t="str">
        <f>IF('Dépenses sur factures'!H109="","",'Dépenses sur factures'!H109)</f>
        <v/>
      </c>
      <c r="I109" s="106"/>
      <c r="J109" s="287" t="str">
        <f t="shared" si="4"/>
        <v/>
      </c>
      <c r="K109" s="287" t="str">
        <f t="shared" si="5"/>
        <v/>
      </c>
      <c r="L109" s="106"/>
      <c r="M109" s="191"/>
      <c r="N109" s="340"/>
      <c r="O109" s="341" t="str">
        <f>IF(AND(OR(I109="KO",L109&lt;&gt;""),OR(I109="",J109="",K109="")),Listes!$A$74,IF(AND(L109="",I109&lt;&gt;""),Listes!$A$75,IF(AND(H109&lt;L109,N109=""),Listes!$A$76,IF(AND(K109&lt;J109,N109=""),Listes!$A$77,IF(AND(L109&lt;&gt;"",L109&lt;H109,M109=""),Listes!$A$78,IF(AND(P109="",OR(I109&lt;&gt;"",J109&lt;&gt;"",K109&lt;&gt;"")),Listes!$A$79,""))))))</f>
        <v/>
      </c>
      <c r="P109" s="196"/>
      <c r="Q109" s="31">
        <f t="shared" si="3"/>
        <v>0</v>
      </c>
    </row>
    <row r="110" spans="1:17" ht="20.100000000000001" customHeight="1" x14ac:dyDescent="0.25">
      <c r="A110" s="134">
        <v>104</v>
      </c>
      <c r="B110" s="131" t="str">
        <f>IF('Dépenses sur factures'!B110="","",'Dépenses sur factures'!B110)</f>
        <v/>
      </c>
      <c r="C110" s="194" t="str">
        <f>IF('Dépenses sur factures'!C110="","",'Dépenses sur factures'!C110)</f>
        <v/>
      </c>
      <c r="D110" s="194" t="str">
        <f>IF('Dépenses sur factures'!D110="","",'Dépenses sur factures'!D110)</f>
        <v/>
      </c>
      <c r="E110" s="131" t="str">
        <f>IF('Dépenses sur factures'!E110="","",'Dépenses sur factures'!E110)</f>
        <v/>
      </c>
      <c r="F110" s="283" t="str">
        <f>IF('Dépenses sur factures'!F110="","",'Dépenses sur factures'!F110)</f>
        <v/>
      </c>
      <c r="G110" s="283" t="str">
        <f>IF('Dépenses sur factures'!G110="","",'Dépenses sur factures'!G110)</f>
        <v/>
      </c>
      <c r="H110" s="133" t="str">
        <f>IF('Dépenses sur factures'!H110="","",'Dépenses sur factures'!H110)</f>
        <v/>
      </c>
      <c r="I110" s="106"/>
      <c r="J110" s="287" t="str">
        <f t="shared" si="4"/>
        <v/>
      </c>
      <c r="K110" s="287" t="str">
        <f t="shared" si="5"/>
        <v/>
      </c>
      <c r="L110" s="106"/>
      <c r="M110" s="191"/>
      <c r="N110" s="340"/>
      <c r="O110" s="341" t="str">
        <f>IF(AND(OR(I110="KO",L110&lt;&gt;""),OR(I110="",J110="",K110="")),Listes!$A$74,IF(AND(L110="",I110&lt;&gt;""),Listes!$A$75,IF(AND(H110&lt;L110,N110=""),Listes!$A$76,IF(AND(K110&lt;J110,N110=""),Listes!$A$77,IF(AND(L110&lt;&gt;"",L110&lt;H110,M110=""),Listes!$A$78,IF(AND(P110="",OR(I110&lt;&gt;"",J110&lt;&gt;"",K110&lt;&gt;"")),Listes!$A$79,""))))))</f>
        <v/>
      </c>
      <c r="P110" s="196"/>
      <c r="Q110" s="31">
        <f t="shared" si="3"/>
        <v>0</v>
      </c>
    </row>
    <row r="111" spans="1:17" ht="20.100000000000001" customHeight="1" x14ac:dyDescent="0.25">
      <c r="A111" s="134">
        <v>105</v>
      </c>
      <c r="B111" s="131" t="str">
        <f>IF('Dépenses sur factures'!B111="","",'Dépenses sur factures'!B111)</f>
        <v/>
      </c>
      <c r="C111" s="194" t="str">
        <f>IF('Dépenses sur factures'!C111="","",'Dépenses sur factures'!C111)</f>
        <v/>
      </c>
      <c r="D111" s="194" t="str">
        <f>IF('Dépenses sur factures'!D111="","",'Dépenses sur factures'!D111)</f>
        <v/>
      </c>
      <c r="E111" s="131" t="str">
        <f>IF('Dépenses sur factures'!E111="","",'Dépenses sur factures'!E111)</f>
        <v/>
      </c>
      <c r="F111" s="283" t="str">
        <f>IF('Dépenses sur factures'!F111="","",'Dépenses sur factures'!F111)</f>
        <v/>
      </c>
      <c r="G111" s="283" t="str">
        <f>IF('Dépenses sur factures'!G111="","",'Dépenses sur factures'!G111)</f>
        <v/>
      </c>
      <c r="H111" s="133" t="str">
        <f>IF('Dépenses sur factures'!H111="","",'Dépenses sur factures'!H111)</f>
        <v/>
      </c>
      <c r="I111" s="106"/>
      <c r="J111" s="287" t="str">
        <f t="shared" si="4"/>
        <v/>
      </c>
      <c r="K111" s="287" t="str">
        <f t="shared" si="5"/>
        <v/>
      </c>
      <c r="L111" s="106"/>
      <c r="M111" s="191"/>
      <c r="N111" s="340"/>
      <c r="O111" s="341" t="str">
        <f>IF(AND(OR(I111="KO",L111&lt;&gt;""),OR(I111="",J111="",K111="")),Listes!$A$74,IF(AND(L111="",I111&lt;&gt;""),Listes!$A$75,IF(AND(H111&lt;L111,N111=""),Listes!$A$76,IF(AND(K111&lt;J111,N111=""),Listes!$A$77,IF(AND(L111&lt;&gt;"",L111&lt;H111,M111=""),Listes!$A$78,IF(AND(P111="",OR(I111&lt;&gt;"",J111&lt;&gt;"",K111&lt;&gt;"")),Listes!$A$79,""))))))</f>
        <v/>
      </c>
      <c r="P111" s="196"/>
      <c r="Q111" s="31">
        <f t="shared" si="3"/>
        <v>0</v>
      </c>
    </row>
    <row r="112" spans="1:17" ht="20.100000000000001" customHeight="1" x14ac:dyDescent="0.25">
      <c r="A112" s="134">
        <v>106</v>
      </c>
      <c r="B112" s="131" t="str">
        <f>IF('Dépenses sur factures'!B112="","",'Dépenses sur factures'!B112)</f>
        <v/>
      </c>
      <c r="C112" s="194" t="str">
        <f>IF('Dépenses sur factures'!C112="","",'Dépenses sur factures'!C112)</f>
        <v/>
      </c>
      <c r="D112" s="194" t="str">
        <f>IF('Dépenses sur factures'!D112="","",'Dépenses sur factures'!D112)</f>
        <v/>
      </c>
      <c r="E112" s="131" t="str">
        <f>IF('Dépenses sur factures'!E112="","",'Dépenses sur factures'!E112)</f>
        <v/>
      </c>
      <c r="F112" s="283" t="str">
        <f>IF('Dépenses sur factures'!F112="","",'Dépenses sur factures'!F112)</f>
        <v/>
      </c>
      <c r="G112" s="283" t="str">
        <f>IF('Dépenses sur factures'!G112="","",'Dépenses sur factures'!G112)</f>
        <v/>
      </c>
      <c r="H112" s="133" t="str">
        <f>IF('Dépenses sur factures'!H112="","",'Dépenses sur factures'!H112)</f>
        <v/>
      </c>
      <c r="I112" s="106"/>
      <c r="J112" s="287" t="str">
        <f t="shared" si="4"/>
        <v/>
      </c>
      <c r="K112" s="287" t="str">
        <f t="shared" si="5"/>
        <v/>
      </c>
      <c r="L112" s="106"/>
      <c r="M112" s="191"/>
      <c r="N112" s="340"/>
      <c r="O112" s="341" t="str">
        <f>IF(AND(OR(I112="KO",L112&lt;&gt;""),OR(I112="",J112="",K112="")),Listes!$A$74,IF(AND(L112="",I112&lt;&gt;""),Listes!$A$75,IF(AND(H112&lt;L112,N112=""),Listes!$A$76,IF(AND(K112&lt;J112,N112=""),Listes!$A$77,IF(AND(L112&lt;&gt;"",L112&lt;H112,M112=""),Listes!$A$78,IF(AND(P112="",OR(I112&lt;&gt;"",J112&lt;&gt;"",K112&lt;&gt;"")),Listes!$A$79,""))))))</f>
        <v/>
      </c>
      <c r="P112" s="196"/>
      <c r="Q112" s="31">
        <f t="shared" si="3"/>
        <v>0</v>
      </c>
    </row>
    <row r="113" spans="1:17" ht="20.100000000000001" customHeight="1" x14ac:dyDescent="0.25">
      <c r="A113" s="134">
        <v>107</v>
      </c>
      <c r="B113" s="131" t="str">
        <f>IF('Dépenses sur factures'!B113="","",'Dépenses sur factures'!B113)</f>
        <v/>
      </c>
      <c r="C113" s="194" t="str">
        <f>IF('Dépenses sur factures'!C113="","",'Dépenses sur factures'!C113)</f>
        <v/>
      </c>
      <c r="D113" s="194" t="str">
        <f>IF('Dépenses sur factures'!D113="","",'Dépenses sur factures'!D113)</f>
        <v/>
      </c>
      <c r="E113" s="131" t="str">
        <f>IF('Dépenses sur factures'!E113="","",'Dépenses sur factures'!E113)</f>
        <v/>
      </c>
      <c r="F113" s="283" t="str">
        <f>IF('Dépenses sur factures'!F113="","",'Dépenses sur factures'!F113)</f>
        <v/>
      </c>
      <c r="G113" s="283" t="str">
        <f>IF('Dépenses sur factures'!G113="","",'Dépenses sur factures'!G113)</f>
        <v/>
      </c>
      <c r="H113" s="133" t="str">
        <f>IF('Dépenses sur factures'!H113="","",'Dépenses sur factures'!H113)</f>
        <v/>
      </c>
      <c r="I113" s="106"/>
      <c r="J113" s="287" t="str">
        <f t="shared" si="4"/>
        <v/>
      </c>
      <c r="K113" s="287" t="str">
        <f t="shared" si="5"/>
        <v/>
      </c>
      <c r="L113" s="106"/>
      <c r="M113" s="191"/>
      <c r="N113" s="340"/>
      <c r="O113" s="341" t="str">
        <f>IF(AND(OR(I113="KO",L113&lt;&gt;""),OR(I113="",J113="",K113="")),Listes!$A$74,IF(AND(L113="",I113&lt;&gt;""),Listes!$A$75,IF(AND(H113&lt;L113,N113=""),Listes!$A$76,IF(AND(K113&lt;J113,N113=""),Listes!$A$77,IF(AND(L113&lt;&gt;"",L113&lt;H113,M113=""),Listes!$A$78,IF(AND(P113="",OR(I113&lt;&gt;"",J113&lt;&gt;"",K113&lt;&gt;"")),Listes!$A$79,""))))))</f>
        <v/>
      </c>
      <c r="P113" s="196"/>
      <c r="Q113" s="31">
        <f t="shared" si="3"/>
        <v>0</v>
      </c>
    </row>
    <row r="114" spans="1:17" ht="20.100000000000001" customHeight="1" x14ac:dyDescent="0.25">
      <c r="A114" s="134">
        <v>108</v>
      </c>
      <c r="B114" s="131" t="str">
        <f>IF('Dépenses sur factures'!B114="","",'Dépenses sur factures'!B114)</f>
        <v/>
      </c>
      <c r="C114" s="194" t="str">
        <f>IF('Dépenses sur factures'!C114="","",'Dépenses sur factures'!C114)</f>
        <v/>
      </c>
      <c r="D114" s="194" t="str">
        <f>IF('Dépenses sur factures'!D114="","",'Dépenses sur factures'!D114)</f>
        <v/>
      </c>
      <c r="E114" s="131" t="str">
        <f>IF('Dépenses sur factures'!E114="","",'Dépenses sur factures'!E114)</f>
        <v/>
      </c>
      <c r="F114" s="283" t="str">
        <f>IF('Dépenses sur factures'!F114="","",'Dépenses sur factures'!F114)</f>
        <v/>
      </c>
      <c r="G114" s="283" t="str">
        <f>IF('Dépenses sur factures'!G114="","",'Dépenses sur factures'!G114)</f>
        <v/>
      </c>
      <c r="H114" s="133" t="str">
        <f>IF('Dépenses sur factures'!H114="","",'Dépenses sur factures'!H114)</f>
        <v/>
      </c>
      <c r="I114" s="106"/>
      <c r="J114" s="287" t="str">
        <f t="shared" si="4"/>
        <v/>
      </c>
      <c r="K114" s="287" t="str">
        <f t="shared" si="5"/>
        <v/>
      </c>
      <c r="L114" s="106"/>
      <c r="M114" s="191"/>
      <c r="N114" s="340"/>
      <c r="O114" s="341" t="str">
        <f>IF(AND(OR(I114="KO",L114&lt;&gt;""),OR(I114="",J114="",K114="")),Listes!$A$74,IF(AND(L114="",I114&lt;&gt;""),Listes!$A$75,IF(AND(H114&lt;L114,N114=""),Listes!$A$76,IF(AND(K114&lt;J114,N114=""),Listes!$A$77,IF(AND(L114&lt;&gt;"",L114&lt;H114,M114=""),Listes!$A$78,IF(AND(P114="",OR(I114&lt;&gt;"",J114&lt;&gt;"",K114&lt;&gt;"")),Listes!$A$79,""))))))</f>
        <v/>
      </c>
      <c r="P114" s="196"/>
      <c r="Q114" s="31">
        <f t="shared" si="3"/>
        <v>0</v>
      </c>
    </row>
    <row r="115" spans="1:17" ht="20.100000000000001" customHeight="1" x14ac:dyDescent="0.25">
      <c r="A115" s="134">
        <v>109</v>
      </c>
      <c r="B115" s="131" t="str">
        <f>IF('Dépenses sur factures'!B115="","",'Dépenses sur factures'!B115)</f>
        <v/>
      </c>
      <c r="C115" s="194" t="str">
        <f>IF('Dépenses sur factures'!C115="","",'Dépenses sur factures'!C115)</f>
        <v/>
      </c>
      <c r="D115" s="194" t="str">
        <f>IF('Dépenses sur factures'!D115="","",'Dépenses sur factures'!D115)</f>
        <v/>
      </c>
      <c r="E115" s="131" t="str">
        <f>IF('Dépenses sur factures'!E115="","",'Dépenses sur factures'!E115)</f>
        <v/>
      </c>
      <c r="F115" s="283" t="str">
        <f>IF('Dépenses sur factures'!F115="","",'Dépenses sur factures'!F115)</f>
        <v/>
      </c>
      <c r="G115" s="283" t="str">
        <f>IF('Dépenses sur factures'!G115="","",'Dépenses sur factures'!G115)</f>
        <v/>
      </c>
      <c r="H115" s="133" t="str">
        <f>IF('Dépenses sur factures'!H115="","",'Dépenses sur factures'!H115)</f>
        <v/>
      </c>
      <c r="I115" s="106"/>
      <c r="J115" s="287" t="str">
        <f t="shared" si="4"/>
        <v/>
      </c>
      <c r="K115" s="287" t="str">
        <f t="shared" si="5"/>
        <v/>
      </c>
      <c r="L115" s="106"/>
      <c r="M115" s="191"/>
      <c r="N115" s="340"/>
      <c r="O115" s="341" t="str">
        <f>IF(AND(OR(I115="KO",L115&lt;&gt;""),OR(I115="",J115="",K115="")),Listes!$A$74,IF(AND(L115="",I115&lt;&gt;""),Listes!$A$75,IF(AND(H115&lt;L115,N115=""),Listes!$A$76,IF(AND(K115&lt;J115,N115=""),Listes!$A$77,IF(AND(L115&lt;&gt;"",L115&lt;H115,M115=""),Listes!$A$78,IF(AND(P115="",OR(I115&lt;&gt;"",J115&lt;&gt;"",K115&lt;&gt;"")),Listes!$A$79,""))))))</f>
        <v/>
      </c>
      <c r="P115" s="196"/>
      <c r="Q115" s="31">
        <f t="shared" si="3"/>
        <v>0</v>
      </c>
    </row>
    <row r="116" spans="1:17" ht="20.100000000000001" customHeight="1" x14ac:dyDescent="0.25">
      <c r="A116" s="134">
        <v>110</v>
      </c>
      <c r="B116" s="131" t="str">
        <f>IF('Dépenses sur factures'!B116="","",'Dépenses sur factures'!B116)</f>
        <v/>
      </c>
      <c r="C116" s="194" t="str">
        <f>IF('Dépenses sur factures'!C116="","",'Dépenses sur factures'!C116)</f>
        <v/>
      </c>
      <c r="D116" s="194" t="str">
        <f>IF('Dépenses sur factures'!D116="","",'Dépenses sur factures'!D116)</f>
        <v/>
      </c>
      <c r="E116" s="131" t="str">
        <f>IF('Dépenses sur factures'!E116="","",'Dépenses sur factures'!E116)</f>
        <v/>
      </c>
      <c r="F116" s="283" t="str">
        <f>IF('Dépenses sur factures'!F116="","",'Dépenses sur factures'!F116)</f>
        <v/>
      </c>
      <c r="G116" s="283" t="str">
        <f>IF('Dépenses sur factures'!G116="","",'Dépenses sur factures'!G116)</f>
        <v/>
      </c>
      <c r="H116" s="133" t="str">
        <f>IF('Dépenses sur factures'!H116="","",'Dépenses sur factures'!H116)</f>
        <v/>
      </c>
      <c r="I116" s="106"/>
      <c r="J116" s="287" t="str">
        <f t="shared" si="4"/>
        <v/>
      </c>
      <c r="K116" s="287" t="str">
        <f t="shared" si="5"/>
        <v/>
      </c>
      <c r="L116" s="106"/>
      <c r="M116" s="191"/>
      <c r="N116" s="340"/>
      <c r="O116" s="341" t="str">
        <f>IF(AND(OR(I116="KO",L116&lt;&gt;""),OR(I116="",J116="",K116="")),Listes!$A$74,IF(AND(L116="",I116&lt;&gt;""),Listes!$A$75,IF(AND(H116&lt;L116,N116=""),Listes!$A$76,IF(AND(K116&lt;J116,N116=""),Listes!$A$77,IF(AND(L116&lt;&gt;"",L116&lt;H116,M116=""),Listes!$A$78,IF(AND(P116="",OR(I116&lt;&gt;"",J116&lt;&gt;"",K116&lt;&gt;"")),Listes!$A$79,""))))))</f>
        <v/>
      </c>
      <c r="P116" s="196"/>
      <c r="Q116" s="31">
        <f t="shared" si="3"/>
        <v>0</v>
      </c>
    </row>
    <row r="117" spans="1:17" ht="20.100000000000001" customHeight="1" x14ac:dyDescent="0.25">
      <c r="A117" s="134">
        <v>111</v>
      </c>
      <c r="B117" s="131" t="str">
        <f>IF('Dépenses sur factures'!B117="","",'Dépenses sur factures'!B117)</f>
        <v/>
      </c>
      <c r="C117" s="194" t="str">
        <f>IF('Dépenses sur factures'!C117="","",'Dépenses sur factures'!C117)</f>
        <v/>
      </c>
      <c r="D117" s="194" t="str">
        <f>IF('Dépenses sur factures'!D117="","",'Dépenses sur factures'!D117)</f>
        <v/>
      </c>
      <c r="E117" s="131" t="str">
        <f>IF('Dépenses sur factures'!E117="","",'Dépenses sur factures'!E117)</f>
        <v/>
      </c>
      <c r="F117" s="283" t="str">
        <f>IF('Dépenses sur factures'!F117="","",'Dépenses sur factures'!F117)</f>
        <v/>
      </c>
      <c r="G117" s="283" t="str">
        <f>IF('Dépenses sur factures'!G117="","",'Dépenses sur factures'!G117)</f>
        <v/>
      </c>
      <c r="H117" s="133" t="str">
        <f>IF('Dépenses sur factures'!H117="","",'Dépenses sur factures'!H117)</f>
        <v/>
      </c>
      <c r="I117" s="106"/>
      <c r="J117" s="287" t="str">
        <f t="shared" si="4"/>
        <v/>
      </c>
      <c r="K117" s="287" t="str">
        <f t="shared" si="5"/>
        <v/>
      </c>
      <c r="L117" s="106"/>
      <c r="M117" s="191"/>
      <c r="N117" s="340"/>
      <c r="O117" s="341" t="str">
        <f>IF(AND(OR(I117="KO",L117&lt;&gt;""),OR(I117="",J117="",K117="")),Listes!$A$74,IF(AND(L117="",I117&lt;&gt;""),Listes!$A$75,IF(AND(H117&lt;L117,N117=""),Listes!$A$76,IF(AND(K117&lt;J117,N117=""),Listes!$A$77,IF(AND(L117&lt;&gt;"",L117&lt;H117,M117=""),Listes!$A$78,IF(AND(P117="",OR(I117&lt;&gt;"",J117&lt;&gt;"",K117&lt;&gt;"")),Listes!$A$79,""))))))</f>
        <v/>
      </c>
      <c r="P117" s="196"/>
      <c r="Q117" s="31">
        <f t="shared" si="3"/>
        <v>0</v>
      </c>
    </row>
    <row r="118" spans="1:17" ht="20.100000000000001" customHeight="1" x14ac:dyDescent="0.25">
      <c r="A118" s="134">
        <v>112</v>
      </c>
      <c r="B118" s="131" t="str">
        <f>IF('Dépenses sur factures'!B118="","",'Dépenses sur factures'!B118)</f>
        <v/>
      </c>
      <c r="C118" s="194" t="str">
        <f>IF('Dépenses sur factures'!C118="","",'Dépenses sur factures'!C118)</f>
        <v/>
      </c>
      <c r="D118" s="194" t="str">
        <f>IF('Dépenses sur factures'!D118="","",'Dépenses sur factures'!D118)</f>
        <v/>
      </c>
      <c r="E118" s="131" t="str">
        <f>IF('Dépenses sur factures'!E118="","",'Dépenses sur factures'!E118)</f>
        <v/>
      </c>
      <c r="F118" s="283" t="str">
        <f>IF('Dépenses sur factures'!F118="","",'Dépenses sur factures'!F118)</f>
        <v/>
      </c>
      <c r="G118" s="283" t="str">
        <f>IF('Dépenses sur factures'!G118="","",'Dépenses sur factures'!G118)</f>
        <v/>
      </c>
      <c r="H118" s="133" t="str">
        <f>IF('Dépenses sur factures'!H118="","",'Dépenses sur factures'!H118)</f>
        <v/>
      </c>
      <c r="I118" s="106"/>
      <c r="J118" s="287" t="str">
        <f t="shared" si="4"/>
        <v/>
      </c>
      <c r="K118" s="287" t="str">
        <f t="shared" si="5"/>
        <v/>
      </c>
      <c r="L118" s="106"/>
      <c r="M118" s="191"/>
      <c r="N118" s="340"/>
      <c r="O118" s="341" t="str">
        <f>IF(AND(OR(I118="KO",L118&lt;&gt;""),OR(I118="",J118="",K118="")),Listes!$A$74,IF(AND(L118="",I118&lt;&gt;""),Listes!$A$75,IF(AND(H118&lt;L118,N118=""),Listes!$A$76,IF(AND(K118&lt;J118,N118=""),Listes!$A$77,IF(AND(L118&lt;&gt;"",L118&lt;H118,M118=""),Listes!$A$78,IF(AND(P118="",OR(I118&lt;&gt;"",J118&lt;&gt;"",K118&lt;&gt;"")),Listes!$A$79,""))))))</f>
        <v/>
      </c>
      <c r="P118" s="196"/>
      <c r="Q118" s="31">
        <f t="shared" si="3"/>
        <v>0</v>
      </c>
    </row>
    <row r="119" spans="1:17" ht="20.100000000000001" customHeight="1" x14ac:dyDescent="0.25">
      <c r="A119" s="134">
        <v>113</v>
      </c>
      <c r="B119" s="131" t="str">
        <f>IF('Dépenses sur factures'!B119="","",'Dépenses sur factures'!B119)</f>
        <v/>
      </c>
      <c r="C119" s="194" t="str">
        <f>IF('Dépenses sur factures'!C119="","",'Dépenses sur factures'!C119)</f>
        <v/>
      </c>
      <c r="D119" s="194" t="str">
        <f>IF('Dépenses sur factures'!D119="","",'Dépenses sur factures'!D119)</f>
        <v/>
      </c>
      <c r="E119" s="131" t="str">
        <f>IF('Dépenses sur factures'!E119="","",'Dépenses sur factures'!E119)</f>
        <v/>
      </c>
      <c r="F119" s="283" t="str">
        <f>IF('Dépenses sur factures'!F119="","",'Dépenses sur factures'!F119)</f>
        <v/>
      </c>
      <c r="G119" s="283" t="str">
        <f>IF('Dépenses sur factures'!G119="","",'Dépenses sur factures'!G119)</f>
        <v/>
      </c>
      <c r="H119" s="133" t="str">
        <f>IF('Dépenses sur factures'!H119="","",'Dépenses sur factures'!H119)</f>
        <v/>
      </c>
      <c r="I119" s="106"/>
      <c r="J119" s="287" t="str">
        <f t="shared" si="4"/>
        <v/>
      </c>
      <c r="K119" s="287" t="str">
        <f t="shared" si="5"/>
        <v/>
      </c>
      <c r="L119" s="106"/>
      <c r="M119" s="191"/>
      <c r="N119" s="340"/>
      <c r="O119" s="341" t="str">
        <f>IF(AND(OR(I119="KO",L119&lt;&gt;""),OR(I119="",J119="",K119="")),Listes!$A$74,IF(AND(L119="",I119&lt;&gt;""),Listes!$A$75,IF(AND(H119&lt;L119,N119=""),Listes!$A$76,IF(AND(K119&lt;J119,N119=""),Listes!$A$77,IF(AND(L119&lt;&gt;"",L119&lt;H119,M119=""),Listes!$A$78,IF(AND(P119="",OR(I119&lt;&gt;"",J119&lt;&gt;"",K119&lt;&gt;"")),Listes!$A$79,""))))))</f>
        <v/>
      </c>
      <c r="P119" s="196"/>
      <c r="Q119" s="31">
        <f t="shared" si="3"/>
        <v>0</v>
      </c>
    </row>
    <row r="120" spans="1:17" ht="20.100000000000001" customHeight="1" x14ac:dyDescent="0.25">
      <c r="A120" s="134">
        <v>114</v>
      </c>
      <c r="B120" s="131" t="str">
        <f>IF('Dépenses sur factures'!B120="","",'Dépenses sur factures'!B120)</f>
        <v/>
      </c>
      <c r="C120" s="194" t="str">
        <f>IF('Dépenses sur factures'!C120="","",'Dépenses sur factures'!C120)</f>
        <v/>
      </c>
      <c r="D120" s="194" t="str">
        <f>IF('Dépenses sur factures'!D120="","",'Dépenses sur factures'!D120)</f>
        <v/>
      </c>
      <c r="E120" s="131" t="str">
        <f>IF('Dépenses sur factures'!E120="","",'Dépenses sur factures'!E120)</f>
        <v/>
      </c>
      <c r="F120" s="283" t="str">
        <f>IF('Dépenses sur factures'!F120="","",'Dépenses sur factures'!F120)</f>
        <v/>
      </c>
      <c r="G120" s="283" t="str">
        <f>IF('Dépenses sur factures'!G120="","",'Dépenses sur factures'!G120)</f>
        <v/>
      </c>
      <c r="H120" s="133" t="str">
        <f>IF('Dépenses sur factures'!H120="","",'Dépenses sur factures'!H120)</f>
        <v/>
      </c>
      <c r="I120" s="106"/>
      <c r="J120" s="287" t="str">
        <f t="shared" si="4"/>
        <v/>
      </c>
      <c r="K120" s="287" t="str">
        <f t="shared" si="5"/>
        <v/>
      </c>
      <c r="L120" s="106"/>
      <c r="M120" s="191"/>
      <c r="N120" s="340"/>
      <c r="O120" s="341" t="str">
        <f>IF(AND(OR(I120="KO",L120&lt;&gt;""),OR(I120="",J120="",K120="")),Listes!$A$74,IF(AND(L120="",I120&lt;&gt;""),Listes!$A$75,IF(AND(H120&lt;L120,N120=""),Listes!$A$76,IF(AND(K120&lt;J120,N120=""),Listes!$A$77,IF(AND(L120&lt;&gt;"",L120&lt;H120,M120=""),Listes!$A$78,IF(AND(P120="",OR(I120&lt;&gt;"",J120&lt;&gt;"",K120&lt;&gt;"")),Listes!$A$79,""))))))</f>
        <v/>
      </c>
      <c r="P120" s="196"/>
      <c r="Q120" s="31">
        <f t="shared" si="3"/>
        <v>0</v>
      </c>
    </row>
    <row r="121" spans="1:17" ht="20.100000000000001" customHeight="1" x14ac:dyDescent="0.25">
      <c r="A121" s="134">
        <v>115</v>
      </c>
      <c r="B121" s="131" t="str">
        <f>IF('Dépenses sur factures'!B121="","",'Dépenses sur factures'!B121)</f>
        <v/>
      </c>
      <c r="C121" s="194" t="str">
        <f>IF('Dépenses sur factures'!C121="","",'Dépenses sur factures'!C121)</f>
        <v/>
      </c>
      <c r="D121" s="194" t="str">
        <f>IF('Dépenses sur factures'!D121="","",'Dépenses sur factures'!D121)</f>
        <v/>
      </c>
      <c r="E121" s="131" t="str">
        <f>IF('Dépenses sur factures'!E121="","",'Dépenses sur factures'!E121)</f>
        <v/>
      </c>
      <c r="F121" s="283" t="str">
        <f>IF('Dépenses sur factures'!F121="","",'Dépenses sur factures'!F121)</f>
        <v/>
      </c>
      <c r="G121" s="283" t="str">
        <f>IF('Dépenses sur factures'!G121="","",'Dépenses sur factures'!G121)</f>
        <v/>
      </c>
      <c r="H121" s="133" t="str">
        <f>IF('Dépenses sur factures'!H121="","",'Dépenses sur factures'!H121)</f>
        <v/>
      </c>
      <c r="I121" s="106"/>
      <c r="J121" s="287" t="str">
        <f t="shared" si="4"/>
        <v/>
      </c>
      <c r="K121" s="287" t="str">
        <f t="shared" si="5"/>
        <v/>
      </c>
      <c r="L121" s="106"/>
      <c r="M121" s="191"/>
      <c r="N121" s="340"/>
      <c r="O121" s="341" t="str">
        <f>IF(AND(OR(I121="KO",L121&lt;&gt;""),OR(I121="",J121="",K121="")),Listes!$A$74,IF(AND(L121="",I121&lt;&gt;""),Listes!$A$75,IF(AND(H121&lt;L121,N121=""),Listes!$A$76,IF(AND(K121&lt;J121,N121=""),Listes!$A$77,IF(AND(L121&lt;&gt;"",L121&lt;H121,M121=""),Listes!$A$78,IF(AND(P121="",OR(I121&lt;&gt;"",J121&lt;&gt;"",K121&lt;&gt;"")),Listes!$A$79,""))))))</f>
        <v/>
      </c>
      <c r="P121" s="196"/>
      <c r="Q121" s="31">
        <f t="shared" si="3"/>
        <v>0</v>
      </c>
    </row>
    <row r="122" spans="1:17" ht="20.100000000000001" customHeight="1" x14ac:dyDescent="0.25">
      <c r="A122" s="134">
        <v>116</v>
      </c>
      <c r="B122" s="131" t="str">
        <f>IF('Dépenses sur factures'!B122="","",'Dépenses sur factures'!B122)</f>
        <v/>
      </c>
      <c r="C122" s="194" t="str">
        <f>IF('Dépenses sur factures'!C122="","",'Dépenses sur factures'!C122)</f>
        <v/>
      </c>
      <c r="D122" s="194" t="str">
        <f>IF('Dépenses sur factures'!D122="","",'Dépenses sur factures'!D122)</f>
        <v/>
      </c>
      <c r="E122" s="131" t="str">
        <f>IF('Dépenses sur factures'!E122="","",'Dépenses sur factures'!E122)</f>
        <v/>
      </c>
      <c r="F122" s="283" t="str">
        <f>IF('Dépenses sur factures'!F122="","",'Dépenses sur factures'!F122)</f>
        <v/>
      </c>
      <c r="G122" s="283" t="str">
        <f>IF('Dépenses sur factures'!G122="","",'Dépenses sur factures'!G122)</f>
        <v/>
      </c>
      <c r="H122" s="133" t="str">
        <f>IF('Dépenses sur factures'!H122="","",'Dépenses sur factures'!H122)</f>
        <v/>
      </c>
      <c r="I122" s="106"/>
      <c r="J122" s="287" t="str">
        <f t="shared" si="4"/>
        <v/>
      </c>
      <c r="K122" s="287" t="str">
        <f t="shared" si="5"/>
        <v/>
      </c>
      <c r="L122" s="106"/>
      <c r="M122" s="191"/>
      <c r="N122" s="340"/>
      <c r="O122" s="341" t="str">
        <f>IF(AND(OR(I122="KO",L122&lt;&gt;""),OR(I122="",J122="",K122="")),Listes!$A$74,IF(AND(L122="",I122&lt;&gt;""),Listes!$A$75,IF(AND(H122&lt;L122,N122=""),Listes!$A$76,IF(AND(K122&lt;J122,N122=""),Listes!$A$77,IF(AND(L122&lt;&gt;"",L122&lt;H122,M122=""),Listes!$A$78,IF(AND(P122="",OR(I122&lt;&gt;"",J122&lt;&gt;"",K122&lt;&gt;"")),Listes!$A$79,""))))))</f>
        <v/>
      </c>
      <c r="P122" s="196"/>
      <c r="Q122" s="31">
        <f t="shared" si="3"/>
        <v>0</v>
      </c>
    </row>
    <row r="123" spans="1:17" ht="20.100000000000001" customHeight="1" x14ac:dyDescent="0.25">
      <c r="A123" s="134">
        <v>117</v>
      </c>
      <c r="B123" s="131" t="str">
        <f>IF('Dépenses sur factures'!B123="","",'Dépenses sur factures'!B123)</f>
        <v/>
      </c>
      <c r="C123" s="194" t="str">
        <f>IF('Dépenses sur factures'!C123="","",'Dépenses sur factures'!C123)</f>
        <v/>
      </c>
      <c r="D123" s="194" t="str">
        <f>IF('Dépenses sur factures'!D123="","",'Dépenses sur factures'!D123)</f>
        <v/>
      </c>
      <c r="E123" s="131" t="str">
        <f>IF('Dépenses sur factures'!E123="","",'Dépenses sur factures'!E123)</f>
        <v/>
      </c>
      <c r="F123" s="283" t="str">
        <f>IF('Dépenses sur factures'!F123="","",'Dépenses sur factures'!F123)</f>
        <v/>
      </c>
      <c r="G123" s="283" t="str">
        <f>IF('Dépenses sur factures'!G123="","",'Dépenses sur factures'!G123)</f>
        <v/>
      </c>
      <c r="H123" s="133" t="str">
        <f>IF('Dépenses sur factures'!H123="","",'Dépenses sur factures'!H123)</f>
        <v/>
      </c>
      <c r="I123" s="106"/>
      <c r="J123" s="287" t="str">
        <f t="shared" si="4"/>
        <v/>
      </c>
      <c r="K123" s="287" t="str">
        <f t="shared" si="5"/>
        <v/>
      </c>
      <c r="L123" s="106"/>
      <c r="M123" s="191"/>
      <c r="N123" s="340"/>
      <c r="O123" s="341" t="str">
        <f>IF(AND(OR(I123="KO",L123&lt;&gt;""),OR(I123="",J123="",K123="")),Listes!$A$74,IF(AND(L123="",I123&lt;&gt;""),Listes!$A$75,IF(AND(H123&lt;L123,N123=""),Listes!$A$76,IF(AND(K123&lt;J123,N123=""),Listes!$A$77,IF(AND(L123&lt;&gt;"",L123&lt;H123,M123=""),Listes!$A$78,IF(AND(P123="",OR(I123&lt;&gt;"",J123&lt;&gt;"",K123&lt;&gt;"")),Listes!$A$79,""))))))</f>
        <v/>
      </c>
      <c r="P123" s="196"/>
      <c r="Q123" s="31">
        <f t="shared" si="3"/>
        <v>0</v>
      </c>
    </row>
    <row r="124" spans="1:17" ht="20.100000000000001" customHeight="1" x14ac:dyDescent="0.25">
      <c r="A124" s="134">
        <v>118</v>
      </c>
      <c r="B124" s="131" t="str">
        <f>IF('Dépenses sur factures'!B124="","",'Dépenses sur factures'!B124)</f>
        <v/>
      </c>
      <c r="C124" s="194" t="str">
        <f>IF('Dépenses sur factures'!C124="","",'Dépenses sur factures'!C124)</f>
        <v/>
      </c>
      <c r="D124" s="194" t="str">
        <f>IF('Dépenses sur factures'!D124="","",'Dépenses sur factures'!D124)</f>
        <v/>
      </c>
      <c r="E124" s="131" t="str">
        <f>IF('Dépenses sur factures'!E124="","",'Dépenses sur factures'!E124)</f>
        <v/>
      </c>
      <c r="F124" s="283" t="str">
        <f>IF('Dépenses sur factures'!F124="","",'Dépenses sur factures'!F124)</f>
        <v/>
      </c>
      <c r="G124" s="283" t="str">
        <f>IF('Dépenses sur factures'!G124="","",'Dépenses sur factures'!G124)</f>
        <v/>
      </c>
      <c r="H124" s="133" t="str">
        <f>IF('Dépenses sur factures'!H124="","",'Dépenses sur factures'!H124)</f>
        <v/>
      </c>
      <c r="I124" s="106"/>
      <c r="J124" s="287" t="str">
        <f t="shared" si="4"/>
        <v/>
      </c>
      <c r="K124" s="287" t="str">
        <f t="shared" si="5"/>
        <v/>
      </c>
      <c r="L124" s="106"/>
      <c r="M124" s="191"/>
      <c r="N124" s="340"/>
      <c r="O124" s="341" t="str">
        <f>IF(AND(OR(I124="KO",L124&lt;&gt;""),OR(I124="",J124="",K124="")),Listes!$A$74,IF(AND(L124="",I124&lt;&gt;""),Listes!$A$75,IF(AND(H124&lt;L124,N124=""),Listes!$A$76,IF(AND(K124&lt;J124,N124=""),Listes!$A$77,IF(AND(L124&lt;&gt;"",L124&lt;H124,M124=""),Listes!$A$78,IF(AND(P124="",OR(I124&lt;&gt;"",J124&lt;&gt;"",K124&lt;&gt;"")),Listes!$A$79,""))))))</f>
        <v/>
      </c>
      <c r="P124" s="196"/>
      <c r="Q124" s="31">
        <f t="shared" si="3"/>
        <v>0</v>
      </c>
    </row>
    <row r="125" spans="1:17" ht="20.100000000000001" customHeight="1" x14ac:dyDescent="0.25">
      <c r="A125" s="134">
        <v>119</v>
      </c>
      <c r="B125" s="131" t="str">
        <f>IF('Dépenses sur factures'!B125="","",'Dépenses sur factures'!B125)</f>
        <v/>
      </c>
      <c r="C125" s="194" t="str">
        <f>IF('Dépenses sur factures'!C125="","",'Dépenses sur factures'!C125)</f>
        <v/>
      </c>
      <c r="D125" s="194" t="str">
        <f>IF('Dépenses sur factures'!D125="","",'Dépenses sur factures'!D125)</f>
        <v/>
      </c>
      <c r="E125" s="131" t="str">
        <f>IF('Dépenses sur factures'!E125="","",'Dépenses sur factures'!E125)</f>
        <v/>
      </c>
      <c r="F125" s="283" t="str">
        <f>IF('Dépenses sur factures'!F125="","",'Dépenses sur factures'!F125)</f>
        <v/>
      </c>
      <c r="G125" s="283" t="str">
        <f>IF('Dépenses sur factures'!G125="","",'Dépenses sur factures'!G125)</f>
        <v/>
      </c>
      <c r="H125" s="133" t="str">
        <f>IF('Dépenses sur factures'!H125="","",'Dépenses sur factures'!H125)</f>
        <v/>
      </c>
      <c r="I125" s="106"/>
      <c r="J125" s="287" t="str">
        <f t="shared" si="4"/>
        <v/>
      </c>
      <c r="K125" s="287" t="str">
        <f t="shared" si="5"/>
        <v/>
      </c>
      <c r="L125" s="106"/>
      <c r="M125" s="191"/>
      <c r="N125" s="340"/>
      <c r="O125" s="341" t="str">
        <f>IF(AND(OR(I125="KO",L125&lt;&gt;""),OR(I125="",J125="",K125="")),Listes!$A$74,IF(AND(L125="",I125&lt;&gt;""),Listes!$A$75,IF(AND(H125&lt;L125,N125=""),Listes!$A$76,IF(AND(K125&lt;J125,N125=""),Listes!$A$77,IF(AND(L125&lt;&gt;"",L125&lt;H125,M125=""),Listes!$A$78,IF(AND(P125="",OR(I125&lt;&gt;"",J125&lt;&gt;"",K125&lt;&gt;"")),Listes!$A$79,""))))))</f>
        <v/>
      </c>
      <c r="P125" s="196"/>
      <c r="Q125" s="31">
        <f t="shared" si="3"/>
        <v>0</v>
      </c>
    </row>
    <row r="126" spans="1:17" ht="20.100000000000001" customHeight="1" x14ac:dyDescent="0.25">
      <c r="A126" s="134">
        <v>120</v>
      </c>
      <c r="B126" s="131" t="str">
        <f>IF('Dépenses sur factures'!B126="","",'Dépenses sur factures'!B126)</f>
        <v/>
      </c>
      <c r="C126" s="194" t="str">
        <f>IF('Dépenses sur factures'!C126="","",'Dépenses sur factures'!C126)</f>
        <v/>
      </c>
      <c r="D126" s="194" t="str">
        <f>IF('Dépenses sur factures'!D126="","",'Dépenses sur factures'!D126)</f>
        <v/>
      </c>
      <c r="E126" s="131" t="str">
        <f>IF('Dépenses sur factures'!E126="","",'Dépenses sur factures'!E126)</f>
        <v/>
      </c>
      <c r="F126" s="283" t="str">
        <f>IF('Dépenses sur factures'!F126="","",'Dépenses sur factures'!F126)</f>
        <v/>
      </c>
      <c r="G126" s="283" t="str">
        <f>IF('Dépenses sur factures'!G126="","",'Dépenses sur factures'!G126)</f>
        <v/>
      </c>
      <c r="H126" s="133" t="str">
        <f>IF('Dépenses sur factures'!H126="","",'Dépenses sur factures'!H126)</f>
        <v/>
      </c>
      <c r="I126" s="106"/>
      <c r="J126" s="287" t="str">
        <f t="shared" si="4"/>
        <v/>
      </c>
      <c r="K126" s="287" t="str">
        <f t="shared" si="5"/>
        <v/>
      </c>
      <c r="L126" s="106"/>
      <c r="M126" s="191"/>
      <c r="N126" s="340"/>
      <c r="O126" s="341" t="str">
        <f>IF(AND(OR(I126="KO",L126&lt;&gt;""),OR(I126="",J126="",K126="")),Listes!$A$74,IF(AND(L126="",I126&lt;&gt;""),Listes!$A$75,IF(AND(H126&lt;L126,N126=""),Listes!$A$76,IF(AND(K126&lt;J126,N126=""),Listes!$A$77,IF(AND(L126&lt;&gt;"",L126&lt;H126,M126=""),Listes!$A$78,IF(AND(P126="",OR(I126&lt;&gt;"",J126&lt;&gt;"",K126&lt;&gt;"")),Listes!$A$79,""))))))</f>
        <v/>
      </c>
      <c r="P126" s="196"/>
      <c r="Q126" s="31">
        <f t="shared" si="3"/>
        <v>0</v>
      </c>
    </row>
    <row r="127" spans="1:17" ht="20.100000000000001" customHeight="1" x14ac:dyDescent="0.25">
      <c r="A127" s="134">
        <v>121</v>
      </c>
      <c r="B127" s="131" t="str">
        <f>IF('Dépenses sur factures'!B127="","",'Dépenses sur factures'!B127)</f>
        <v/>
      </c>
      <c r="C127" s="194" t="str">
        <f>IF('Dépenses sur factures'!C127="","",'Dépenses sur factures'!C127)</f>
        <v/>
      </c>
      <c r="D127" s="194" t="str">
        <f>IF('Dépenses sur factures'!D127="","",'Dépenses sur factures'!D127)</f>
        <v/>
      </c>
      <c r="E127" s="131" t="str">
        <f>IF('Dépenses sur factures'!E127="","",'Dépenses sur factures'!E127)</f>
        <v/>
      </c>
      <c r="F127" s="283" t="str">
        <f>IF('Dépenses sur factures'!F127="","",'Dépenses sur factures'!F127)</f>
        <v/>
      </c>
      <c r="G127" s="283" t="str">
        <f>IF('Dépenses sur factures'!G127="","",'Dépenses sur factures'!G127)</f>
        <v/>
      </c>
      <c r="H127" s="133" t="str">
        <f>IF('Dépenses sur factures'!H127="","",'Dépenses sur factures'!H127)</f>
        <v/>
      </c>
      <c r="I127" s="106"/>
      <c r="J127" s="287" t="str">
        <f t="shared" si="4"/>
        <v/>
      </c>
      <c r="K127" s="287" t="str">
        <f t="shared" si="5"/>
        <v/>
      </c>
      <c r="L127" s="106"/>
      <c r="M127" s="191"/>
      <c r="N127" s="340"/>
      <c r="O127" s="341" t="str">
        <f>IF(AND(OR(I127="KO",L127&lt;&gt;""),OR(I127="",J127="",K127="")),Listes!$A$74,IF(AND(L127="",I127&lt;&gt;""),Listes!$A$75,IF(AND(H127&lt;L127,N127=""),Listes!$A$76,IF(AND(K127&lt;J127,N127=""),Listes!$A$77,IF(AND(L127&lt;&gt;"",L127&lt;H127,M127=""),Listes!$A$78,IF(AND(P127="",OR(I127&lt;&gt;"",J127&lt;&gt;"",K127&lt;&gt;"")),Listes!$A$79,""))))))</f>
        <v/>
      </c>
      <c r="P127" s="196"/>
      <c r="Q127" s="31">
        <f t="shared" si="3"/>
        <v>0</v>
      </c>
    </row>
    <row r="128" spans="1:17" ht="20.100000000000001" customHeight="1" x14ac:dyDescent="0.25">
      <c r="A128" s="134">
        <v>122</v>
      </c>
      <c r="B128" s="131" t="str">
        <f>IF('Dépenses sur factures'!B128="","",'Dépenses sur factures'!B128)</f>
        <v/>
      </c>
      <c r="C128" s="194" t="str">
        <f>IF('Dépenses sur factures'!C128="","",'Dépenses sur factures'!C128)</f>
        <v/>
      </c>
      <c r="D128" s="194" t="str">
        <f>IF('Dépenses sur factures'!D128="","",'Dépenses sur factures'!D128)</f>
        <v/>
      </c>
      <c r="E128" s="131" t="str">
        <f>IF('Dépenses sur factures'!E128="","",'Dépenses sur factures'!E128)</f>
        <v/>
      </c>
      <c r="F128" s="283" t="str">
        <f>IF('Dépenses sur factures'!F128="","",'Dépenses sur factures'!F128)</f>
        <v/>
      </c>
      <c r="G128" s="283" t="str">
        <f>IF('Dépenses sur factures'!G128="","",'Dépenses sur factures'!G128)</f>
        <v/>
      </c>
      <c r="H128" s="133" t="str">
        <f>IF('Dépenses sur factures'!H128="","",'Dépenses sur factures'!H128)</f>
        <v/>
      </c>
      <c r="I128" s="106"/>
      <c r="J128" s="287" t="str">
        <f t="shared" si="4"/>
        <v/>
      </c>
      <c r="K128" s="287" t="str">
        <f t="shared" si="5"/>
        <v/>
      </c>
      <c r="L128" s="106"/>
      <c r="M128" s="191"/>
      <c r="N128" s="340"/>
      <c r="O128" s="341" t="str">
        <f>IF(AND(OR(I128="KO",L128&lt;&gt;""),OR(I128="",J128="",K128="")),Listes!$A$74,IF(AND(L128="",I128&lt;&gt;""),Listes!$A$75,IF(AND(H128&lt;L128,N128=""),Listes!$A$76,IF(AND(K128&lt;J128,N128=""),Listes!$A$77,IF(AND(L128&lt;&gt;"",L128&lt;H128,M128=""),Listes!$A$78,IF(AND(P128="",OR(I128&lt;&gt;"",J128&lt;&gt;"",K128&lt;&gt;"")),Listes!$A$79,""))))))</f>
        <v/>
      </c>
      <c r="P128" s="196"/>
      <c r="Q128" s="31">
        <f t="shared" si="3"/>
        <v>0</v>
      </c>
    </row>
    <row r="129" spans="1:17" ht="20.100000000000001" customHeight="1" x14ac:dyDescent="0.25">
      <c r="A129" s="134">
        <v>123</v>
      </c>
      <c r="B129" s="131" t="str">
        <f>IF('Dépenses sur factures'!B129="","",'Dépenses sur factures'!B129)</f>
        <v/>
      </c>
      <c r="C129" s="194" t="str">
        <f>IF('Dépenses sur factures'!C129="","",'Dépenses sur factures'!C129)</f>
        <v/>
      </c>
      <c r="D129" s="194" t="str">
        <f>IF('Dépenses sur factures'!D129="","",'Dépenses sur factures'!D129)</f>
        <v/>
      </c>
      <c r="E129" s="131" t="str">
        <f>IF('Dépenses sur factures'!E129="","",'Dépenses sur factures'!E129)</f>
        <v/>
      </c>
      <c r="F129" s="283" t="str">
        <f>IF('Dépenses sur factures'!F129="","",'Dépenses sur factures'!F129)</f>
        <v/>
      </c>
      <c r="G129" s="283" t="str">
        <f>IF('Dépenses sur factures'!G129="","",'Dépenses sur factures'!G129)</f>
        <v/>
      </c>
      <c r="H129" s="133" t="str">
        <f>IF('Dépenses sur factures'!H129="","",'Dépenses sur factures'!H129)</f>
        <v/>
      </c>
      <c r="I129" s="106"/>
      <c r="J129" s="287" t="str">
        <f t="shared" si="4"/>
        <v/>
      </c>
      <c r="K129" s="287" t="str">
        <f t="shared" si="5"/>
        <v/>
      </c>
      <c r="L129" s="106"/>
      <c r="M129" s="191"/>
      <c r="N129" s="340"/>
      <c r="O129" s="341" t="str">
        <f>IF(AND(OR(I129="KO",L129&lt;&gt;""),OR(I129="",J129="",K129="")),Listes!$A$74,IF(AND(L129="",I129&lt;&gt;""),Listes!$A$75,IF(AND(H129&lt;L129,N129=""),Listes!$A$76,IF(AND(K129&lt;J129,N129=""),Listes!$A$77,IF(AND(L129&lt;&gt;"",L129&lt;H129,M129=""),Listes!$A$78,IF(AND(P129="",OR(I129&lt;&gt;"",J129&lt;&gt;"",K129&lt;&gt;"")),Listes!$A$79,""))))))</f>
        <v/>
      </c>
      <c r="P129" s="196"/>
      <c r="Q129" s="31">
        <f t="shared" si="3"/>
        <v>0</v>
      </c>
    </row>
    <row r="130" spans="1:17" ht="20.100000000000001" customHeight="1" x14ac:dyDescent="0.25">
      <c r="A130" s="134">
        <v>124</v>
      </c>
      <c r="B130" s="131" t="str">
        <f>IF('Dépenses sur factures'!B130="","",'Dépenses sur factures'!B130)</f>
        <v/>
      </c>
      <c r="C130" s="194" t="str">
        <f>IF('Dépenses sur factures'!C130="","",'Dépenses sur factures'!C130)</f>
        <v/>
      </c>
      <c r="D130" s="194" t="str">
        <f>IF('Dépenses sur factures'!D130="","",'Dépenses sur factures'!D130)</f>
        <v/>
      </c>
      <c r="E130" s="131" t="str">
        <f>IF('Dépenses sur factures'!E130="","",'Dépenses sur factures'!E130)</f>
        <v/>
      </c>
      <c r="F130" s="283" t="str">
        <f>IF('Dépenses sur factures'!F130="","",'Dépenses sur factures'!F130)</f>
        <v/>
      </c>
      <c r="G130" s="283" t="str">
        <f>IF('Dépenses sur factures'!G130="","",'Dépenses sur factures'!G130)</f>
        <v/>
      </c>
      <c r="H130" s="133" t="str">
        <f>IF('Dépenses sur factures'!H130="","",'Dépenses sur factures'!H130)</f>
        <v/>
      </c>
      <c r="I130" s="106"/>
      <c r="J130" s="287" t="str">
        <f t="shared" si="4"/>
        <v/>
      </c>
      <c r="K130" s="287" t="str">
        <f t="shared" si="5"/>
        <v/>
      </c>
      <c r="L130" s="106"/>
      <c r="M130" s="191"/>
      <c r="N130" s="340"/>
      <c r="O130" s="341" t="str">
        <f>IF(AND(OR(I130="KO",L130&lt;&gt;""),OR(I130="",J130="",K130="")),Listes!$A$74,IF(AND(L130="",I130&lt;&gt;""),Listes!$A$75,IF(AND(H130&lt;L130,N130=""),Listes!$A$76,IF(AND(K130&lt;J130,N130=""),Listes!$A$77,IF(AND(L130&lt;&gt;"",L130&lt;H130,M130=""),Listes!$A$78,IF(AND(P130="",OR(I130&lt;&gt;"",J130&lt;&gt;"",K130&lt;&gt;"")),Listes!$A$79,""))))))</f>
        <v/>
      </c>
      <c r="P130" s="196"/>
      <c r="Q130" s="31">
        <f t="shared" si="3"/>
        <v>0</v>
      </c>
    </row>
    <row r="131" spans="1:17" ht="20.100000000000001" customHeight="1" x14ac:dyDescent="0.25">
      <c r="A131" s="134">
        <v>125</v>
      </c>
      <c r="B131" s="131" t="str">
        <f>IF('Dépenses sur factures'!B131="","",'Dépenses sur factures'!B131)</f>
        <v/>
      </c>
      <c r="C131" s="194" t="str">
        <f>IF('Dépenses sur factures'!C131="","",'Dépenses sur factures'!C131)</f>
        <v/>
      </c>
      <c r="D131" s="194" t="str">
        <f>IF('Dépenses sur factures'!D131="","",'Dépenses sur factures'!D131)</f>
        <v/>
      </c>
      <c r="E131" s="131" t="str">
        <f>IF('Dépenses sur factures'!E131="","",'Dépenses sur factures'!E131)</f>
        <v/>
      </c>
      <c r="F131" s="283" t="str">
        <f>IF('Dépenses sur factures'!F131="","",'Dépenses sur factures'!F131)</f>
        <v/>
      </c>
      <c r="G131" s="283" t="str">
        <f>IF('Dépenses sur factures'!G131="","",'Dépenses sur factures'!G131)</f>
        <v/>
      </c>
      <c r="H131" s="133" t="str">
        <f>IF('Dépenses sur factures'!H131="","",'Dépenses sur factures'!H131)</f>
        <v/>
      </c>
      <c r="I131" s="106"/>
      <c r="J131" s="287" t="str">
        <f t="shared" si="4"/>
        <v/>
      </c>
      <c r="K131" s="287" t="str">
        <f t="shared" si="5"/>
        <v/>
      </c>
      <c r="L131" s="106"/>
      <c r="M131" s="191"/>
      <c r="N131" s="340"/>
      <c r="O131" s="341" t="str">
        <f>IF(AND(OR(I131="KO",L131&lt;&gt;""),OR(I131="",J131="",K131="")),Listes!$A$74,IF(AND(L131="",I131&lt;&gt;""),Listes!$A$75,IF(AND(H131&lt;L131,N131=""),Listes!$A$76,IF(AND(K131&lt;J131,N131=""),Listes!$A$77,IF(AND(L131&lt;&gt;"",L131&lt;H131,M131=""),Listes!$A$78,IF(AND(P131="",OR(I131&lt;&gt;"",J131&lt;&gt;"",K131&lt;&gt;"")),Listes!$A$79,""))))))</f>
        <v/>
      </c>
      <c r="P131" s="196"/>
      <c r="Q131" s="31">
        <f t="shared" si="3"/>
        <v>0</v>
      </c>
    </row>
    <row r="132" spans="1:17" ht="20.100000000000001" customHeight="1" x14ac:dyDescent="0.25">
      <c r="A132" s="134">
        <v>126</v>
      </c>
      <c r="B132" s="131" t="str">
        <f>IF('Dépenses sur factures'!B132="","",'Dépenses sur factures'!B132)</f>
        <v/>
      </c>
      <c r="C132" s="194" t="str">
        <f>IF('Dépenses sur factures'!C132="","",'Dépenses sur factures'!C132)</f>
        <v/>
      </c>
      <c r="D132" s="194" t="str">
        <f>IF('Dépenses sur factures'!D132="","",'Dépenses sur factures'!D132)</f>
        <v/>
      </c>
      <c r="E132" s="131" t="str">
        <f>IF('Dépenses sur factures'!E132="","",'Dépenses sur factures'!E132)</f>
        <v/>
      </c>
      <c r="F132" s="283" t="str">
        <f>IF('Dépenses sur factures'!F132="","",'Dépenses sur factures'!F132)</f>
        <v/>
      </c>
      <c r="G132" s="283" t="str">
        <f>IF('Dépenses sur factures'!G132="","",'Dépenses sur factures'!G132)</f>
        <v/>
      </c>
      <c r="H132" s="133" t="str">
        <f>IF('Dépenses sur factures'!H132="","",'Dépenses sur factures'!H132)</f>
        <v/>
      </c>
      <c r="I132" s="106"/>
      <c r="J132" s="287" t="str">
        <f t="shared" si="4"/>
        <v/>
      </c>
      <c r="K132" s="287" t="str">
        <f t="shared" si="5"/>
        <v/>
      </c>
      <c r="L132" s="106"/>
      <c r="M132" s="191"/>
      <c r="N132" s="340"/>
      <c r="O132" s="341" t="str">
        <f>IF(AND(OR(I132="KO",L132&lt;&gt;""),OR(I132="",J132="",K132="")),Listes!$A$74,IF(AND(L132="",I132&lt;&gt;""),Listes!$A$75,IF(AND(H132&lt;L132,N132=""),Listes!$A$76,IF(AND(K132&lt;J132,N132=""),Listes!$A$77,IF(AND(L132&lt;&gt;"",L132&lt;H132,M132=""),Listes!$A$78,IF(AND(P132="",OR(I132&lt;&gt;"",J132&lt;&gt;"",K132&lt;&gt;"")),Listes!$A$79,""))))))</f>
        <v/>
      </c>
      <c r="P132" s="196"/>
      <c r="Q132" s="31">
        <f t="shared" si="3"/>
        <v>0</v>
      </c>
    </row>
    <row r="133" spans="1:17" ht="20.100000000000001" customHeight="1" x14ac:dyDescent="0.25">
      <c r="A133" s="134">
        <v>127</v>
      </c>
      <c r="B133" s="131" t="str">
        <f>IF('Dépenses sur factures'!B133="","",'Dépenses sur factures'!B133)</f>
        <v/>
      </c>
      <c r="C133" s="194" t="str">
        <f>IF('Dépenses sur factures'!C133="","",'Dépenses sur factures'!C133)</f>
        <v/>
      </c>
      <c r="D133" s="194" t="str">
        <f>IF('Dépenses sur factures'!D133="","",'Dépenses sur factures'!D133)</f>
        <v/>
      </c>
      <c r="E133" s="131" t="str">
        <f>IF('Dépenses sur factures'!E133="","",'Dépenses sur factures'!E133)</f>
        <v/>
      </c>
      <c r="F133" s="283" t="str">
        <f>IF('Dépenses sur factures'!F133="","",'Dépenses sur factures'!F133)</f>
        <v/>
      </c>
      <c r="G133" s="283" t="str">
        <f>IF('Dépenses sur factures'!G133="","",'Dépenses sur factures'!G133)</f>
        <v/>
      </c>
      <c r="H133" s="133" t="str">
        <f>IF('Dépenses sur factures'!H133="","",'Dépenses sur factures'!H133)</f>
        <v/>
      </c>
      <c r="I133" s="106"/>
      <c r="J133" s="287" t="str">
        <f t="shared" si="4"/>
        <v/>
      </c>
      <c r="K133" s="287" t="str">
        <f t="shared" si="5"/>
        <v/>
      </c>
      <c r="L133" s="106"/>
      <c r="M133" s="191"/>
      <c r="N133" s="340"/>
      <c r="O133" s="341" t="str">
        <f>IF(AND(OR(I133="KO",L133&lt;&gt;""),OR(I133="",J133="",K133="")),Listes!$A$74,IF(AND(L133="",I133&lt;&gt;""),Listes!$A$75,IF(AND(H133&lt;L133,N133=""),Listes!$A$76,IF(AND(K133&lt;J133,N133=""),Listes!$A$77,IF(AND(L133&lt;&gt;"",L133&lt;H133,M133=""),Listes!$A$78,IF(AND(P133="",OR(I133&lt;&gt;"",J133&lt;&gt;"",K133&lt;&gt;"")),Listes!$A$79,""))))))</f>
        <v/>
      </c>
      <c r="P133" s="196"/>
      <c r="Q133" s="31">
        <f t="shared" si="3"/>
        <v>0</v>
      </c>
    </row>
    <row r="134" spans="1:17" ht="20.100000000000001" customHeight="1" x14ac:dyDescent="0.25">
      <c r="A134" s="134">
        <v>128</v>
      </c>
      <c r="B134" s="131" t="str">
        <f>IF('Dépenses sur factures'!B134="","",'Dépenses sur factures'!B134)</f>
        <v/>
      </c>
      <c r="C134" s="194" t="str">
        <f>IF('Dépenses sur factures'!C134="","",'Dépenses sur factures'!C134)</f>
        <v/>
      </c>
      <c r="D134" s="194" t="str">
        <f>IF('Dépenses sur factures'!D134="","",'Dépenses sur factures'!D134)</f>
        <v/>
      </c>
      <c r="E134" s="131" t="str">
        <f>IF('Dépenses sur factures'!E134="","",'Dépenses sur factures'!E134)</f>
        <v/>
      </c>
      <c r="F134" s="283" t="str">
        <f>IF('Dépenses sur factures'!F134="","",'Dépenses sur factures'!F134)</f>
        <v/>
      </c>
      <c r="G134" s="283" t="str">
        <f>IF('Dépenses sur factures'!G134="","",'Dépenses sur factures'!G134)</f>
        <v/>
      </c>
      <c r="H134" s="133" t="str">
        <f>IF('Dépenses sur factures'!H134="","",'Dépenses sur factures'!H134)</f>
        <v/>
      </c>
      <c r="I134" s="106"/>
      <c r="J134" s="287" t="str">
        <f t="shared" si="4"/>
        <v/>
      </c>
      <c r="K134" s="287" t="str">
        <f t="shared" si="5"/>
        <v/>
      </c>
      <c r="L134" s="106"/>
      <c r="M134" s="191"/>
      <c r="N134" s="340"/>
      <c r="O134" s="341" t="str">
        <f>IF(AND(OR(I134="KO",L134&lt;&gt;""),OR(I134="",J134="",K134="")),Listes!$A$74,IF(AND(L134="",I134&lt;&gt;""),Listes!$A$75,IF(AND(H134&lt;L134,N134=""),Listes!$A$76,IF(AND(K134&lt;J134,N134=""),Listes!$A$77,IF(AND(L134&lt;&gt;"",L134&lt;H134,M134=""),Listes!$A$78,IF(AND(P134="",OR(I134&lt;&gt;"",J134&lt;&gt;"",K134&lt;&gt;"")),Listes!$A$79,""))))))</f>
        <v/>
      </c>
      <c r="P134" s="196"/>
      <c r="Q134" s="31">
        <f t="shared" si="3"/>
        <v>0</v>
      </c>
    </row>
    <row r="135" spans="1:17" ht="20.100000000000001" customHeight="1" x14ac:dyDescent="0.25">
      <c r="A135" s="134">
        <v>129</v>
      </c>
      <c r="B135" s="131" t="str">
        <f>IF('Dépenses sur factures'!B135="","",'Dépenses sur factures'!B135)</f>
        <v/>
      </c>
      <c r="C135" s="194" t="str">
        <f>IF('Dépenses sur factures'!C135="","",'Dépenses sur factures'!C135)</f>
        <v/>
      </c>
      <c r="D135" s="194" t="str">
        <f>IF('Dépenses sur factures'!D135="","",'Dépenses sur factures'!D135)</f>
        <v/>
      </c>
      <c r="E135" s="131" t="str">
        <f>IF('Dépenses sur factures'!E135="","",'Dépenses sur factures'!E135)</f>
        <v/>
      </c>
      <c r="F135" s="283" t="str">
        <f>IF('Dépenses sur factures'!F135="","",'Dépenses sur factures'!F135)</f>
        <v/>
      </c>
      <c r="G135" s="283" t="str">
        <f>IF('Dépenses sur factures'!G135="","",'Dépenses sur factures'!G135)</f>
        <v/>
      </c>
      <c r="H135" s="133" t="str">
        <f>IF('Dépenses sur factures'!H135="","",'Dépenses sur factures'!H135)</f>
        <v/>
      </c>
      <c r="I135" s="106"/>
      <c r="J135" s="287" t="str">
        <f t="shared" si="4"/>
        <v/>
      </c>
      <c r="K135" s="287" t="str">
        <f t="shared" si="5"/>
        <v/>
      </c>
      <c r="L135" s="106"/>
      <c r="M135" s="191"/>
      <c r="N135" s="340"/>
      <c r="O135" s="341" t="str">
        <f>IF(AND(OR(I135="KO",L135&lt;&gt;""),OR(I135="",J135="",K135="")),Listes!$A$74,IF(AND(L135="",I135&lt;&gt;""),Listes!$A$75,IF(AND(H135&lt;L135,N135=""),Listes!$A$76,IF(AND(K135&lt;J135,N135=""),Listes!$A$77,IF(AND(L135&lt;&gt;"",L135&lt;H135,M135=""),Listes!$A$78,IF(AND(P135="",OR(I135&lt;&gt;"",J135&lt;&gt;"",K135&lt;&gt;"")),Listes!$A$79,""))))))</f>
        <v/>
      </c>
      <c r="P135" s="196"/>
      <c r="Q135" s="31">
        <f t="shared" ref="Q135:Q198" si="6">IF(AND(B135&lt;&gt;"",P135&lt;&gt;"Oui"),1,0)</f>
        <v>0</v>
      </c>
    </row>
    <row r="136" spans="1:17" ht="20.100000000000001" customHeight="1" x14ac:dyDescent="0.25">
      <c r="A136" s="134">
        <v>130</v>
      </c>
      <c r="B136" s="131" t="str">
        <f>IF('Dépenses sur factures'!B136="","",'Dépenses sur factures'!B136)</f>
        <v/>
      </c>
      <c r="C136" s="194" t="str">
        <f>IF('Dépenses sur factures'!C136="","",'Dépenses sur factures'!C136)</f>
        <v/>
      </c>
      <c r="D136" s="194" t="str">
        <f>IF('Dépenses sur factures'!D136="","",'Dépenses sur factures'!D136)</f>
        <v/>
      </c>
      <c r="E136" s="131" t="str">
        <f>IF('Dépenses sur factures'!E136="","",'Dépenses sur factures'!E136)</f>
        <v/>
      </c>
      <c r="F136" s="283" t="str">
        <f>IF('Dépenses sur factures'!F136="","",'Dépenses sur factures'!F136)</f>
        <v/>
      </c>
      <c r="G136" s="283" t="str">
        <f>IF('Dépenses sur factures'!G136="","",'Dépenses sur factures'!G136)</f>
        <v/>
      </c>
      <c r="H136" s="133" t="str">
        <f>IF('Dépenses sur factures'!H136="","",'Dépenses sur factures'!H136)</f>
        <v/>
      </c>
      <c r="I136" s="106"/>
      <c r="J136" s="287" t="str">
        <f t="shared" ref="J136:J199" si="7">IF(I136="KO","",IF(I136="","",F136))</f>
        <v/>
      </c>
      <c r="K136" s="287" t="str">
        <f t="shared" ref="K136:K199" si="8">IF(I136="KO","",IF(I136="","",G136))</f>
        <v/>
      </c>
      <c r="L136" s="106"/>
      <c r="M136" s="191"/>
      <c r="N136" s="340"/>
      <c r="O136" s="341" t="str">
        <f>IF(AND(OR(I136="KO",L136&lt;&gt;""),OR(I136="",J136="",K136="")),Listes!$A$74,IF(AND(L136="",I136&lt;&gt;""),Listes!$A$75,IF(AND(H136&lt;L136,N136=""),Listes!$A$76,IF(AND(K136&lt;J136,N136=""),Listes!$A$77,IF(AND(L136&lt;&gt;"",L136&lt;H136,M136=""),Listes!$A$78,IF(AND(P136="",OR(I136&lt;&gt;"",J136&lt;&gt;"",K136&lt;&gt;"")),Listes!$A$79,""))))))</f>
        <v/>
      </c>
      <c r="P136" s="196"/>
      <c r="Q136" s="31">
        <f t="shared" si="6"/>
        <v>0</v>
      </c>
    </row>
    <row r="137" spans="1:17" ht="20.100000000000001" customHeight="1" x14ac:dyDescent="0.25">
      <c r="A137" s="134">
        <v>131</v>
      </c>
      <c r="B137" s="131" t="str">
        <f>IF('Dépenses sur factures'!B137="","",'Dépenses sur factures'!B137)</f>
        <v/>
      </c>
      <c r="C137" s="194" t="str">
        <f>IF('Dépenses sur factures'!C137="","",'Dépenses sur factures'!C137)</f>
        <v/>
      </c>
      <c r="D137" s="194" t="str">
        <f>IF('Dépenses sur factures'!D137="","",'Dépenses sur factures'!D137)</f>
        <v/>
      </c>
      <c r="E137" s="131" t="str">
        <f>IF('Dépenses sur factures'!E137="","",'Dépenses sur factures'!E137)</f>
        <v/>
      </c>
      <c r="F137" s="283" t="str">
        <f>IF('Dépenses sur factures'!F137="","",'Dépenses sur factures'!F137)</f>
        <v/>
      </c>
      <c r="G137" s="283" t="str">
        <f>IF('Dépenses sur factures'!G137="","",'Dépenses sur factures'!G137)</f>
        <v/>
      </c>
      <c r="H137" s="133" t="str">
        <f>IF('Dépenses sur factures'!H137="","",'Dépenses sur factures'!H137)</f>
        <v/>
      </c>
      <c r="I137" s="106"/>
      <c r="J137" s="287" t="str">
        <f t="shared" si="7"/>
        <v/>
      </c>
      <c r="K137" s="287" t="str">
        <f t="shared" si="8"/>
        <v/>
      </c>
      <c r="L137" s="106"/>
      <c r="M137" s="191"/>
      <c r="N137" s="340"/>
      <c r="O137" s="341" t="str">
        <f>IF(AND(OR(I137="KO",L137&lt;&gt;""),OR(I137="",J137="",K137="")),Listes!$A$74,IF(AND(L137="",I137&lt;&gt;""),Listes!$A$75,IF(AND(H137&lt;L137,N137=""),Listes!$A$76,IF(AND(K137&lt;J137,N137=""),Listes!$A$77,IF(AND(L137&lt;&gt;"",L137&lt;H137,M137=""),Listes!$A$78,IF(AND(P137="",OR(I137&lt;&gt;"",J137&lt;&gt;"",K137&lt;&gt;"")),Listes!$A$79,""))))))</f>
        <v/>
      </c>
      <c r="P137" s="196"/>
      <c r="Q137" s="31">
        <f t="shared" si="6"/>
        <v>0</v>
      </c>
    </row>
    <row r="138" spans="1:17" ht="20.100000000000001" customHeight="1" x14ac:dyDescent="0.25">
      <c r="A138" s="134">
        <v>132</v>
      </c>
      <c r="B138" s="131" t="str">
        <f>IF('Dépenses sur factures'!B138="","",'Dépenses sur factures'!B138)</f>
        <v/>
      </c>
      <c r="C138" s="194" t="str">
        <f>IF('Dépenses sur factures'!C138="","",'Dépenses sur factures'!C138)</f>
        <v/>
      </c>
      <c r="D138" s="194" t="str">
        <f>IF('Dépenses sur factures'!D138="","",'Dépenses sur factures'!D138)</f>
        <v/>
      </c>
      <c r="E138" s="131" t="str">
        <f>IF('Dépenses sur factures'!E138="","",'Dépenses sur factures'!E138)</f>
        <v/>
      </c>
      <c r="F138" s="283" t="str">
        <f>IF('Dépenses sur factures'!F138="","",'Dépenses sur factures'!F138)</f>
        <v/>
      </c>
      <c r="G138" s="283" t="str">
        <f>IF('Dépenses sur factures'!G138="","",'Dépenses sur factures'!G138)</f>
        <v/>
      </c>
      <c r="H138" s="133" t="str">
        <f>IF('Dépenses sur factures'!H138="","",'Dépenses sur factures'!H138)</f>
        <v/>
      </c>
      <c r="I138" s="106"/>
      <c r="J138" s="287" t="str">
        <f t="shared" si="7"/>
        <v/>
      </c>
      <c r="K138" s="287" t="str">
        <f t="shared" si="8"/>
        <v/>
      </c>
      <c r="L138" s="106"/>
      <c r="M138" s="191"/>
      <c r="N138" s="340"/>
      <c r="O138" s="341" t="str">
        <f>IF(AND(OR(I138="KO",L138&lt;&gt;""),OR(I138="",J138="",K138="")),Listes!$A$74,IF(AND(L138="",I138&lt;&gt;""),Listes!$A$75,IF(AND(H138&lt;L138,N138=""),Listes!$A$76,IF(AND(K138&lt;J138,N138=""),Listes!$A$77,IF(AND(L138&lt;&gt;"",L138&lt;H138,M138=""),Listes!$A$78,IF(AND(P138="",OR(I138&lt;&gt;"",J138&lt;&gt;"",K138&lt;&gt;"")),Listes!$A$79,""))))))</f>
        <v/>
      </c>
      <c r="P138" s="196"/>
      <c r="Q138" s="31">
        <f t="shared" si="6"/>
        <v>0</v>
      </c>
    </row>
    <row r="139" spans="1:17" ht="20.100000000000001" customHeight="1" x14ac:dyDescent="0.25">
      <c r="A139" s="134">
        <v>133</v>
      </c>
      <c r="B139" s="131" t="str">
        <f>IF('Dépenses sur factures'!B139="","",'Dépenses sur factures'!B139)</f>
        <v/>
      </c>
      <c r="C139" s="194" t="str">
        <f>IF('Dépenses sur factures'!C139="","",'Dépenses sur factures'!C139)</f>
        <v/>
      </c>
      <c r="D139" s="194" t="str">
        <f>IF('Dépenses sur factures'!D139="","",'Dépenses sur factures'!D139)</f>
        <v/>
      </c>
      <c r="E139" s="131" t="str">
        <f>IF('Dépenses sur factures'!E139="","",'Dépenses sur factures'!E139)</f>
        <v/>
      </c>
      <c r="F139" s="283" t="str">
        <f>IF('Dépenses sur factures'!F139="","",'Dépenses sur factures'!F139)</f>
        <v/>
      </c>
      <c r="G139" s="283" t="str">
        <f>IF('Dépenses sur factures'!G139="","",'Dépenses sur factures'!G139)</f>
        <v/>
      </c>
      <c r="H139" s="133" t="str">
        <f>IF('Dépenses sur factures'!H139="","",'Dépenses sur factures'!H139)</f>
        <v/>
      </c>
      <c r="I139" s="106"/>
      <c r="J139" s="287" t="str">
        <f t="shared" si="7"/>
        <v/>
      </c>
      <c r="K139" s="287" t="str">
        <f t="shared" si="8"/>
        <v/>
      </c>
      <c r="L139" s="106"/>
      <c r="M139" s="191"/>
      <c r="N139" s="340"/>
      <c r="O139" s="341" t="str">
        <f>IF(AND(OR(I139="KO",L139&lt;&gt;""),OR(I139="",J139="",K139="")),Listes!$A$74,IF(AND(L139="",I139&lt;&gt;""),Listes!$A$75,IF(AND(H139&lt;L139,N139=""),Listes!$A$76,IF(AND(K139&lt;J139,N139=""),Listes!$A$77,IF(AND(L139&lt;&gt;"",L139&lt;H139,M139=""),Listes!$A$78,IF(AND(P139="",OR(I139&lt;&gt;"",J139&lt;&gt;"",K139&lt;&gt;"")),Listes!$A$79,""))))))</f>
        <v/>
      </c>
      <c r="P139" s="196"/>
      <c r="Q139" s="31">
        <f t="shared" si="6"/>
        <v>0</v>
      </c>
    </row>
    <row r="140" spans="1:17" ht="20.100000000000001" customHeight="1" x14ac:dyDescent="0.25">
      <c r="A140" s="134">
        <v>134</v>
      </c>
      <c r="B140" s="131" t="str">
        <f>IF('Dépenses sur factures'!B140="","",'Dépenses sur factures'!B140)</f>
        <v/>
      </c>
      <c r="C140" s="194" t="str">
        <f>IF('Dépenses sur factures'!C140="","",'Dépenses sur factures'!C140)</f>
        <v/>
      </c>
      <c r="D140" s="194" t="str">
        <f>IF('Dépenses sur factures'!D140="","",'Dépenses sur factures'!D140)</f>
        <v/>
      </c>
      <c r="E140" s="131" t="str">
        <f>IF('Dépenses sur factures'!E140="","",'Dépenses sur factures'!E140)</f>
        <v/>
      </c>
      <c r="F140" s="283" t="str">
        <f>IF('Dépenses sur factures'!F140="","",'Dépenses sur factures'!F140)</f>
        <v/>
      </c>
      <c r="G140" s="283" t="str">
        <f>IF('Dépenses sur factures'!G140="","",'Dépenses sur factures'!G140)</f>
        <v/>
      </c>
      <c r="H140" s="133" t="str">
        <f>IF('Dépenses sur factures'!H140="","",'Dépenses sur factures'!H140)</f>
        <v/>
      </c>
      <c r="I140" s="106"/>
      <c r="J140" s="287" t="str">
        <f t="shared" si="7"/>
        <v/>
      </c>
      <c r="K140" s="287" t="str">
        <f t="shared" si="8"/>
        <v/>
      </c>
      <c r="L140" s="106"/>
      <c r="M140" s="191"/>
      <c r="N140" s="340"/>
      <c r="O140" s="341" t="str">
        <f>IF(AND(OR(I140="KO",L140&lt;&gt;""),OR(I140="",J140="",K140="")),Listes!$A$74,IF(AND(L140="",I140&lt;&gt;""),Listes!$A$75,IF(AND(H140&lt;L140,N140=""),Listes!$A$76,IF(AND(K140&lt;J140,N140=""),Listes!$A$77,IF(AND(L140&lt;&gt;"",L140&lt;H140,M140=""),Listes!$A$78,IF(AND(P140="",OR(I140&lt;&gt;"",J140&lt;&gt;"",K140&lt;&gt;"")),Listes!$A$79,""))))))</f>
        <v/>
      </c>
      <c r="P140" s="196"/>
      <c r="Q140" s="31">
        <f t="shared" si="6"/>
        <v>0</v>
      </c>
    </row>
    <row r="141" spans="1:17" ht="20.100000000000001" customHeight="1" x14ac:dyDescent="0.25">
      <c r="A141" s="134">
        <v>135</v>
      </c>
      <c r="B141" s="131" t="str">
        <f>IF('Dépenses sur factures'!B141="","",'Dépenses sur factures'!B141)</f>
        <v/>
      </c>
      <c r="C141" s="194" t="str">
        <f>IF('Dépenses sur factures'!C141="","",'Dépenses sur factures'!C141)</f>
        <v/>
      </c>
      <c r="D141" s="194" t="str">
        <f>IF('Dépenses sur factures'!D141="","",'Dépenses sur factures'!D141)</f>
        <v/>
      </c>
      <c r="E141" s="131" t="str">
        <f>IF('Dépenses sur factures'!E141="","",'Dépenses sur factures'!E141)</f>
        <v/>
      </c>
      <c r="F141" s="283" t="str">
        <f>IF('Dépenses sur factures'!F141="","",'Dépenses sur factures'!F141)</f>
        <v/>
      </c>
      <c r="G141" s="283" t="str">
        <f>IF('Dépenses sur factures'!G141="","",'Dépenses sur factures'!G141)</f>
        <v/>
      </c>
      <c r="H141" s="133" t="str">
        <f>IF('Dépenses sur factures'!H141="","",'Dépenses sur factures'!H141)</f>
        <v/>
      </c>
      <c r="I141" s="106"/>
      <c r="J141" s="287" t="str">
        <f t="shared" si="7"/>
        <v/>
      </c>
      <c r="K141" s="287" t="str">
        <f t="shared" si="8"/>
        <v/>
      </c>
      <c r="L141" s="106"/>
      <c r="M141" s="191"/>
      <c r="N141" s="340"/>
      <c r="O141" s="341" t="str">
        <f>IF(AND(OR(I141="KO",L141&lt;&gt;""),OR(I141="",J141="",K141="")),Listes!$A$74,IF(AND(L141="",I141&lt;&gt;""),Listes!$A$75,IF(AND(H141&lt;L141,N141=""),Listes!$A$76,IF(AND(K141&lt;J141,N141=""),Listes!$A$77,IF(AND(L141&lt;&gt;"",L141&lt;H141,M141=""),Listes!$A$78,IF(AND(P141="",OR(I141&lt;&gt;"",J141&lt;&gt;"",K141&lt;&gt;"")),Listes!$A$79,""))))))</f>
        <v/>
      </c>
      <c r="P141" s="196"/>
      <c r="Q141" s="31">
        <f t="shared" si="6"/>
        <v>0</v>
      </c>
    </row>
    <row r="142" spans="1:17" ht="20.100000000000001" customHeight="1" x14ac:dyDescent="0.25">
      <c r="A142" s="134">
        <v>136</v>
      </c>
      <c r="B142" s="131" t="str">
        <f>IF('Dépenses sur factures'!B142="","",'Dépenses sur factures'!B142)</f>
        <v/>
      </c>
      <c r="C142" s="194" t="str">
        <f>IF('Dépenses sur factures'!C142="","",'Dépenses sur factures'!C142)</f>
        <v/>
      </c>
      <c r="D142" s="194" t="str">
        <f>IF('Dépenses sur factures'!D142="","",'Dépenses sur factures'!D142)</f>
        <v/>
      </c>
      <c r="E142" s="131" t="str">
        <f>IF('Dépenses sur factures'!E142="","",'Dépenses sur factures'!E142)</f>
        <v/>
      </c>
      <c r="F142" s="283" t="str">
        <f>IF('Dépenses sur factures'!F142="","",'Dépenses sur factures'!F142)</f>
        <v/>
      </c>
      <c r="G142" s="283" t="str">
        <f>IF('Dépenses sur factures'!G142="","",'Dépenses sur factures'!G142)</f>
        <v/>
      </c>
      <c r="H142" s="133" t="str">
        <f>IF('Dépenses sur factures'!H142="","",'Dépenses sur factures'!H142)</f>
        <v/>
      </c>
      <c r="I142" s="106"/>
      <c r="J142" s="287" t="str">
        <f t="shared" si="7"/>
        <v/>
      </c>
      <c r="K142" s="287" t="str">
        <f t="shared" si="8"/>
        <v/>
      </c>
      <c r="L142" s="106"/>
      <c r="M142" s="191"/>
      <c r="N142" s="340"/>
      <c r="O142" s="341" t="str">
        <f>IF(AND(OR(I142="KO",L142&lt;&gt;""),OR(I142="",J142="",K142="")),Listes!$A$74,IF(AND(L142="",I142&lt;&gt;""),Listes!$A$75,IF(AND(H142&lt;L142,N142=""),Listes!$A$76,IF(AND(K142&lt;J142,N142=""),Listes!$A$77,IF(AND(L142&lt;&gt;"",L142&lt;H142,M142=""),Listes!$A$78,IF(AND(P142="",OR(I142&lt;&gt;"",J142&lt;&gt;"",K142&lt;&gt;"")),Listes!$A$79,""))))))</f>
        <v/>
      </c>
      <c r="P142" s="196"/>
      <c r="Q142" s="31">
        <f t="shared" si="6"/>
        <v>0</v>
      </c>
    </row>
    <row r="143" spans="1:17" ht="20.100000000000001" customHeight="1" x14ac:dyDescent="0.25">
      <c r="A143" s="134">
        <v>137</v>
      </c>
      <c r="B143" s="131" t="str">
        <f>IF('Dépenses sur factures'!B143="","",'Dépenses sur factures'!B143)</f>
        <v/>
      </c>
      <c r="C143" s="194" t="str">
        <f>IF('Dépenses sur factures'!C143="","",'Dépenses sur factures'!C143)</f>
        <v/>
      </c>
      <c r="D143" s="194" t="str">
        <f>IF('Dépenses sur factures'!D143="","",'Dépenses sur factures'!D143)</f>
        <v/>
      </c>
      <c r="E143" s="131" t="str">
        <f>IF('Dépenses sur factures'!E143="","",'Dépenses sur factures'!E143)</f>
        <v/>
      </c>
      <c r="F143" s="283" t="str">
        <f>IF('Dépenses sur factures'!F143="","",'Dépenses sur factures'!F143)</f>
        <v/>
      </c>
      <c r="G143" s="283" t="str">
        <f>IF('Dépenses sur factures'!G143="","",'Dépenses sur factures'!G143)</f>
        <v/>
      </c>
      <c r="H143" s="133" t="str">
        <f>IF('Dépenses sur factures'!H143="","",'Dépenses sur factures'!H143)</f>
        <v/>
      </c>
      <c r="I143" s="106"/>
      <c r="J143" s="287" t="str">
        <f t="shared" si="7"/>
        <v/>
      </c>
      <c r="K143" s="287" t="str">
        <f t="shared" si="8"/>
        <v/>
      </c>
      <c r="L143" s="106"/>
      <c r="M143" s="191"/>
      <c r="N143" s="340"/>
      <c r="O143" s="341" t="str">
        <f>IF(AND(OR(I143="KO",L143&lt;&gt;""),OR(I143="",J143="",K143="")),Listes!$A$74,IF(AND(L143="",I143&lt;&gt;""),Listes!$A$75,IF(AND(H143&lt;L143,N143=""),Listes!$A$76,IF(AND(K143&lt;J143,N143=""),Listes!$A$77,IF(AND(L143&lt;&gt;"",L143&lt;H143,M143=""),Listes!$A$78,IF(AND(P143="",OR(I143&lt;&gt;"",J143&lt;&gt;"",K143&lt;&gt;"")),Listes!$A$79,""))))))</f>
        <v/>
      </c>
      <c r="P143" s="196"/>
      <c r="Q143" s="31">
        <f t="shared" si="6"/>
        <v>0</v>
      </c>
    </row>
    <row r="144" spans="1:17" ht="20.100000000000001" customHeight="1" x14ac:dyDescent="0.25">
      <c r="A144" s="134">
        <v>138</v>
      </c>
      <c r="B144" s="131" t="str">
        <f>IF('Dépenses sur factures'!B144="","",'Dépenses sur factures'!B144)</f>
        <v/>
      </c>
      <c r="C144" s="194" t="str">
        <f>IF('Dépenses sur factures'!C144="","",'Dépenses sur factures'!C144)</f>
        <v/>
      </c>
      <c r="D144" s="194" t="str">
        <f>IF('Dépenses sur factures'!D144="","",'Dépenses sur factures'!D144)</f>
        <v/>
      </c>
      <c r="E144" s="131" t="str">
        <f>IF('Dépenses sur factures'!E144="","",'Dépenses sur factures'!E144)</f>
        <v/>
      </c>
      <c r="F144" s="283" t="str">
        <f>IF('Dépenses sur factures'!F144="","",'Dépenses sur factures'!F144)</f>
        <v/>
      </c>
      <c r="G144" s="283" t="str">
        <f>IF('Dépenses sur factures'!G144="","",'Dépenses sur factures'!G144)</f>
        <v/>
      </c>
      <c r="H144" s="133" t="str">
        <f>IF('Dépenses sur factures'!H144="","",'Dépenses sur factures'!H144)</f>
        <v/>
      </c>
      <c r="I144" s="106"/>
      <c r="J144" s="287" t="str">
        <f t="shared" si="7"/>
        <v/>
      </c>
      <c r="K144" s="287" t="str">
        <f t="shared" si="8"/>
        <v/>
      </c>
      <c r="L144" s="106"/>
      <c r="M144" s="191"/>
      <c r="N144" s="340"/>
      <c r="O144" s="341" t="str">
        <f>IF(AND(OR(I144="KO",L144&lt;&gt;""),OR(I144="",J144="",K144="")),Listes!$A$74,IF(AND(L144="",I144&lt;&gt;""),Listes!$A$75,IF(AND(H144&lt;L144,N144=""),Listes!$A$76,IF(AND(K144&lt;J144,N144=""),Listes!$A$77,IF(AND(L144&lt;&gt;"",L144&lt;H144,M144=""),Listes!$A$78,IF(AND(P144="",OR(I144&lt;&gt;"",J144&lt;&gt;"",K144&lt;&gt;"")),Listes!$A$79,""))))))</f>
        <v/>
      </c>
      <c r="P144" s="196"/>
      <c r="Q144" s="31">
        <f t="shared" si="6"/>
        <v>0</v>
      </c>
    </row>
    <row r="145" spans="1:17" ht="20.100000000000001" customHeight="1" x14ac:dyDescent="0.25">
      <c r="A145" s="134">
        <v>139</v>
      </c>
      <c r="B145" s="131" t="str">
        <f>IF('Dépenses sur factures'!B145="","",'Dépenses sur factures'!B145)</f>
        <v/>
      </c>
      <c r="C145" s="194" t="str">
        <f>IF('Dépenses sur factures'!C145="","",'Dépenses sur factures'!C145)</f>
        <v/>
      </c>
      <c r="D145" s="194" t="str">
        <f>IF('Dépenses sur factures'!D145="","",'Dépenses sur factures'!D145)</f>
        <v/>
      </c>
      <c r="E145" s="131" t="str">
        <f>IF('Dépenses sur factures'!E145="","",'Dépenses sur factures'!E145)</f>
        <v/>
      </c>
      <c r="F145" s="283" t="str">
        <f>IF('Dépenses sur factures'!F145="","",'Dépenses sur factures'!F145)</f>
        <v/>
      </c>
      <c r="G145" s="283" t="str">
        <f>IF('Dépenses sur factures'!G145="","",'Dépenses sur factures'!G145)</f>
        <v/>
      </c>
      <c r="H145" s="133" t="str">
        <f>IF('Dépenses sur factures'!H145="","",'Dépenses sur factures'!H145)</f>
        <v/>
      </c>
      <c r="I145" s="106"/>
      <c r="J145" s="287" t="str">
        <f t="shared" si="7"/>
        <v/>
      </c>
      <c r="K145" s="287" t="str">
        <f t="shared" si="8"/>
        <v/>
      </c>
      <c r="L145" s="106"/>
      <c r="M145" s="191"/>
      <c r="N145" s="340"/>
      <c r="O145" s="341" t="str">
        <f>IF(AND(OR(I145="KO",L145&lt;&gt;""),OR(I145="",J145="",K145="")),Listes!$A$74,IF(AND(L145="",I145&lt;&gt;""),Listes!$A$75,IF(AND(H145&lt;L145,N145=""),Listes!$A$76,IF(AND(K145&lt;J145,N145=""),Listes!$A$77,IF(AND(L145&lt;&gt;"",L145&lt;H145,M145=""),Listes!$A$78,IF(AND(P145="",OR(I145&lt;&gt;"",J145&lt;&gt;"",K145&lt;&gt;"")),Listes!$A$79,""))))))</f>
        <v/>
      </c>
      <c r="P145" s="196"/>
      <c r="Q145" s="31">
        <f t="shared" si="6"/>
        <v>0</v>
      </c>
    </row>
    <row r="146" spans="1:17" ht="20.100000000000001" customHeight="1" x14ac:dyDescent="0.25">
      <c r="A146" s="134">
        <v>140</v>
      </c>
      <c r="B146" s="131" t="str">
        <f>IF('Dépenses sur factures'!B146="","",'Dépenses sur factures'!B146)</f>
        <v/>
      </c>
      <c r="C146" s="194" t="str">
        <f>IF('Dépenses sur factures'!C146="","",'Dépenses sur factures'!C146)</f>
        <v/>
      </c>
      <c r="D146" s="194" t="str">
        <f>IF('Dépenses sur factures'!D146="","",'Dépenses sur factures'!D146)</f>
        <v/>
      </c>
      <c r="E146" s="131" t="str">
        <f>IF('Dépenses sur factures'!E146="","",'Dépenses sur factures'!E146)</f>
        <v/>
      </c>
      <c r="F146" s="283" t="str">
        <f>IF('Dépenses sur factures'!F146="","",'Dépenses sur factures'!F146)</f>
        <v/>
      </c>
      <c r="G146" s="283" t="str">
        <f>IF('Dépenses sur factures'!G146="","",'Dépenses sur factures'!G146)</f>
        <v/>
      </c>
      <c r="H146" s="133" t="str">
        <f>IF('Dépenses sur factures'!H146="","",'Dépenses sur factures'!H146)</f>
        <v/>
      </c>
      <c r="I146" s="106"/>
      <c r="J146" s="287" t="str">
        <f t="shared" si="7"/>
        <v/>
      </c>
      <c r="K146" s="287" t="str">
        <f t="shared" si="8"/>
        <v/>
      </c>
      <c r="L146" s="106"/>
      <c r="M146" s="191"/>
      <c r="N146" s="340"/>
      <c r="O146" s="341" t="str">
        <f>IF(AND(OR(I146="KO",L146&lt;&gt;""),OR(I146="",J146="",K146="")),Listes!$A$74,IF(AND(L146="",I146&lt;&gt;""),Listes!$A$75,IF(AND(H146&lt;L146,N146=""),Listes!$A$76,IF(AND(K146&lt;J146,N146=""),Listes!$A$77,IF(AND(L146&lt;&gt;"",L146&lt;H146,M146=""),Listes!$A$78,IF(AND(P146="",OR(I146&lt;&gt;"",J146&lt;&gt;"",K146&lt;&gt;"")),Listes!$A$79,""))))))</f>
        <v/>
      </c>
      <c r="P146" s="196"/>
      <c r="Q146" s="31">
        <f t="shared" si="6"/>
        <v>0</v>
      </c>
    </row>
    <row r="147" spans="1:17" ht="20.100000000000001" customHeight="1" x14ac:dyDescent="0.25">
      <c r="A147" s="134">
        <v>141</v>
      </c>
      <c r="B147" s="131" t="str">
        <f>IF('Dépenses sur factures'!B147="","",'Dépenses sur factures'!B147)</f>
        <v/>
      </c>
      <c r="C147" s="194" t="str">
        <f>IF('Dépenses sur factures'!C147="","",'Dépenses sur factures'!C147)</f>
        <v/>
      </c>
      <c r="D147" s="194" t="str">
        <f>IF('Dépenses sur factures'!D147="","",'Dépenses sur factures'!D147)</f>
        <v/>
      </c>
      <c r="E147" s="131" t="str">
        <f>IF('Dépenses sur factures'!E147="","",'Dépenses sur factures'!E147)</f>
        <v/>
      </c>
      <c r="F147" s="283" t="str">
        <f>IF('Dépenses sur factures'!F147="","",'Dépenses sur factures'!F147)</f>
        <v/>
      </c>
      <c r="G147" s="283" t="str">
        <f>IF('Dépenses sur factures'!G147="","",'Dépenses sur factures'!G147)</f>
        <v/>
      </c>
      <c r="H147" s="133" t="str">
        <f>IF('Dépenses sur factures'!H147="","",'Dépenses sur factures'!H147)</f>
        <v/>
      </c>
      <c r="I147" s="106"/>
      <c r="J147" s="287" t="str">
        <f t="shared" si="7"/>
        <v/>
      </c>
      <c r="K147" s="287" t="str">
        <f t="shared" si="8"/>
        <v/>
      </c>
      <c r="L147" s="106"/>
      <c r="M147" s="191"/>
      <c r="N147" s="340"/>
      <c r="O147" s="341" t="str">
        <f>IF(AND(OR(I147="KO",L147&lt;&gt;""),OR(I147="",J147="",K147="")),Listes!$A$74,IF(AND(L147="",I147&lt;&gt;""),Listes!$A$75,IF(AND(H147&lt;L147,N147=""),Listes!$A$76,IF(AND(K147&lt;J147,N147=""),Listes!$A$77,IF(AND(L147&lt;&gt;"",L147&lt;H147,M147=""),Listes!$A$78,IF(AND(P147="",OR(I147&lt;&gt;"",J147&lt;&gt;"",K147&lt;&gt;"")),Listes!$A$79,""))))))</f>
        <v/>
      </c>
      <c r="P147" s="196"/>
      <c r="Q147" s="31">
        <f t="shared" si="6"/>
        <v>0</v>
      </c>
    </row>
    <row r="148" spans="1:17" ht="20.100000000000001" customHeight="1" x14ac:dyDescent="0.25">
      <c r="A148" s="134">
        <v>142</v>
      </c>
      <c r="B148" s="131" t="str">
        <f>IF('Dépenses sur factures'!B148="","",'Dépenses sur factures'!B148)</f>
        <v/>
      </c>
      <c r="C148" s="194" t="str">
        <f>IF('Dépenses sur factures'!C148="","",'Dépenses sur factures'!C148)</f>
        <v/>
      </c>
      <c r="D148" s="194" t="str">
        <f>IF('Dépenses sur factures'!D148="","",'Dépenses sur factures'!D148)</f>
        <v/>
      </c>
      <c r="E148" s="131" t="str">
        <f>IF('Dépenses sur factures'!E148="","",'Dépenses sur factures'!E148)</f>
        <v/>
      </c>
      <c r="F148" s="283" t="str">
        <f>IF('Dépenses sur factures'!F148="","",'Dépenses sur factures'!F148)</f>
        <v/>
      </c>
      <c r="G148" s="283" t="str">
        <f>IF('Dépenses sur factures'!G148="","",'Dépenses sur factures'!G148)</f>
        <v/>
      </c>
      <c r="H148" s="133" t="str">
        <f>IF('Dépenses sur factures'!H148="","",'Dépenses sur factures'!H148)</f>
        <v/>
      </c>
      <c r="I148" s="106"/>
      <c r="J148" s="287" t="str">
        <f t="shared" si="7"/>
        <v/>
      </c>
      <c r="K148" s="287" t="str">
        <f t="shared" si="8"/>
        <v/>
      </c>
      <c r="L148" s="106"/>
      <c r="M148" s="191"/>
      <c r="N148" s="340"/>
      <c r="O148" s="341" t="str">
        <f>IF(AND(OR(I148="KO",L148&lt;&gt;""),OR(I148="",J148="",K148="")),Listes!$A$74,IF(AND(L148="",I148&lt;&gt;""),Listes!$A$75,IF(AND(H148&lt;L148,N148=""),Listes!$A$76,IF(AND(K148&lt;J148,N148=""),Listes!$A$77,IF(AND(L148&lt;&gt;"",L148&lt;H148,M148=""),Listes!$A$78,IF(AND(P148="",OR(I148&lt;&gt;"",J148&lt;&gt;"",K148&lt;&gt;"")),Listes!$A$79,""))))))</f>
        <v/>
      </c>
      <c r="P148" s="196"/>
      <c r="Q148" s="31">
        <f t="shared" si="6"/>
        <v>0</v>
      </c>
    </row>
    <row r="149" spans="1:17" ht="20.100000000000001" customHeight="1" x14ac:dyDescent="0.25">
      <c r="A149" s="134">
        <v>143</v>
      </c>
      <c r="B149" s="131" t="str">
        <f>IF('Dépenses sur factures'!B149="","",'Dépenses sur factures'!B149)</f>
        <v/>
      </c>
      <c r="C149" s="194" t="str">
        <f>IF('Dépenses sur factures'!C149="","",'Dépenses sur factures'!C149)</f>
        <v/>
      </c>
      <c r="D149" s="194" t="str">
        <f>IF('Dépenses sur factures'!D149="","",'Dépenses sur factures'!D149)</f>
        <v/>
      </c>
      <c r="E149" s="131" t="str">
        <f>IF('Dépenses sur factures'!E149="","",'Dépenses sur factures'!E149)</f>
        <v/>
      </c>
      <c r="F149" s="283" t="str">
        <f>IF('Dépenses sur factures'!F149="","",'Dépenses sur factures'!F149)</f>
        <v/>
      </c>
      <c r="G149" s="283" t="str">
        <f>IF('Dépenses sur factures'!G149="","",'Dépenses sur factures'!G149)</f>
        <v/>
      </c>
      <c r="H149" s="133" t="str">
        <f>IF('Dépenses sur factures'!H149="","",'Dépenses sur factures'!H149)</f>
        <v/>
      </c>
      <c r="I149" s="106"/>
      <c r="J149" s="287" t="str">
        <f t="shared" si="7"/>
        <v/>
      </c>
      <c r="K149" s="287" t="str">
        <f t="shared" si="8"/>
        <v/>
      </c>
      <c r="L149" s="106"/>
      <c r="M149" s="191"/>
      <c r="N149" s="340"/>
      <c r="O149" s="341" t="str">
        <f>IF(AND(OR(I149="KO",L149&lt;&gt;""),OR(I149="",J149="",K149="")),Listes!$A$74,IF(AND(L149="",I149&lt;&gt;""),Listes!$A$75,IF(AND(H149&lt;L149,N149=""),Listes!$A$76,IF(AND(K149&lt;J149,N149=""),Listes!$A$77,IF(AND(L149&lt;&gt;"",L149&lt;H149,M149=""),Listes!$A$78,IF(AND(P149="",OR(I149&lt;&gt;"",J149&lt;&gt;"",K149&lt;&gt;"")),Listes!$A$79,""))))))</f>
        <v/>
      </c>
      <c r="P149" s="196"/>
      <c r="Q149" s="31">
        <f t="shared" si="6"/>
        <v>0</v>
      </c>
    </row>
    <row r="150" spans="1:17" ht="20.100000000000001" customHeight="1" x14ac:dyDescent="0.25">
      <c r="A150" s="134">
        <v>144</v>
      </c>
      <c r="B150" s="131" t="str">
        <f>IF('Dépenses sur factures'!B150="","",'Dépenses sur factures'!B150)</f>
        <v/>
      </c>
      <c r="C150" s="194" t="str">
        <f>IF('Dépenses sur factures'!C150="","",'Dépenses sur factures'!C150)</f>
        <v/>
      </c>
      <c r="D150" s="194" t="str">
        <f>IF('Dépenses sur factures'!D150="","",'Dépenses sur factures'!D150)</f>
        <v/>
      </c>
      <c r="E150" s="131" t="str">
        <f>IF('Dépenses sur factures'!E150="","",'Dépenses sur factures'!E150)</f>
        <v/>
      </c>
      <c r="F150" s="283" t="str">
        <f>IF('Dépenses sur factures'!F150="","",'Dépenses sur factures'!F150)</f>
        <v/>
      </c>
      <c r="G150" s="283" t="str">
        <f>IF('Dépenses sur factures'!G150="","",'Dépenses sur factures'!G150)</f>
        <v/>
      </c>
      <c r="H150" s="133" t="str">
        <f>IF('Dépenses sur factures'!H150="","",'Dépenses sur factures'!H150)</f>
        <v/>
      </c>
      <c r="I150" s="106"/>
      <c r="J150" s="287" t="str">
        <f t="shared" si="7"/>
        <v/>
      </c>
      <c r="K150" s="287" t="str">
        <f t="shared" si="8"/>
        <v/>
      </c>
      <c r="L150" s="106"/>
      <c r="M150" s="191"/>
      <c r="N150" s="340"/>
      <c r="O150" s="341" t="str">
        <f>IF(AND(OR(I150="KO",L150&lt;&gt;""),OR(I150="",J150="",K150="")),Listes!$A$74,IF(AND(L150="",I150&lt;&gt;""),Listes!$A$75,IF(AND(H150&lt;L150,N150=""),Listes!$A$76,IF(AND(K150&lt;J150,N150=""),Listes!$A$77,IF(AND(L150&lt;&gt;"",L150&lt;H150,M150=""),Listes!$A$78,IF(AND(P150="",OR(I150&lt;&gt;"",J150&lt;&gt;"",K150&lt;&gt;"")),Listes!$A$79,""))))))</f>
        <v/>
      </c>
      <c r="P150" s="196"/>
      <c r="Q150" s="31">
        <f t="shared" si="6"/>
        <v>0</v>
      </c>
    </row>
    <row r="151" spans="1:17" ht="20.100000000000001" customHeight="1" x14ac:dyDescent="0.25">
      <c r="A151" s="134">
        <v>145</v>
      </c>
      <c r="B151" s="131" t="str">
        <f>IF('Dépenses sur factures'!B151="","",'Dépenses sur factures'!B151)</f>
        <v/>
      </c>
      <c r="C151" s="194" t="str">
        <f>IF('Dépenses sur factures'!C151="","",'Dépenses sur factures'!C151)</f>
        <v/>
      </c>
      <c r="D151" s="194" t="str">
        <f>IF('Dépenses sur factures'!D151="","",'Dépenses sur factures'!D151)</f>
        <v/>
      </c>
      <c r="E151" s="131" t="str">
        <f>IF('Dépenses sur factures'!E151="","",'Dépenses sur factures'!E151)</f>
        <v/>
      </c>
      <c r="F151" s="283" t="str">
        <f>IF('Dépenses sur factures'!F151="","",'Dépenses sur factures'!F151)</f>
        <v/>
      </c>
      <c r="G151" s="283" t="str">
        <f>IF('Dépenses sur factures'!G151="","",'Dépenses sur factures'!G151)</f>
        <v/>
      </c>
      <c r="H151" s="133" t="str">
        <f>IF('Dépenses sur factures'!H151="","",'Dépenses sur factures'!H151)</f>
        <v/>
      </c>
      <c r="I151" s="106"/>
      <c r="J151" s="287" t="str">
        <f t="shared" si="7"/>
        <v/>
      </c>
      <c r="K151" s="287" t="str">
        <f t="shared" si="8"/>
        <v/>
      </c>
      <c r="L151" s="106"/>
      <c r="M151" s="191"/>
      <c r="N151" s="340"/>
      <c r="O151" s="341" t="str">
        <f>IF(AND(OR(I151="KO",L151&lt;&gt;""),OR(I151="",J151="",K151="")),Listes!$A$74,IF(AND(L151="",I151&lt;&gt;""),Listes!$A$75,IF(AND(H151&lt;L151,N151=""),Listes!$A$76,IF(AND(K151&lt;J151,N151=""),Listes!$A$77,IF(AND(L151&lt;&gt;"",L151&lt;H151,M151=""),Listes!$A$78,IF(AND(P151="",OR(I151&lt;&gt;"",J151&lt;&gt;"",K151&lt;&gt;"")),Listes!$A$79,""))))))</f>
        <v/>
      </c>
      <c r="P151" s="196"/>
      <c r="Q151" s="31">
        <f t="shared" si="6"/>
        <v>0</v>
      </c>
    </row>
    <row r="152" spans="1:17" ht="20.100000000000001" customHeight="1" x14ac:dyDescent="0.25">
      <c r="A152" s="134">
        <v>146</v>
      </c>
      <c r="B152" s="131" t="str">
        <f>IF('Dépenses sur factures'!B152="","",'Dépenses sur factures'!B152)</f>
        <v/>
      </c>
      <c r="C152" s="194" t="str">
        <f>IF('Dépenses sur factures'!C152="","",'Dépenses sur factures'!C152)</f>
        <v/>
      </c>
      <c r="D152" s="194" t="str">
        <f>IF('Dépenses sur factures'!D152="","",'Dépenses sur factures'!D152)</f>
        <v/>
      </c>
      <c r="E152" s="131" t="str">
        <f>IF('Dépenses sur factures'!E152="","",'Dépenses sur factures'!E152)</f>
        <v/>
      </c>
      <c r="F152" s="283" t="str">
        <f>IF('Dépenses sur factures'!F152="","",'Dépenses sur factures'!F152)</f>
        <v/>
      </c>
      <c r="G152" s="283" t="str">
        <f>IF('Dépenses sur factures'!G152="","",'Dépenses sur factures'!G152)</f>
        <v/>
      </c>
      <c r="H152" s="133" t="str">
        <f>IF('Dépenses sur factures'!H152="","",'Dépenses sur factures'!H152)</f>
        <v/>
      </c>
      <c r="I152" s="106"/>
      <c r="J152" s="287" t="str">
        <f t="shared" si="7"/>
        <v/>
      </c>
      <c r="K152" s="287" t="str">
        <f t="shared" si="8"/>
        <v/>
      </c>
      <c r="L152" s="106"/>
      <c r="M152" s="191"/>
      <c r="N152" s="340"/>
      <c r="O152" s="341" t="str">
        <f>IF(AND(OR(I152="KO",L152&lt;&gt;""),OR(I152="",J152="",K152="")),Listes!$A$74,IF(AND(L152="",I152&lt;&gt;""),Listes!$A$75,IF(AND(H152&lt;L152,N152=""),Listes!$A$76,IF(AND(K152&lt;J152,N152=""),Listes!$A$77,IF(AND(L152&lt;&gt;"",L152&lt;H152,M152=""),Listes!$A$78,IF(AND(P152="",OR(I152&lt;&gt;"",J152&lt;&gt;"",K152&lt;&gt;"")),Listes!$A$79,""))))))</f>
        <v/>
      </c>
      <c r="P152" s="196"/>
      <c r="Q152" s="31">
        <f t="shared" si="6"/>
        <v>0</v>
      </c>
    </row>
    <row r="153" spans="1:17" ht="20.100000000000001" customHeight="1" x14ac:dyDescent="0.25">
      <c r="A153" s="134">
        <v>147</v>
      </c>
      <c r="B153" s="131" t="str">
        <f>IF('Dépenses sur factures'!B153="","",'Dépenses sur factures'!B153)</f>
        <v/>
      </c>
      <c r="C153" s="194" t="str">
        <f>IF('Dépenses sur factures'!C153="","",'Dépenses sur factures'!C153)</f>
        <v/>
      </c>
      <c r="D153" s="194" t="str">
        <f>IF('Dépenses sur factures'!D153="","",'Dépenses sur factures'!D153)</f>
        <v/>
      </c>
      <c r="E153" s="131" t="str">
        <f>IF('Dépenses sur factures'!E153="","",'Dépenses sur factures'!E153)</f>
        <v/>
      </c>
      <c r="F153" s="283" t="str">
        <f>IF('Dépenses sur factures'!F153="","",'Dépenses sur factures'!F153)</f>
        <v/>
      </c>
      <c r="G153" s="283" t="str">
        <f>IF('Dépenses sur factures'!G153="","",'Dépenses sur factures'!G153)</f>
        <v/>
      </c>
      <c r="H153" s="133" t="str">
        <f>IF('Dépenses sur factures'!H153="","",'Dépenses sur factures'!H153)</f>
        <v/>
      </c>
      <c r="I153" s="106"/>
      <c r="J153" s="287" t="str">
        <f t="shared" si="7"/>
        <v/>
      </c>
      <c r="K153" s="287" t="str">
        <f t="shared" si="8"/>
        <v/>
      </c>
      <c r="L153" s="106"/>
      <c r="M153" s="191"/>
      <c r="N153" s="340"/>
      <c r="O153" s="341" t="str">
        <f>IF(AND(OR(I153="KO",L153&lt;&gt;""),OR(I153="",J153="",K153="")),Listes!$A$74,IF(AND(L153="",I153&lt;&gt;""),Listes!$A$75,IF(AND(H153&lt;L153,N153=""),Listes!$A$76,IF(AND(K153&lt;J153,N153=""),Listes!$A$77,IF(AND(L153&lt;&gt;"",L153&lt;H153,M153=""),Listes!$A$78,IF(AND(P153="",OR(I153&lt;&gt;"",J153&lt;&gt;"",K153&lt;&gt;"")),Listes!$A$79,""))))))</f>
        <v/>
      </c>
      <c r="P153" s="196"/>
      <c r="Q153" s="31">
        <f t="shared" si="6"/>
        <v>0</v>
      </c>
    </row>
    <row r="154" spans="1:17" ht="20.100000000000001" customHeight="1" x14ac:dyDescent="0.25">
      <c r="A154" s="134">
        <v>148</v>
      </c>
      <c r="B154" s="131" t="str">
        <f>IF('Dépenses sur factures'!B154="","",'Dépenses sur factures'!B154)</f>
        <v/>
      </c>
      <c r="C154" s="194" t="str">
        <f>IF('Dépenses sur factures'!C154="","",'Dépenses sur factures'!C154)</f>
        <v/>
      </c>
      <c r="D154" s="194" t="str">
        <f>IF('Dépenses sur factures'!D154="","",'Dépenses sur factures'!D154)</f>
        <v/>
      </c>
      <c r="E154" s="131" t="str">
        <f>IF('Dépenses sur factures'!E154="","",'Dépenses sur factures'!E154)</f>
        <v/>
      </c>
      <c r="F154" s="283" t="str">
        <f>IF('Dépenses sur factures'!F154="","",'Dépenses sur factures'!F154)</f>
        <v/>
      </c>
      <c r="G154" s="283" t="str">
        <f>IF('Dépenses sur factures'!G154="","",'Dépenses sur factures'!G154)</f>
        <v/>
      </c>
      <c r="H154" s="133" t="str">
        <f>IF('Dépenses sur factures'!H154="","",'Dépenses sur factures'!H154)</f>
        <v/>
      </c>
      <c r="I154" s="106"/>
      <c r="J154" s="287" t="str">
        <f t="shared" si="7"/>
        <v/>
      </c>
      <c r="K154" s="287" t="str">
        <f t="shared" si="8"/>
        <v/>
      </c>
      <c r="L154" s="106"/>
      <c r="M154" s="191"/>
      <c r="N154" s="340"/>
      <c r="O154" s="341" t="str">
        <f>IF(AND(OR(I154="KO",L154&lt;&gt;""),OR(I154="",J154="",K154="")),Listes!$A$74,IF(AND(L154="",I154&lt;&gt;""),Listes!$A$75,IF(AND(H154&lt;L154,N154=""),Listes!$A$76,IF(AND(K154&lt;J154,N154=""),Listes!$A$77,IF(AND(L154&lt;&gt;"",L154&lt;H154,M154=""),Listes!$A$78,IF(AND(P154="",OR(I154&lt;&gt;"",J154&lt;&gt;"",K154&lt;&gt;"")),Listes!$A$79,""))))))</f>
        <v/>
      </c>
      <c r="P154" s="196"/>
      <c r="Q154" s="31">
        <f t="shared" si="6"/>
        <v>0</v>
      </c>
    </row>
    <row r="155" spans="1:17" ht="20.100000000000001" customHeight="1" x14ac:dyDescent="0.25">
      <c r="A155" s="134">
        <v>149</v>
      </c>
      <c r="B155" s="131" t="str">
        <f>IF('Dépenses sur factures'!B155="","",'Dépenses sur factures'!B155)</f>
        <v/>
      </c>
      <c r="C155" s="194" t="str">
        <f>IF('Dépenses sur factures'!C155="","",'Dépenses sur factures'!C155)</f>
        <v/>
      </c>
      <c r="D155" s="194" t="str">
        <f>IF('Dépenses sur factures'!D155="","",'Dépenses sur factures'!D155)</f>
        <v/>
      </c>
      <c r="E155" s="131" t="str">
        <f>IF('Dépenses sur factures'!E155="","",'Dépenses sur factures'!E155)</f>
        <v/>
      </c>
      <c r="F155" s="283" t="str">
        <f>IF('Dépenses sur factures'!F155="","",'Dépenses sur factures'!F155)</f>
        <v/>
      </c>
      <c r="G155" s="283" t="str">
        <f>IF('Dépenses sur factures'!G155="","",'Dépenses sur factures'!G155)</f>
        <v/>
      </c>
      <c r="H155" s="133" t="str">
        <f>IF('Dépenses sur factures'!H155="","",'Dépenses sur factures'!H155)</f>
        <v/>
      </c>
      <c r="I155" s="106"/>
      <c r="J155" s="287" t="str">
        <f t="shared" si="7"/>
        <v/>
      </c>
      <c r="K155" s="287" t="str">
        <f t="shared" si="8"/>
        <v/>
      </c>
      <c r="L155" s="106"/>
      <c r="M155" s="191"/>
      <c r="N155" s="340"/>
      <c r="O155" s="341" t="str">
        <f>IF(AND(OR(I155="KO",L155&lt;&gt;""),OR(I155="",J155="",K155="")),Listes!$A$74,IF(AND(L155="",I155&lt;&gt;""),Listes!$A$75,IF(AND(H155&lt;L155,N155=""),Listes!$A$76,IF(AND(K155&lt;J155,N155=""),Listes!$A$77,IF(AND(L155&lt;&gt;"",L155&lt;H155,M155=""),Listes!$A$78,IF(AND(P155="",OR(I155&lt;&gt;"",J155&lt;&gt;"",K155&lt;&gt;"")),Listes!$A$79,""))))))</f>
        <v/>
      </c>
      <c r="P155" s="196"/>
      <c r="Q155" s="31">
        <f t="shared" si="6"/>
        <v>0</v>
      </c>
    </row>
    <row r="156" spans="1:17" ht="20.100000000000001" customHeight="1" x14ac:dyDescent="0.25">
      <c r="A156" s="134">
        <v>150</v>
      </c>
      <c r="B156" s="131" t="str">
        <f>IF('Dépenses sur factures'!B156="","",'Dépenses sur factures'!B156)</f>
        <v/>
      </c>
      <c r="C156" s="194" t="str">
        <f>IF('Dépenses sur factures'!C156="","",'Dépenses sur factures'!C156)</f>
        <v/>
      </c>
      <c r="D156" s="194" t="str">
        <f>IF('Dépenses sur factures'!D156="","",'Dépenses sur factures'!D156)</f>
        <v/>
      </c>
      <c r="E156" s="131" t="str">
        <f>IF('Dépenses sur factures'!E156="","",'Dépenses sur factures'!E156)</f>
        <v/>
      </c>
      <c r="F156" s="283" t="str">
        <f>IF('Dépenses sur factures'!F156="","",'Dépenses sur factures'!F156)</f>
        <v/>
      </c>
      <c r="G156" s="283" t="str">
        <f>IF('Dépenses sur factures'!G156="","",'Dépenses sur factures'!G156)</f>
        <v/>
      </c>
      <c r="H156" s="133" t="str">
        <f>IF('Dépenses sur factures'!H156="","",'Dépenses sur factures'!H156)</f>
        <v/>
      </c>
      <c r="I156" s="106"/>
      <c r="J156" s="287" t="str">
        <f t="shared" si="7"/>
        <v/>
      </c>
      <c r="K156" s="287" t="str">
        <f t="shared" si="8"/>
        <v/>
      </c>
      <c r="L156" s="106"/>
      <c r="M156" s="191"/>
      <c r="N156" s="340"/>
      <c r="O156" s="341" t="str">
        <f>IF(AND(OR(I156="KO",L156&lt;&gt;""),OR(I156="",J156="",K156="")),Listes!$A$74,IF(AND(L156="",I156&lt;&gt;""),Listes!$A$75,IF(AND(H156&lt;L156,N156=""),Listes!$A$76,IF(AND(K156&lt;J156,N156=""),Listes!$A$77,IF(AND(L156&lt;&gt;"",L156&lt;H156,M156=""),Listes!$A$78,IF(AND(P156="",OR(I156&lt;&gt;"",J156&lt;&gt;"",K156&lt;&gt;"")),Listes!$A$79,""))))))</f>
        <v/>
      </c>
      <c r="P156" s="196"/>
      <c r="Q156" s="31">
        <f t="shared" si="6"/>
        <v>0</v>
      </c>
    </row>
    <row r="157" spans="1:17" ht="20.100000000000001" customHeight="1" x14ac:dyDescent="0.25">
      <c r="A157" s="134">
        <v>151</v>
      </c>
      <c r="B157" s="131" t="str">
        <f>IF('Dépenses sur factures'!B157="","",'Dépenses sur factures'!B157)</f>
        <v/>
      </c>
      <c r="C157" s="194" t="str">
        <f>IF('Dépenses sur factures'!C157="","",'Dépenses sur factures'!C157)</f>
        <v/>
      </c>
      <c r="D157" s="194" t="str">
        <f>IF('Dépenses sur factures'!D157="","",'Dépenses sur factures'!D157)</f>
        <v/>
      </c>
      <c r="E157" s="131" t="str">
        <f>IF('Dépenses sur factures'!E157="","",'Dépenses sur factures'!E157)</f>
        <v/>
      </c>
      <c r="F157" s="283" t="str">
        <f>IF('Dépenses sur factures'!F157="","",'Dépenses sur factures'!F157)</f>
        <v/>
      </c>
      <c r="G157" s="283" t="str">
        <f>IF('Dépenses sur factures'!G157="","",'Dépenses sur factures'!G157)</f>
        <v/>
      </c>
      <c r="H157" s="133" t="str">
        <f>IF('Dépenses sur factures'!H157="","",'Dépenses sur factures'!H157)</f>
        <v/>
      </c>
      <c r="I157" s="106"/>
      <c r="J157" s="287" t="str">
        <f t="shared" si="7"/>
        <v/>
      </c>
      <c r="K157" s="287" t="str">
        <f t="shared" si="8"/>
        <v/>
      </c>
      <c r="L157" s="106"/>
      <c r="M157" s="191"/>
      <c r="N157" s="340"/>
      <c r="O157" s="341" t="str">
        <f>IF(AND(OR(I157="KO",L157&lt;&gt;""),OR(I157="",J157="",K157="")),Listes!$A$74,IF(AND(L157="",I157&lt;&gt;""),Listes!$A$75,IF(AND(H157&lt;L157,N157=""),Listes!$A$76,IF(AND(K157&lt;J157,N157=""),Listes!$A$77,IF(AND(L157&lt;&gt;"",L157&lt;H157,M157=""),Listes!$A$78,IF(AND(P157="",OR(I157&lt;&gt;"",J157&lt;&gt;"",K157&lt;&gt;"")),Listes!$A$79,""))))))</f>
        <v/>
      </c>
      <c r="P157" s="196"/>
      <c r="Q157" s="31">
        <f t="shared" si="6"/>
        <v>0</v>
      </c>
    </row>
    <row r="158" spans="1:17" ht="20.100000000000001" customHeight="1" x14ac:dyDescent="0.25">
      <c r="A158" s="134">
        <v>152</v>
      </c>
      <c r="B158" s="131" t="str">
        <f>IF('Dépenses sur factures'!B158="","",'Dépenses sur factures'!B158)</f>
        <v/>
      </c>
      <c r="C158" s="194" t="str">
        <f>IF('Dépenses sur factures'!C158="","",'Dépenses sur factures'!C158)</f>
        <v/>
      </c>
      <c r="D158" s="194" t="str">
        <f>IF('Dépenses sur factures'!D158="","",'Dépenses sur factures'!D158)</f>
        <v/>
      </c>
      <c r="E158" s="131" t="str">
        <f>IF('Dépenses sur factures'!E158="","",'Dépenses sur factures'!E158)</f>
        <v/>
      </c>
      <c r="F158" s="283" t="str">
        <f>IF('Dépenses sur factures'!F158="","",'Dépenses sur factures'!F158)</f>
        <v/>
      </c>
      <c r="G158" s="283" t="str">
        <f>IF('Dépenses sur factures'!G158="","",'Dépenses sur factures'!G158)</f>
        <v/>
      </c>
      <c r="H158" s="133" t="str">
        <f>IF('Dépenses sur factures'!H158="","",'Dépenses sur factures'!H158)</f>
        <v/>
      </c>
      <c r="I158" s="106"/>
      <c r="J158" s="287" t="str">
        <f t="shared" si="7"/>
        <v/>
      </c>
      <c r="K158" s="287" t="str">
        <f t="shared" si="8"/>
        <v/>
      </c>
      <c r="L158" s="106"/>
      <c r="M158" s="191"/>
      <c r="N158" s="340"/>
      <c r="O158" s="341" t="str">
        <f>IF(AND(OR(I158="KO",L158&lt;&gt;""),OR(I158="",J158="",K158="")),Listes!$A$74,IF(AND(L158="",I158&lt;&gt;""),Listes!$A$75,IF(AND(H158&lt;L158,N158=""),Listes!$A$76,IF(AND(K158&lt;J158,N158=""),Listes!$A$77,IF(AND(L158&lt;&gt;"",L158&lt;H158,M158=""),Listes!$A$78,IF(AND(P158="",OR(I158&lt;&gt;"",J158&lt;&gt;"",K158&lt;&gt;"")),Listes!$A$79,""))))))</f>
        <v/>
      </c>
      <c r="P158" s="196"/>
      <c r="Q158" s="31">
        <f t="shared" si="6"/>
        <v>0</v>
      </c>
    </row>
    <row r="159" spans="1:17" ht="20.100000000000001" customHeight="1" x14ac:dyDescent="0.25">
      <c r="A159" s="134">
        <v>153</v>
      </c>
      <c r="B159" s="131" t="str">
        <f>IF('Dépenses sur factures'!B159="","",'Dépenses sur factures'!B159)</f>
        <v/>
      </c>
      <c r="C159" s="194" t="str">
        <f>IF('Dépenses sur factures'!C159="","",'Dépenses sur factures'!C159)</f>
        <v/>
      </c>
      <c r="D159" s="194" t="str">
        <f>IF('Dépenses sur factures'!D159="","",'Dépenses sur factures'!D159)</f>
        <v/>
      </c>
      <c r="E159" s="131" t="str">
        <f>IF('Dépenses sur factures'!E159="","",'Dépenses sur factures'!E159)</f>
        <v/>
      </c>
      <c r="F159" s="283" t="str">
        <f>IF('Dépenses sur factures'!F159="","",'Dépenses sur factures'!F159)</f>
        <v/>
      </c>
      <c r="G159" s="283" t="str">
        <f>IF('Dépenses sur factures'!G159="","",'Dépenses sur factures'!G159)</f>
        <v/>
      </c>
      <c r="H159" s="133" t="str">
        <f>IF('Dépenses sur factures'!H159="","",'Dépenses sur factures'!H159)</f>
        <v/>
      </c>
      <c r="I159" s="106"/>
      <c r="J159" s="287" t="str">
        <f t="shared" si="7"/>
        <v/>
      </c>
      <c r="K159" s="287" t="str">
        <f t="shared" si="8"/>
        <v/>
      </c>
      <c r="L159" s="106"/>
      <c r="M159" s="191"/>
      <c r="N159" s="340"/>
      <c r="O159" s="341" t="str">
        <f>IF(AND(OR(I159="KO",L159&lt;&gt;""),OR(I159="",J159="",K159="")),Listes!$A$74,IF(AND(L159="",I159&lt;&gt;""),Listes!$A$75,IF(AND(H159&lt;L159,N159=""),Listes!$A$76,IF(AND(K159&lt;J159,N159=""),Listes!$A$77,IF(AND(L159&lt;&gt;"",L159&lt;H159,M159=""),Listes!$A$78,IF(AND(P159="",OR(I159&lt;&gt;"",J159&lt;&gt;"",K159&lt;&gt;"")),Listes!$A$79,""))))))</f>
        <v/>
      </c>
      <c r="P159" s="196"/>
      <c r="Q159" s="31">
        <f t="shared" si="6"/>
        <v>0</v>
      </c>
    </row>
    <row r="160" spans="1:17" ht="20.100000000000001" customHeight="1" x14ac:dyDescent="0.25">
      <c r="A160" s="134">
        <v>154</v>
      </c>
      <c r="B160" s="131" t="str">
        <f>IF('Dépenses sur factures'!B160="","",'Dépenses sur factures'!B160)</f>
        <v/>
      </c>
      <c r="C160" s="194" t="str">
        <f>IF('Dépenses sur factures'!C160="","",'Dépenses sur factures'!C160)</f>
        <v/>
      </c>
      <c r="D160" s="194" t="str">
        <f>IF('Dépenses sur factures'!D160="","",'Dépenses sur factures'!D160)</f>
        <v/>
      </c>
      <c r="E160" s="131" t="str">
        <f>IF('Dépenses sur factures'!E160="","",'Dépenses sur factures'!E160)</f>
        <v/>
      </c>
      <c r="F160" s="283" t="str">
        <f>IF('Dépenses sur factures'!F160="","",'Dépenses sur factures'!F160)</f>
        <v/>
      </c>
      <c r="G160" s="283" t="str">
        <f>IF('Dépenses sur factures'!G160="","",'Dépenses sur factures'!G160)</f>
        <v/>
      </c>
      <c r="H160" s="133" t="str">
        <f>IF('Dépenses sur factures'!H160="","",'Dépenses sur factures'!H160)</f>
        <v/>
      </c>
      <c r="I160" s="106"/>
      <c r="J160" s="287" t="str">
        <f t="shared" si="7"/>
        <v/>
      </c>
      <c r="K160" s="287" t="str">
        <f t="shared" si="8"/>
        <v/>
      </c>
      <c r="L160" s="106"/>
      <c r="M160" s="191"/>
      <c r="N160" s="340"/>
      <c r="O160" s="341" t="str">
        <f>IF(AND(OR(I160="KO",L160&lt;&gt;""),OR(I160="",J160="",K160="")),Listes!$A$74,IF(AND(L160="",I160&lt;&gt;""),Listes!$A$75,IF(AND(H160&lt;L160,N160=""),Listes!$A$76,IF(AND(K160&lt;J160,N160=""),Listes!$A$77,IF(AND(L160&lt;&gt;"",L160&lt;H160,M160=""),Listes!$A$78,IF(AND(P160="",OR(I160&lt;&gt;"",J160&lt;&gt;"",K160&lt;&gt;"")),Listes!$A$79,""))))))</f>
        <v/>
      </c>
      <c r="P160" s="196"/>
      <c r="Q160" s="31">
        <f t="shared" si="6"/>
        <v>0</v>
      </c>
    </row>
    <row r="161" spans="1:17" ht="20.100000000000001" customHeight="1" x14ac:dyDescent="0.25">
      <c r="A161" s="134">
        <v>155</v>
      </c>
      <c r="B161" s="131" t="str">
        <f>IF('Dépenses sur factures'!B161="","",'Dépenses sur factures'!B161)</f>
        <v/>
      </c>
      <c r="C161" s="194" t="str">
        <f>IF('Dépenses sur factures'!C161="","",'Dépenses sur factures'!C161)</f>
        <v/>
      </c>
      <c r="D161" s="194" t="str">
        <f>IF('Dépenses sur factures'!D161="","",'Dépenses sur factures'!D161)</f>
        <v/>
      </c>
      <c r="E161" s="131" t="str">
        <f>IF('Dépenses sur factures'!E161="","",'Dépenses sur factures'!E161)</f>
        <v/>
      </c>
      <c r="F161" s="283" t="str">
        <f>IF('Dépenses sur factures'!F161="","",'Dépenses sur factures'!F161)</f>
        <v/>
      </c>
      <c r="G161" s="283" t="str">
        <f>IF('Dépenses sur factures'!G161="","",'Dépenses sur factures'!G161)</f>
        <v/>
      </c>
      <c r="H161" s="133" t="str">
        <f>IF('Dépenses sur factures'!H161="","",'Dépenses sur factures'!H161)</f>
        <v/>
      </c>
      <c r="I161" s="106"/>
      <c r="J161" s="287" t="str">
        <f t="shared" si="7"/>
        <v/>
      </c>
      <c r="K161" s="287" t="str">
        <f t="shared" si="8"/>
        <v/>
      </c>
      <c r="L161" s="106"/>
      <c r="M161" s="191"/>
      <c r="N161" s="340"/>
      <c r="O161" s="341" t="str">
        <f>IF(AND(OR(I161="KO",L161&lt;&gt;""),OR(I161="",J161="",K161="")),Listes!$A$74,IF(AND(L161="",I161&lt;&gt;""),Listes!$A$75,IF(AND(H161&lt;L161,N161=""),Listes!$A$76,IF(AND(K161&lt;J161,N161=""),Listes!$A$77,IF(AND(L161&lt;&gt;"",L161&lt;H161,M161=""),Listes!$A$78,IF(AND(P161="",OR(I161&lt;&gt;"",J161&lt;&gt;"",K161&lt;&gt;"")),Listes!$A$79,""))))))</f>
        <v/>
      </c>
      <c r="P161" s="196"/>
      <c r="Q161" s="31">
        <f t="shared" si="6"/>
        <v>0</v>
      </c>
    </row>
    <row r="162" spans="1:17" ht="20.100000000000001" customHeight="1" x14ac:dyDescent="0.25">
      <c r="A162" s="134">
        <v>156</v>
      </c>
      <c r="B162" s="131" t="str">
        <f>IF('Dépenses sur factures'!B162="","",'Dépenses sur factures'!B162)</f>
        <v/>
      </c>
      <c r="C162" s="194" t="str">
        <f>IF('Dépenses sur factures'!C162="","",'Dépenses sur factures'!C162)</f>
        <v/>
      </c>
      <c r="D162" s="194" t="str">
        <f>IF('Dépenses sur factures'!D162="","",'Dépenses sur factures'!D162)</f>
        <v/>
      </c>
      <c r="E162" s="131" t="str">
        <f>IF('Dépenses sur factures'!E162="","",'Dépenses sur factures'!E162)</f>
        <v/>
      </c>
      <c r="F162" s="283" t="str">
        <f>IF('Dépenses sur factures'!F162="","",'Dépenses sur factures'!F162)</f>
        <v/>
      </c>
      <c r="G162" s="283" t="str">
        <f>IF('Dépenses sur factures'!G162="","",'Dépenses sur factures'!G162)</f>
        <v/>
      </c>
      <c r="H162" s="133" t="str">
        <f>IF('Dépenses sur factures'!H162="","",'Dépenses sur factures'!H162)</f>
        <v/>
      </c>
      <c r="I162" s="106"/>
      <c r="J162" s="287" t="str">
        <f t="shared" si="7"/>
        <v/>
      </c>
      <c r="K162" s="287" t="str">
        <f t="shared" si="8"/>
        <v/>
      </c>
      <c r="L162" s="106"/>
      <c r="M162" s="191"/>
      <c r="N162" s="340"/>
      <c r="O162" s="341" t="str">
        <f>IF(AND(OR(I162="KO",L162&lt;&gt;""),OR(I162="",J162="",K162="")),Listes!$A$74,IF(AND(L162="",I162&lt;&gt;""),Listes!$A$75,IF(AND(H162&lt;L162,N162=""),Listes!$A$76,IF(AND(K162&lt;J162,N162=""),Listes!$A$77,IF(AND(L162&lt;&gt;"",L162&lt;H162,M162=""),Listes!$A$78,IF(AND(P162="",OR(I162&lt;&gt;"",J162&lt;&gt;"",K162&lt;&gt;"")),Listes!$A$79,""))))))</f>
        <v/>
      </c>
      <c r="P162" s="196"/>
      <c r="Q162" s="31">
        <f t="shared" si="6"/>
        <v>0</v>
      </c>
    </row>
    <row r="163" spans="1:17" ht="20.100000000000001" customHeight="1" x14ac:dyDescent="0.25">
      <c r="A163" s="134">
        <v>157</v>
      </c>
      <c r="B163" s="131" t="str">
        <f>IF('Dépenses sur factures'!B163="","",'Dépenses sur factures'!B163)</f>
        <v/>
      </c>
      <c r="C163" s="194" t="str">
        <f>IF('Dépenses sur factures'!C163="","",'Dépenses sur factures'!C163)</f>
        <v/>
      </c>
      <c r="D163" s="194" t="str">
        <f>IF('Dépenses sur factures'!D163="","",'Dépenses sur factures'!D163)</f>
        <v/>
      </c>
      <c r="E163" s="131" t="str">
        <f>IF('Dépenses sur factures'!E163="","",'Dépenses sur factures'!E163)</f>
        <v/>
      </c>
      <c r="F163" s="283" t="str">
        <f>IF('Dépenses sur factures'!F163="","",'Dépenses sur factures'!F163)</f>
        <v/>
      </c>
      <c r="G163" s="283" t="str">
        <f>IF('Dépenses sur factures'!G163="","",'Dépenses sur factures'!G163)</f>
        <v/>
      </c>
      <c r="H163" s="133" t="str">
        <f>IF('Dépenses sur factures'!H163="","",'Dépenses sur factures'!H163)</f>
        <v/>
      </c>
      <c r="I163" s="106"/>
      <c r="J163" s="287" t="str">
        <f t="shared" si="7"/>
        <v/>
      </c>
      <c r="K163" s="287" t="str">
        <f t="shared" si="8"/>
        <v/>
      </c>
      <c r="L163" s="106"/>
      <c r="M163" s="191"/>
      <c r="N163" s="340"/>
      <c r="O163" s="341" t="str">
        <f>IF(AND(OR(I163="KO",L163&lt;&gt;""),OR(I163="",J163="",K163="")),Listes!$A$74,IF(AND(L163="",I163&lt;&gt;""),Listes!$A$75,IF(AND(H163&lt;L163,N163=""),Listes!$A$76,IF(AND(K163&lt;J163,N163=""),Listes!$A$77,IF(AND(L163&lt;&gt;"",L163&lt;H163,M163=""),Listes!$A$78,IF(AND(P163="",OR(I163&lt;&gt;"",J163&lt;&gt;"",K163&lt;&gt;"")),Listes!$A$79,""))))))</f>
        <v/>
      </c>
      <c r="P163" s="196"/>
      <c r="Q163" s="31">
        <f t="shared" si="6"/>
        <v>0</v>
      </c>
    </row>
    <row r="164" spans="1:17" ht="20.100000000000001" customHeight="1" x14ac:dyDescent="0.25">
      <c r="A164" s="134">
        <v>158</v>
      </c>
      <c r="B164" s="131" t="str">
        <f>IF('Dépenses sur factures'!B164="","",'Dépenses sur factures'!B164)</f>
        <v/>
      </c>
      <c r="C164" s="194" t="str">
        <f>IF('Dépenses sur factures'!C164="","",'Dépenses sur factures'!C164)</f>
        <v/>
      </c>
      <c r="D164" s="194" t="str">
        <f>IF('Dépenses sur factures'!D164="","",'Dépenses sur factures'!D164)</f>
        <v/>
      </c>
      <c r="E164" s="131" t="str">
        <f>IF('Dépenses sur factures'!E164="","",'Dépenses sur factures'!E164)</f>
        <v/>
      </c>
      <c r="F164" s="283" t="str">
        <f>IF('Dépenses sur factures'!F164="","",'Dépenses sur factures'!F164)</f>
        <v/>
      </c>
      <c r="G164" s="283" t="str">
        <f>IF('Dépenses sur factures'!G164="","",'Dépenses sur factures'!G164)</f>
        <v/>
      </c>
      <c r="H164" s="133" t="str">
        <f>IF('Dépenses sur factures'!H164="","",'Dépenses sur factures'!H164)</f>
        <v/>
      </c>
      <c r="I164" s="106"/>
      <c r="J164" s="287" t="str">
        <f t="shared" si="7"/>
        <v/>
      </c>
      <c r="K164" s="287" t="str">
        <f t="shared" si="8"/>
        <v/>
      </c>
      <c r="L164" s="106"/>
      <c r="M164" s="191"/>
      <c r="N164" s="340"/>
      <c r="O164" s="341" t="str">
        <f>IF(AND(OR(I164="KO",L164&lt;&gt;""),OR(I164="",J164="",K164="")),Listes!$A$74,IF(AND(L164="",I164&lt;&gt;""),Listes!$A$75,IF(AND(H164&lt;L164,N164=""),Listes!$A$76,IF(AND(K164&lt;J164,N164=""),Listes!$A$77,IF(AND(L164&lt;&gt;"",L164&lt;H164,M164=""),Listes!$A$78,IF(AND(P164="",OR(I164&lt;&gt;"",J164&lt;&gt;"",K164&lt;&gt;"")),Listes!$A$79,""))))))</f>
        <v/>
      </c>
      <c r="P164" s="196"/>
      <c r="Q164" s="31">
        <f t="shared" si="6"/>
        <v>0</v>
      </c>
    </row>
    <row r="165" spans="1:17" ht="20.100000000000001" customHeight="1" x14ac:dyDescent="0.25">
      <c r="A165" s="134">
        <v>159</v>
      </c>
      <c r="B165" s="131" t="str">
        <f>IF('Dépenses sur factures'!B165="","",'Dépenses sur factures'!B165)</f>
        <v/>
      </c>
      <c r="C165" s="194" t="str">
        <f>IF('Dépenses sur factures'!C165="","",'Dépenses sur factures'!C165)</f>
        <v/>
      </c>
      <c r="D165" s="194" t="str">
        <f>IF('Dépenses sur factures'!D165="","",'Dépenses sur factures'!D165)</f>
        <v/>
      </c>
      <c r="E165" s="131" t="str">
        <f>IF('Dépenses sur factures'!E165="","",'Dépenses sur factures'!E165)</f>
        <v/>
      </c>
      <c r="F165" s="283" t="str">
        <f>IF('Dépenses sur factures'!F165="","",'Dépenses sur factures'!F165)</f>
        <v/>
      </c>
      <c r="G165" s="283" t="str">
        <f>IF('Dépenses sur factures'!G165="","",'Dépenses sur factures'!G165)</f>
        <v/>
      </c>
      <c r="H165" s="133" t="str">
        <f>IF('Dépenses sur factures'!H165="","",'Dépenses sur factures'!H165)</f>
        <v/>
      </c>
      <c r="I165" s="106"/>
      <c r="J165" s="287" t="str">
        <f t="shared" si="7"/>
        <v/>
      </c>
      <c r="K165" s="287" t="str">
        <f t="shared" si="8"/>
        <v/>
      </c>
      <c r="L165" s="106"/>
      <c r="M165" s="191"/>
      <c r="N165" s="340"/>
      <c r="O165" s="341" t="str">
        <f>IF(AND(OR(I165="KO",L165&lt;&gt;""),OR(I165="",J165="",K165="")),Listes!$A$74,IF(AND(L165="",I165&lt;&gt;""),Listes!$A$75,IF(AND(H165&lt;L165,N165=""),Listes!$A$76,IF(AND(K165&lt;J165,N165=""),Listes!$A$77,IF(AND(L165&lt;&gt;"",L165&lt;H165,M165=""),Listes!$A$78,IF(AND(P165="",OR(I165&lt;&gt;"",J165&lt;&gt;"",K165&lt;&gt;"")),Listes!$A$79,""))))))</f>
        <v/>
      </c>
      <c r="P165" s="196"/>
      <c r="Q165" s="31">
        <f t="shared" si="6"/>
        <v>0</v>
      </c>
    </row>
    <row r="166" spans="1:17" ht="20.100000000000001" customHeight="1" x14ac:dyDescent="0.25">
      <c r="A166" s="134">
        <v>160</v>
      </c>
      <c r="B166" s="131" t="str">
        <f>IF('Dépenses sur factures'!B166="","",'Dépenses sur factures'!B166)</f>
        <v/>
      </c>
      <c r="C166" s="194" t="str">
        <f>IF('Dépenses sur factures'!C166="","",'Dépenses sur factures'!C166)</f>
        <v/>
      </c>
      <c r="D166" s="194" t="str">
        <f>IF('Dépenses sur factures'!D166="","",'Dépenses sur factures'!D166)</f>
        <v/>
      </c>
      <c r="E166" s="131" t="str">
        <f>IF('Dépenses sur factures'!E166="","",'Dépenses sur factures'!E166)</f>
        <v/>
      </c>
      <c r="F166" s="283" t="str">
        <f>IF('Dépenses sur factures'!F166="","",'Dépenses sur factures'!F166)</f>
        <v/>
      </c>
      <c r="G166" s="283" t="str">
        <f>IF('Dépenses sur factures'!G166="","",'Dépenses sur factures'!G166)</f>
        <v/>
      </c>
      <c r="H166" s="133" t="str">
        <f>IF('Dépenses sur factures'!H166="","",'Dépenses sur factures'!H166)</f>
        <v/>
      </c>
      <c r="I166" s="106"/>
      <c r="J166" s="287" t="str">
        <f t="shared" si="7"/>
        <v/>
      </c>
      <c r="K166" s="287" t="str">
        <f t="shared" si="8"/>
        <v/>
      </c>
      <c r="L166" s="106"/>
      <c r="M166" s="191"/>
      <c r="N166" s="340"/>
      <c r="O166" s="341" t="str">
        <f>IF(AND(OR(I166="KO",L166&lt;&gt;""),OR(I166="",J166="",K166="")),Listes!$A$74,IF(AND(L166="",I166&lt;&gt;""),Listes!$A$75,IF(AND(H166&lt;L166,N166=""),Listes!$A$76,IF(AND(K166&lt;J166,N166=""),Listes!$A$77,IF(AND(L166&lt;&gt;"",L166&lt;H166,M166=""),Listes!$A$78,IF(AND(P166="",OR(I166&lt;&gt;"",J166&lt;&gt;"",K166&lt;&gt;"")),Listes!$A$79,""))))))</f>
        <v/>
      </c>
      <c r="P166" s="196"/>
      <c r="Q166" s="31">
        <f t="shared" si="6"/>
        <v>0</v>
      </c>
    </row>
    <row r="167" spans="1:17" ht="20.100000000000001" customHeight="1" x14ac:dyDescent="0.25">
      <c r="A167" s="134">
        <v>161</v>
      </c>
      <c r="B167" s="131" t="str">
        <f>IF('Dépenses sur factures'!B167="","",'Dépenses sur factures'!B167)</f>
        <v/>
      </c>
      <c r="C167" s="194" t="str">
        <f>IF('Dépenses sur factures'!C167="","",'Dépenses sur factures'!C167)</f>
        <v/>
      </c>
      <c r="D167" s="194" t="str">
        <f>IF('Dépenses sur factures'!D167="","",'Dépenses sur factures'!D167)</f>
        <v/>
      </c>
      <c r="E167" s="131" t="str">
        <f>IF('Dépenses sur factures'!E167="","",'Dépenses sur factures'!E167)</f>
        <v/>
      </c>
      <c r="F167" s="283" t="str">
        <f>IF('Dépenses sur factures'!F167="","",'Dépenses sur factures'!F167)</f>
        <v/>
      </c>
      <c r="G167" s="283" t="str">
        <f>IF('Dépenses sur factures'!G167="","",'Dépenses sur factures'!G167)</f>
        <v/>
      </c>
      <c r="H167" s="133" t="str">
        <f>IF('Dépenses sur factures'!H167="","",'Dépenses sur factures'!H167)</f>
        <v/>
      </c>
      <c r="I167" s="106"/>
      <c r="J167" s="287" t="str">
        <f t="shared" si="7"/>
        <v/>
      </c>
      <c r="K167" s="287" t="str">
        <f t="shared" si="8"/>
        <v/>
      </c>
      <c r="L167" s="106"/>
      <c r="M167" s="191"/>
      <c r="N167" s="340"/>
      <c r="O167" s="341" t="str">
        <f>IF(AND(OR(I167="KO",L167&lt;&gt;""),OR(I167="",J167="",K167="")),Listes!$A$74,IF(AND(L167="",I167&lt;&gt;""),Listes!$A$75,IF(AND(H167&lt;L167,N167=""),Listes!$A$76,IF(AND(K167&lt;J167,N167=""),Listes!$A$77,IF(AND(L167&lt;&gt;"",L167&lt;H167,M167=""),Listes!$A$78,IF(AND(P167="",OR(I167&lt;&gt;"",J167&lt;&gt;"",K167&lt;&gt;"")),Listes!$A$79,""))))))</f>
        <v/>
      </c>
      <c r="P167" s="196"/>
      <c r="Q167" s="31">
        <f t="shared" si="6"/>
        <v>0</v>
      </c>
    </row>
    <row r="168" spans="1:17" ht="20.100000000000001" customHeight="1" x14ac:dyDescent="0.25">
      <c r="A168" s="134">
        <v>162</v>
      </c>
      <c r="B168" s="131" t="str">
        <f>IF('Dépenses sur factures'!B168="","",'Dépenses sur factures'!B168)</f>
        <v/>
      </c>
      <c r="C168" s="194" t="str">
        <f>IF('Dépenses sur factures'!C168="","",'Dépenses sur factures'!C168)</f>
        <v/>
      </c>
      <c r="D168" s="194" t="str">
        <f>IF('Dépenses sur factures'!D168="","",'Dépenses sur factures'!D168)</f>
        <v/>
      </c>
      <c r="E168" s="131" t="str">
        <f>IF('Dépenses sur factures'!E168="","",'Dépenses sur factures'!E168)</f>
        <v/>
      </c>
      <c r="F168" s="283" t="str">
        <f>IF('Dépenses sur factures'!F168="","",'Dépenses sur factures'!F168)</f>
        <v/>
      </c>
      <c r="G168" s="283" t="str">
        <f>IF('Dépenses sur factures'!G168="","",'Dépenses sur factures'!G168)</f>
        <v/>
      </c>
      <c r="H168" s="133" t="str">
        <f>IF('Dépenses sur factures'!H168="","",'Dépenses sur factures'!H168)</f>
        <v/>
      </c>
      <c r="I168" s="106"/>
      <c r="J168" s="287" t="str">
        <f t="shared" si="7"/>
        <v/>
      </c>
      <c r="K168" s="287" t="str">
        <f t="shared" si="8"/>
        <v/>
      </c>
      <c r="L168" s="106"/>
      <c r="M168" s="191"/>
      <c r="N168" s="340"/>
      <c r="O168" s="341" t="str">
        <f>IF(AND(OR(I168="KO",L168&lt;&gt;""),OR(I168="",J168="",K168="")),Listes!$A$74,IF(AND(L168="",I168&lt;&gt;""),Listes!$A$75,IF(AND(H168&lt;L168,N168=""),Listes!$A$76,IF(AND(K168&lt;J168,N168=""),Listes!$A$77,IF(AND(L168&lt;&gt;"",L168&lt;H168,M168=""),Listes!$A$78,IF(AND(P168="",OR(I168&lt;&gt;"",J168&lt;&gt;"",K168&lt;&gt;"")),Listes!$A$79,""))))))</f>
        <v/>
      </c>
      <c r="P168" s="196"/>
      <c r="Q168" s="31">
        <f t="shared" si="6"/>
        <v>0</v>
      </c>
    </row>
    <row r="169" spans="1:17" ht="20.100000000000001" customHeight="1" x14ac:dyDescent="0.25">
      <c r="A169" s="134">
        <v>163</v>
      </c>
      <c r="B169" s="131" t="str">
        <f>IF('Dépenses sur factures'!B169="","",'Dépenses sur factures'!B169)</f>
        <v/>
      </c>
      <c r="C169" s="194" t="str">
        <f>IF('Dépenses sur factures'!C169="","",'Dépenses sur factures'!C169)</f>
        <v/>
      </c>
      <c r="D169" s="194" t="str">
        <f>IF('Dépenses sur factures'!D169="","",'Dépenses sur factures'!D169)</f>
        <v/>
      </c>
      <c r="E169" s="131" t="str">
        <f>IF('Dépenses sur factures'!E169="","",'Dépenses sur factures'!E169)</f>
        <v/>
      </c>
      <c r="F169" s="283" t="str">
        <f>IF('Dépenses sur factures'!F169="","",'Dépenses sur factures'!F169)</f>
        <v/>
      </c>
      <c r="G169" s="283" t="str">
        <f>IF('Dépenses sur factures'!G169="","",'Dépenses sur factures'!G169)</f>
        <v/>
      </c>
      <c r="H169" s="133" t="str">
        <f>IF('Dépenses sur factures'!H169="","",'Dépenses sur factures'!H169)</f>
        <v/>
      </c>
      <c r="I169" s="106"/>
      <c r="J169" s="287" t="str">
        <f t="shared" si="7"/>
        <v/>
      </c>
      <c r="K169" s="287" t="str">
        <f t="shared" si="8"/>
        <v/>
      </c>
      <c r="L169" s="106"/>
      <c r="M169" s="191"/>
      <c r="N169" s="340"/>
      <c r="O169" s="341" t="str">
        <f>IF(AND(OR(I169="KO",L169&lt;&gt;""),OR(I169="",J169="",K169="")),Listes!$A$74,IF(AND(L169="",I169&lt;&gt;""),Listes!$A$75,IF(AND(H169&lt;L169,N169=""),Listes!$A$76,IF(AND(K169&lt;J169,N169=""),Listes!$A$77,IF(AND(L169&lt;&gt;"",L169&lt;H169,M169=""),Listes!$A$78,IF(AND(P169="",OR(I169&lt;&gt;"",J169&lt;&gt;"",K169&lt;&gt;"")),Listes!$A$79,""))))))</f>
        <v/>
      </c>
      <c r="P169" s="196"/>
      <c r="Q169" s="31">
        <f t="shared" si="6"/>
        <v>0</v>
      </c>
    </row>
    <row r="170" spans="1:17" ht="20.100000000000001" customHeight="1" x14ac:dyDescent="0.25">
      <c r="A170" s="134">
        <v>164</v>
      </c>
      <c r="B170" s="131" t="str">
        <f>IF('Dépenses sur factures'!B170="","",'Dépenses sur factures'!B170)</f>
        <v/>
      </c>
      <c r="C170" s="194" t="str">
        <f>IF('Dépenses sur factures'!C170="","",'Dépenses sur factures'!C170)</f>
        <v/>
      </c>
      <c r="D170" s="194" t="str">
        <f>IF('Dépenses sur factures'!D170="","",'Dépenses sur factures'!D170)</f>
        <v/>
      </c>
      <c r="E170" s="131" t="str">
        <f>IF('Dépenses sur factures'!E170="","",'Dépenses sur factures'!E170)</f>
        <v/>
      </c>
      <c r="F170" s="283" t="str">
        <f>IF('Dépenses sur factures'!F170="","",'Dépenses sur factures'!F170)</f>
        <v/>
      </c>
      <c r="G170" s="283" t="str">
        <f>IF('Dépenses sur factures'!G170="","",'Dépenses sur factures'!G170)</f>
        <v/>
      </c>
      <c r="H170" s="133" t="str">
        <f>IF('Dépenses sur factures'!H170="","",'Dépenses sur factures'!H170)</f>
        <v/>
      </c>
      <c r="I170" s="106"/>
      <c r="J170" s="287" t="str">
        <f t="shared" si="7"/>
        <v/>
      </c>
      <c r="K170" s="287" t="str">
        <f t="shared" si="8"/>
        <v/>
      </c>
      <c r="L170" s="106"/>
      <c r="M170" s="191"/>
      <c r="N170" s="340"/>
      <c r="O170" s="341" t="str">
        <f>IF(AND(OR(I170="KO",L170&lt;&gt;""),OR(I170="",J170="",K170="")),Listes!$A$74,IF(AND(L170="",I170&lt;&gt;""),Listes!$A$75,IF(AND(H170&lt;L170,N170=""),Listes!$A$76,IF(AND(K170&lt;J170,N170=""),Listes!$A$77,IF(AND(L170&lt;&gt;"",L170&lt;H170,M170=""),Listes!$A$78,IF(AND(P170="",OR(I170&lt;&gt;"",J170&lt;&gt;"",K170&lt;&gt;"")),Listes!$A$79,""))))))</f>
        <v/>
      </c>
      <c r="P170" s="196"/>
      <c r="Q170" s="31">
        <f t="shared" si="6"/>
        <v>0</v>
      </c>
    </row>
    <row r="171" spans="1:17" ht="20.100000000000001" customHeight="1" x14ac:dyDescent="0.25">
      <c r="A171" s="134">
        <v>165</v>
      </c>
      <c r="B171" s="131" t="str">
        <f>IF('Dépenses sur factures'!B171="","",'Dépenses sur factures'!B171)</f>
        <v/>
      </c>
      <c r="C171" s="194" t="str">
        <f>IF('Dépenses sur factures'!C171="","",'Dépenses sur factures'!C171)</f>
        <v/>
      </c>
      <c r="D171" s="194" t="str">
        <f>IF('Dépenses sur factures'!D171="","",'Dépenses sur factures'!D171)</f>
        <v/>
      </c>
      <c r="E171" s="131" t="str">
        <f>IF('Dépenses sur factures'!E171="","",'Dépenses sur factures'!E171)</f>
        <v/>
      </c>
      <c r="F171" s="283" t="str">
        <f>IF('Dépenses sur factures'!F171="","",'Dépenses sur factures'!F171)</f>
        <v/>
      </c>
      <c r="G171" s="283" t="str">
        <f>IF('Dépenses sur factures'!G171="","",'Dépenses sur factures'!G171)</f>
        <v/>
      </c>
      <c r="H171" s="133" t="str">
        <f>IF('Dépenses sur factures'!H171="","",'Dépenses sur factures'!H171)</f>
        <v/>
      </c>
      <c r="I171" s="106"/>
      <c r="J171" s="287" t="str">
        <f t="shared" si="7"/>
        <v/>
      </c>
      <c r="K171" s="287" t="str">
        <f t="shared" si="8"/>
        <v/>
      </c>
      <c r="L171" s="106"/>
      <c r="M171" s="191"/>
      <c r="N171" s="340"/>
      <c r="O171" s="341" t="str">
        <f>IF(AND(OR(I171="KO",L171&lt;&gt;""),OR(I171="",J171="",K171="")),Listes!$A$74,IF(AND(L171="",I171&lt;&gt;""),Listes!$A$75,IF(AND(H171&lt;L171,N171=""),Listes!$A$76,IF(AND(K171&lt;J171,N171=""),Listes!$A$77,IF(AND(L171&lt;&gt;"",L171&lt;H171,M171=""),Listes!$A$78,IF(AND(P171="",OR(I171&lt;&gt;"",J171&lt;&gt;"",K171&lt;&gt;"")),Listes!$A$79,""))))))</f>
        <v/>
      </c>
      <c r="P171" s="196"/>
      <c r="Q171" s="31">
        <f t="shared" si="6"/>
        <v>0</v>
      </c>
    </row>
    <row r="172" spans="1:17" ht="20.100000000000001" customHeight="1" x14ac:dyDescent="0.25">
      <c r="A172" s="134">
        <v>166</v>
      </c>
      <c r="B172" s="131" t="str">
        <f>IF('Dépenses sur factures'!B172="","",'Dépenses sur factures'!B172)</f>
        <v/>
      </c>
      <c r="C172" s="194" t="str">
        <f>IF('Dépenses sur factures'!C172="","",'Dépenses sur factures'!C172)</f>
        <v/>
      </c>
      <c r="D172" s="194" t="str">
        <f>IF('Dépenses sur factures'!D172="","",'Dépenses sur factures'!D172)</f>
        <v/>
      </c>
      <c r="E172" s="131" t="str">
        <f>IF('Dépenses sur factures'!E172="","",'Dépenses sur factures'!E172)</f>
        <v/>
      </c>
      <c r="F172" s="283" t="str">
        <f>IF('Dépenses sur factures'!F172="","",'Dépenses sur factures'!F172)</f>
        <v/>
      </c>
      <c r="G172" s="283" t="str">
        <f>IF('Dépenses sur factures'!G172="","",'Dépenses sur factures'!G172)</f>
        <v/>
      </c>
      <c r="H172" s="133" t="str">
        <f>IF('Dépenses sur factures'!H172="","",'Dépenses sur factures'!H172)</f>
        <v/>
      </c>
      <c r="I172" s="106"/>
      <c r="J172" s="287" t="str">
        <f t="shared" si="7"/>
        <v/>
      </c>
      <c r="K172" s="287" t="str">
        <f t="shared" si="8"/>
        <v/>
      </c>
      <c r="L172" s="106"/>
      <c r="M172" s="191"/>
      <c r="N172" s="340"/>
      <c r="O172" s="341" t="str">
        <f>IF(AND(OR(I172="KO",L172&lt;&gt;""),OR(I172="",J172="",K172="")),Listes!$A$74,IF(AND(L172="",I172&lt;&gt;""),Listes!$A$75,IF(AND(H172&lt;L172,N172=""),Listes!$A$76,IF(AND(K172&lt;J172,N172=""),Listes!$A$77,IF(AND(L172&lt;&gt;"",L172&lt;H172,M172=""),Listes!$A$78,IF(AND(P172="",OR(I172&lt;&gt;"",J172&lt;&gt;"",K172&lt;&gt;"")),Listes!$A$79,""))))))</f>
        <v/>
      </c>
      <c r="P172" s="196"/>
      <c r="Q172" s="31">
        <f t="shared" si="6"/>
        <v>0</v>
      </c>
    </row>
    <row r="173" spans="1:17" ht="20.100000000000001" customHeight="1" x14ac:dyDescent="0.25">
      <c r="A173" s="134">
        <v>167</v>
      </c>
      <c r="B173" s="131" t="str">
        <f>IF('Dépenses sur factures'!B173="","",'Dépenses sur factures'!B173)</f>
        <v/>
      </c>
      <c r="C173" s="194" t="str">
        <f>IF('Dépenses sur factures'!C173="","",'Dépenses sur factures'!C173)</f>
        <v/>
      </c>
      <c r="D173" s="194" t="str">
        <f>IF('Dépenses sur factures'!D173="","",'Dépenses sur factures'!D173)</f>
        <v/>
      </c>
      <c r="E173" s="131" t="str">
        <f>IF('Dépenses sur factures'!E173="","",'Dépenses sur factures'!E173)</f>
        <v/>
      </c>
      <c r="F173" s="283" t="str">
        <f>IF('Dépenses sur factures'!F173="","",'Dépenses sur factures'!F173)</f>
        <v/>
      </c>
      <c r="G173" s="283" t="str">
        <f>IF('Dépenses sur factures'!G173="","",'Dépenses sur factures'!G173)</f>
        <v/>
      </c>
      <c r="H173" s="133" t="str">
        <f>IF('Dépenses sur factures'!H173="","",'Dépenses sur factures'!H173)</f>
        <v/>
      </c>
      <c r="I173" s="106"/>
      <c r="J173" s="287" t="str">
        <f t="shared" si="7"/>
        <v/>
      </c>
      <c r="K173" s="287" t="str">
        <f t="shared" si="8"/>
        <v/>
      </c>
      <c r="L173" s="106"/>
      <c r="M173" s="191"/>
      <c r="N173" s="340"/>
      <c r="O173" s="341" t="str">
        <f>IF(AND(OR(I173="KO",L173&lt;&gt;""),OR(I173="",J173="",K173="")),Listes!$A$74,IF(AND(L173="",I173&lt;&gt;""),Listes!$A$75,IF(AND(H173&lt;L173,N173=""),Listes!$A$76,IF(AND(K173&lt;J173,N173=""),Listes!$A$77,IF(AND(L173&lt;&gt;"",L173&lt;H173,M173=""),Listes!$A$78,IF(AND(P173="",OR(I173&lt;&gt;"",J173&lt;&gt;"",K173&lt;&gt;"")),Listes!$A$79,""))))))</f>
        <v/>
      </c>
      <c r="P173" s="196"/>
      <c r="Q173" s="31">
        <f t="shared" si="6"/>
        <v>0</v>
      </c>
    </row>
    <row r="174" spans="1:17" ht="20.100000000000001" customHeight="1" x14ac:dyDescent="0.25">
      <c r="A174" s="134">
        <v>168</v>
      </c>
      <c r="B174" s="131" t="str">
        <f>IF('Dépenses sur factures'!B174="","",'Dépenses sur factures'!B174)</f>
        <v/>
      </c>
      <c r="C174" s="194" t="str">
        <f>IF('Dépenses sur factures'!C174="","",'Dépenses sur factures'!C174)</f>
        <v/>
      </c>
      <c r="D174" s="194" t="str">
        <f>IF('Dépenses sur factures'!D174="","",'Dépenses sur factures'!D174)</f>
        <v/>
      </c>
      <c r="E174" s="131" t="str">
        <f>IF('Dépenses sur factures'!E174="","",'Dépenses sur factures'!E174)</f>
        <v/>
      </c>
      <c r="F174" s="283" t="str">
        <f>IF('Dépenses sur factures'!F174="","",'Dépenses sur factures'!F174)</f>
        <v/>
      </c>
      <c r="G174" s="283" t="str">
        <f>IF('Dépenses sur factures'!G174="","",'Dépenses sur factures'!G174)</f>
        <v/>
      </c>
      <c r="H174" s="133" t="str">
        <f>IF('Dépenses sur factures'!H174="","",'Dépenses sur factures'!H174)</f>
        <v/>
      </c>
      <c r="I174" s="106"/>
      <c r="J174" s="287" t="str">
        <f t="shared" si="7"/>
        <v/>
      </c>
      <c r="K174" s="287" t="str">
        <f t="shared" si="8"/>
        <v/>
      </c>
      <c r="L174" s="106"/>
      <c r="M174" s="191"/>
      <c r="N174" s="340"/>
      <c r="O174" s="341" t="str">
        <f>IF(AND(OR(I174="KO",L174&lt;&gt;""),OR(I174="",J174="",K174="")),Listes!$A$74,IF(AND(L174="",I174&lt;&gt;""),Listes!$A$75,IF(AND(H174&lt;L174,N174=""),Listes!$A$76,IF(AND(K174&lt;J174,N174=""),Listes!$A$77,IF(AND(L174&lt;&gt;"",L174&lt;H174,M174=""),Listes!$A$78,IF(AND(P174="",OR(I174&lt;&gt;"",J174&lt;&gt;"",K174&lt;&gt;"")),Listes!$A$79,""))))))</f>
        <v/>
      </c>
      <c r="P174" s="196"/>
      <c r="Q174" s="31">
        <f t="shared" si="6"/>
        <v>0</v>
      </c>
    </row>
    <row r="175" spans="1:17" ht="20.100000000000001" customHeight="1" x14ac:dyDescent="0.25">
      <c r="A175" s="134">
        <v>169</v>
      </c>
      <c r="B175" s="131" t="str">
        <f>IF('Dépenses sur factures'!B175="","",'Dépenses sur factures'!B175)</f>
        <v/>
      </c>
      <c r="C175" s="194" t="str">
        <f>IF('Dépenses sur factures'!C175="","",'Dépenses sur factures'!C175)</f>
        <v/>
      </c>
      <c r="D175" s="194" t="str">
        <f>IF('Dépenses sur factures'!D175="","",'Dépenses sur factures'!D175)</f>
        <v/>
      </c>
      <c r="E175" s="131" t="str">
        <f>IF('Dépenses sur factures'!E175="","",'Dépenses sur factures'!E175)</f>
        <v/>
      </c>
      <c r="F175" s="283" t="str">
        <f>IF('Dépenses sur factures'!F175="","",'Dépenses sur factures'!F175)</f>
        <v/>
      </c>
      <c r="G175" s="283" t="str">
        <f>IF('Dépenses sur factures'!G175="","",'Dépenses sur factures'!G175)</f>
        <v/>
      </c>
      <c r="H175" s="133" t="str">
        <f>IF('Dépenses sur factures'!H175="","",'Dépenses sur factures'!H175)</f>
        <v/>
      </c>
      <c r="I175" s="106"/>
      <c r="J175" s="287" t="str">
        <f t="shared" si="7"/>
        <v/>
      </c>
      <c r="K175" s="287" t="str">
        <f t="shared" si="8"/>
        <v/>
      </c>
      <c r="L175" s="106"/>
      <c r="M175" s="191"/>
      <c r="N175" s="340"/>
      <c r="O175" s="341" t="str">
        <f>IF(AND(OR(I175="KO",L175&lt;&gt;""),OR(I175="",J175="",K175="")),Listes!$A$74,IF(AND(L175="",I175&lt;&gt;""),Listes!$A$75,IF(AND(H175&lt;L175,N175=""),Listes!$A$76,IF(AND(K175&lt;J175,N175=""),Listes!$A$77,IF(AND(L175&lt;&gt;"",L175&lt;H175,M175=""),Listes!$A$78,IF(AND(P175="",OR(I175&lt;&gt;"",J175&lt;&gt;"",K175&lt;&gt;"")),Listes!$A$79,""))))))</f>
        <v/>
      </c>
      <c r="P175" s="196"/>
      <c r="Q175" s="31">
        <f t="shared" si="6"/>
        <v>0</v>
      </c>
    </row>
    <row r="176" spans="1:17" ht="20.100000000000001" customHeight="1" x14ac:dyDescent="0.25">
      <c r="A176" s="134">
        <v>170</v>
      </c>
      <c r="B176" s="131" t="str">
        <f>IF('Dépenses sur factures'!B176="","",'Dépenses sur factures'!B176)</f>
        <v/>
      </c>
      <c r="C176" s="194" t="str">
        <f>IF('Dépenses sur factures'!C176="","",'Dépenses sur factures'!C176)</f>
        <v/>
      </c>
      <c r="D176" s="194" t="str">
        <f>IF('Dépenses sur factures'!D176="","",'Dépenses sur factures'!D176)</f>
        <v/>
      </c>
      <c r="E176" s="131" t="str">
        <f>IF('Dépenses sur factures'!E176="","",'Dépenses sur factures'!E176)</f>
        <v/>
      </c>
      <c r="F176" s="283" t="str">
        <f>IF('Dépenses sur factures'!F176="","",'Dépenses sur factures'!F176)</f>
        <v/>
      </c>
      <c r="G176" s="283" t="str">
        <f>IF('Dépenses sur factures'!G176="","",'Dépenses sur factures'!G176)</f>
        <v/>
      </c>
      <c r="H176" s="133" t="str">
        <f>IF('Dépenses sur factures'!H176="","",'Dépenses sur factures'!H176)</f>
        <v/>
      </c>
      <c r="I176" s="106"/>
      <c r="J176" s="287" t="str">
        <f t="shared" si="7"/>
        <v/>
      </c>
      <c r="K176" s="287" t="str">
        <f t="shared" si="8"/>
        <v/>
      </c>
      <c r="L176" s="106"/>
      <c r="M176" s="191"/>
      <c r="N176" s="340"/>
      <c r="O176" s="341" t="str">
        <f>IF(AND(OR(I176="KO",L176&lt;&gt;""),OR(I176="",J176="",K176="")),Listes!$A$74,IF(AND(L176="",I176&lt;&gt;""),Listes!$A$75,IF(AND(H176&lt;L176,N176=""),Listes!$A$76,IF(AND(K176&lt;J176,N176=""),Listes!$A$77,IF(AND(L176&lt;&gt;"",L176&lt;H176,M176=""),Listes!$A$78,IF(AND(P176="",OR(I176&lt;&gt;"",J176&lt;&gt;"",K176&lt;&gt;"")),Listes!$A$79,""))))))</f>
        <v/>
      </c>
      <c r="P176" s="196"/>
      <c r="Q176" s="31">
        <f t="shared" si="6"/>
        <v>0</v>
      </c>
    </row>
    <row r="177" spans="1:17" ht="20.100000000000001" customHeight="1" x14ac:dyDescent="0.25">
      <c r="A177" s="134">
        <v>171</v>
      </c>
      <c r="B177" s="131" t="str">
        <f>IF('Dépenses sur factures'!B177="","",'Dépenses sur factures'!B177)</f>
        <v/>
      </c>
      <c r="C177" s="194" t="str">
        <f>IF('Dépenses sur factures'!C177="","",'Dépenses sur factures'!C177)</f>
        <v/>
      </c>
      <c r="D177" s="194" t="str">
        <f>IF('Dépenses sur factures'!D177="","",'Dépenses sur factures'!D177)</f>
        <v/>
      </c>
      <c r="E177" s="131" t="str">
        <f>IF('Dépenses sur factures'!E177="","",'Dépenses sur factures'!E177)</f>
        <v/>
      </c>
      <c r="F177" s="283" t="str">
        <f>IF('Dépenses sur factures'!F177="","",'Dépenses sur factures'!F177)</f>
        <v/>
      </c>
      <c r="G177" s="283" t="str">
        <f>IF('Dépenses sur factures'!G177="","",'Dépenses sur factures'!G177)</f>
        <v/>
      </c>
      <c r="H177" s="133" t="str">
        <f>IF('Dépenses sur factures'!H177="","",'Dépenses sur factures'!H177)</f>
        <v/>
      </c>
      <c r="I177" s="106"/>
      <c r="J177" s="287" t="str">
        <f t="shared" si="7"/>
        <v/>
      </c>
      <c r="K177" s="287" t="str">
        <f t="shared" si="8"/>
        <v/>
      </c>
      <c r="L177" s="106"/>
      <c r="M177" s="191"/>
      <c r="N177" s="340"/>
      <c r="O177" s="341" t="str">
        <f>IF(AND(OR(I177="KO",L177&lt;&gt;""),OR(I177="",J177="",K177="")),Listes!$A$74,IF(AND(L177="",I177&lt;&gt;""),Listes!$A$75,IF(AND(H177&lt;L177,N177=""),Listes!$A$76,IF(AND(K177&lt;J177,N177=""),Listes!$A$77,IF(AND(L177&lt;&gt;"",L177&lt;H177,M177=""),Listes!$A$78,IF(AND(P177="",OR(I177&lt;&gt;"",J177&lt;&gt;"",K177&lt;&gt;"")),Listes!$A$79,""))))))</f>
        <v/>
      </c>
      <c r="P177" s="196"/>
      <c r="Q177" s="31">
        <f t="shared" si="6"/>
        <v>0</v>
      </c>
    </row>
    <row r="178" spans="1:17" ht="20.100000000000001" customHeight="1" x14ac:dyDescent="0.25">
      <c r="A178" s="134">
        <v>172</v>
      </c>
      <c r="B178" s="131" t="str">
        <f>IF('Dépenses sur factures'!B178="","",'Dépenses sur factures'!B178)</f>
        <v/>
      </c>
      <c r="C178" s="194" t="str">
        <f>IF('Dépenses sur factures'!C178="","",'Dépenses sur factures'!C178)</f>
        <v/>
      </c>
      <c r="D178" s="194" t="str">
        <f>IF('Dépenses sur factures'!D178="","",'Dépenses sur factures'!D178)</f>
        <v/>
      </c>
      <c r="E178" s="131" t="str">
        <f>IF('Dépenses sur factures'!E178="","",'Dépenses sur factures'!E178)</f>
        <v/>
      </c>
      <c r="F178" s="283" t="str">
        <f>IF('Dépenses sur factures'!F178="","",'Dépenses sur factures'!F178)</f>
        <v/>
      </c>
      <c r="G178" s="283" t="str">
        <f>IF('Dépenses sur factures'!G178="","",'Dépenses sur factures'!G178)</f>
        <v/>
      </c>
      <c r="H178" s="133" t="str">
        <f>IF('Dépenses sur factures'!H178="","",'Dépenses sur factures'!H178)</f>
        <v/>
      </c>
      <c r="I178" s="106"/>
      <c r="J178" s="287" t="str">
        <f t="shared" si="7"/>
        <v/>
      </c>
      <c r="K178" s="287" t="str">
        <f t="shared" si="8"/>
        <v/>
      </c>
      <c r="L178" s="106"/>
      <c r="M178" s="191"/>
      <c r="N178" s="340"/>
      <c r="O178" s="341" t="str">
        <f>IF(AND(OR(I178="KO",L178&lt;&gt;""),OR(I178="",J178="",K178="")),Listes!$A$74,IF(AND(L178="",I178&lt;&gt;""),Listes!$A$75,IF(AND(H178&lt;L178,N178=""),Listes!$A$76,IF(AND(K178&lt;J178,N178=""),Listes!$A$77,IF(AND(L178&lt;&gt;"",L178&lt;H178,M178=""),Listes!$A$78,IF(AND(P178="",OR(I178&lt;&gt;"",J178&lt;&gt;"",K178&lt;&gt;"")),Listes!$A$79,""))))))</f>
        <v/>
      </c>
      <c r="P178" s="196"/>
      <c r="Q178" s="31">
        <f t="shared" si="6"/>
        <v>0</v>
      </c>
    </row>
    <row r="179" spans="1:17" ht="20.100000000000001" customHeight="1" x14ac:dyDescent="0.25">
      <c r="A179" s="134">
        <v>173</v>
      </c>
      <c r="B179" s="131" t="str">
        <f>IF('Dépenses sur factures'!B179="","",'Dépenses sur factures'!B179)</f>
        <v/>
      </c>
      <c r="C179" s="194" t="str">
        <f>IF('Dépenses sur factures'!C179="","",'Dépenses sur factures'!C179)</f>
        <v/>
      </c>
      <c r="D179" s="194" t="str">
        <f>IF('Dépenses sur factures'!D179="","",'Dépenses sur factures'!D179)</f>
        <v/>
      </c>
      <c r="E179" s="131" t="str">
        <f>IF('Dépenses sur factures'!E179="","",'Dépenses sur factures'!E179)</f>
        <v/>
      </c>
      <c r="F179" s="283" t="str">
        <f>IF('Dépenses sur factures'!F179="","",'Dépenses sur factures'!F179)</f>
        <v/>
      </c>
      <c r="G179" s="283" t="str">
        <f>IF('Dépenses sur factures'!G179="","",'Dépenses sur factures'!G179)</f>
        <v/>
      </c>
      <c r="H179" s="133" t="str">
        <f>IF('Dépenses sur factures'!H179="","",'Dépenses sur factures'!H179)</f>
        <v/>
      </c>
      <c r="I179" s="106"/>
      <c r="J179" s="287" t="str">
        <f t="shared" si="7"/>
        <v/>
      </c>
      <c r="K179" s="287" t="str">
        <f t="shared" si="8"/>
        <v/>
      </c>
      <c r="L179" s="106"/>
      <c r="M179" s="191"/>
      <c r="N179" s="340"/>
      <c r="O179" s="341" t="str">
        <f>IF(AND(OR(I179="KO",L179&lt;&gt;""),OR(I179="",J179="",K179="")),Listes!$A$74,IF(AND(L179="",I179&lt;&gt;""),Listes!$A$75,IF(AND(H179&lt;L179,N179=""),Listes!$A$76,IF(AND(K179&lt;J179,N179=""),Listes!$A$77,IF(AND(L179&lt;&gt;"",L179&lt;H179,M179=""),Listes!$A$78,IF(AND(P179="",OR(I179&lt;&gt;"",J179&lt;&gt;"",K179&lt;&gt;"")),Listes!$A$79,""))))))</f>
        <v/>
      </c>
      <c r="P179" s="196"/>
      <c r="Q179" s="31">
        <f t="shared" si="6"/>
        <v>0</v>
      </c>
    </row>
    <row r="180" spans="1:17" ht="20.100000000000001" customHeight="1" x14ac:dyDescent="0.25">
      <c r="A180" s="134">
        <v>174</v>
      </c>
      <c r="B180" s="131" t="str">
        <f>IF('Dépenses sur factures'!B180="","",'Dépenses sur factures'!B180)</f>
        <v/>
      </c>
      <c r="C180" s="194" t="str">
        <f>IF('Dépenses sur factures'!C180="","",'Dépenses sur factures'!C180)</f>
        <v/>
      </c>
      <c r="D180" s="194" t="str">
        <f>IF('Dépenses sur factures'!D180="","",'Dépenses sur factures'!D180)</f>
        <v/>
      </c>
      <c r="E180" s="131" t="str">
        <f>IF('Dépenses sur factures'!E180="","",'Dépenses sur factures'!E180)</f>
        <v/>
      </c>
      <c r="F180" s="283" t="str">
        <f>IF('Dépenses sur factures'!F180="","",'Dépenses sur factures'!F180)</f>
        <v/>
      </c>
      <c r="G180" s="283" t="str">
        <f>IF('Dépenses sur factures'!G180="","",'Dépenses sur factures'!G180)</f>
        <v/>
      </c>
      <c r="H180" s="133" t="str">
        <f>IF('Dépenses sur factures'!H180="","",'Dépenses sur factures'!H180)</f>
        <v/>
      </c>
      <c r="I180" s="106"/>
      <c r="J180" s="287" t="str">
        <f t="shared" si="7"/>
        <v/>
      </c>
      <c r="K180" s="287" t="str">
        <f t="shared" si="8"/>
        <v/>
      </c>
      <c r="L180" s="106"/>
      <c r="M180" s="191"/>
      <c r="N180" s="340"/>
      <c r="O180" s="341" t="str">
        <f>IF(AND(OR(I180="KO",L180&lt;&gt;""),OR(I180="",J180="",K180="")),Listes!$A$74,IF(AND(L180="",I180&lt;&gt;""),Listes!$A$75,IF(AND(H180&lt;L180,N180=""),Listes!$A$76,IF(AND(K180&lt;J180,N180=""),Listes!$A$77,IF(AND(L180&lt;&gt;"",L180&lt;H180,M180=""),Listes!$A$78,IF(AND(P180="",OR(I180&lt;&gt;"",J180&lt;&gt;"",K180&lt;&gt;"")),Listes!$A$79,""))))))</f>
        <v/>
      </c>
      <c r="P180" s="196"/>
      <c r="Q180" s="31">
        <f t="shared" si="6"/>
        <v>0</v>
      </c>
    </row>
    <row r="181" spans="1:17" ht="20.100000000000001" customHeight="1" x14ac:dyDescent="0.25">
      <c r="A181" s="134">
        <v>175</v>
      </c>
      <c r="B181" s="131" t="str">
        <f>IF('Dépenses sur factures'!B181="","",'Dépenses sur factures'!B181)</f>
        <v/>
      </c>
      <c r="C181" s="194" t="str">
        <f>IF('Dépenses sur factures'!C181="","",'Dépenses sur factures'!C181)</f>
        <v/>
      </c>
      <c r="D181" s="194" t="str">
        <f>IF('Dépenses sur factures'!D181="","",'Dépenses sur factures'!D181)</f>
        <v/>
      </c>
      <c r="E181" s="131" t="str">
        <f>IF('Dépenses sur factures'!E181="","",'Dépenses sur factures'!E181)</f>
        <v/>
      </c>
      <c r="F181" s="283" t="str">
        <f>IF('Dépenses sur factures'!F181="","",'Dépenses sur factures'!F181)</f>
        <v/>
      </c>
      <c r="G181" s="283" t="str">
        <f>IF('Dépenses sur factures'!G181="","",'Dépenses sur factures'!G181)</f>
        <v/>
      </c>
      <c r="H181" s="133" t="str">
        <f>IF('Dépenses sur factures'!H181="","",'Dépenses sur factures'!H181)</f>
        <v/>
      </c>
      <c r="I181" s="106"/>
      <c r="J181" s="287" t="str">
        <f t="shared" si="7"/>
        <v/>
      </c>
      <c r="K181" s="287" t="str">
        <f t="shared" si="8"/>
        <v/>
      </c>
      <c r="L181" s="106"/>
      <c r="M181" s="191"/>
      <c r="N181" s="340"/>
      <c r="O181" s="341" t="str">
        <f>IF(AND(OR(I181="KO",L181&lt;&gt;""),OR(I181="",J181="",K181="")),Listes!$A$74,IF(AND(L181="",I181&lt;&gt;""),Listes!$A$75,IF(AND(H181&lt;L181,N181=""),Listes!$A$76,IF(AND(K181&lt;J181,N181=""),Listes!$A$77,IF(AND(L181&lt;&gt;"",L181&lt;H181,M181=""),Listes!$A$78,IF(AND(P181="",OR(I181&lt;&gt;"",J181&lt;&gt;"",K181&lt;&gt;"")),Listes!$A$79,""))))))</f>
        <v/>
      </c>
      <c r="P181" s="196"/>
      <c r="Q181" s="31">
        <f t="shared" si="6"/>
        <v>0</v>
      </c>
    </row>
    <row r="182" spans="1:17" ht="20.100000000000001" customHeight="1" x14ac:dyDescent="0.25">
      <c r="A182" s="134">
        <v>176</v>
      </c>
      <c r="B182" s="131" t="str">
        <f>IF('Dépenses sur factures'!B182="","",'Dépenses sur factures'!B182)</f>
        <v/>
      </c>
      <c r="C182" s="194" t="str">
        <f>IF('Dépenses sur factures'!C182="","",'Dépenses sur factures'!C182)</f>
        <v/>
      </c>
      <c r="D182" s="194" t="str">
        <f>IF('Dépenses sur factures'!D182="","",'Dépenses sur factures'!D182)</f>
        <v/>
      </c>
      <c r="E182" s="131" t="str">
        <f>IF('Dépenses sur factures'!E182="","",'Dépenses sur factures'!E182)</f>
        <v/>
      </c>
      <c r="F182" s="283" t="str">
        <f>IF('Dépenses sur factures'!F182="","",'Dépenses sur factures'!F182)</f>
        <v/>
      </c>
      <c r="G182" s="283" t="str">
        <f>IF('Dépenses sur factures'!G182="","",'Dépenses sur factures'!G182)</f>
        <v/>
      </c>
      <c r="H182" s="133" t="str">
        <f>IF('Dépenses sur factures'!H182="","",'Dépenses sur factures'!H182)</f>
        <v/>
      </c>
      <c r="I182" s="106"/>
      <c r="J182" s="287" t="str">
        <f t="shared" si="7"/>
        <v/>
      </c>
      <c r="K182" s="287" t="str">
        <f t="shared" si="8"/>
        <v/>
      </c>
      <c r="L182" s="106"/>
      <c r="M182" s="191"/>
      <c r="N182" s="340"/>
      <c r="O182" s="341" t="str">
        <f>IF(AND(OR(I182="KO",L182&lt;&gt;""),OR(I182="",J182="",K182="")),Listes!$A$74,IF(AND(L182="",I182&lt;&gt;""),Listes!$A$75,IF(AND(H182&lt;L182,N182=""),Listes!$A$76,IF(AND(K182&lt;J182,N182=""),Listes!$A$77,IF(AND(L182&lt;&gt;"",L182&lt;H182,M182=""),Listes!$A$78,IF(AND(P182="",OR(I182&lt;&gt;"",J182&lt;&gt;"",K182&lt;&gt;"")),Listes!$A$79,""))))))</f>
        <v/>
      </c>
      <c r="P182" s="196"/>
      <c r="Q182" s="31">
        <f t="shared" si="6"/>
        <v>0</v>
      </c>
    </row>
    <row r="183" spans="1:17" ht="20.100000000000001" customHeight="1" x14ac:dyDescent="0.25">
      <c r="A183" s="134">
        <v>177</v>
      </c>
      <c r="B183" s="131" t="str">
        <f>IF('Dépenses sur factures'!B183="","",'Dépenses sur factures'!B183)</f>
        <v/>
      </c>
      <c r="C183" s="194" t="str">
        <f>IF('Dépenses sur factures'!C183="","",'Dépenses sur factures'!C183)</f>
        <v/>
      </c>
      <c r="D183" s="194" t="str">
        <f>IF('Dépenses sur factures'!D183="","",'Dépenses sur factures'!D183)</f>
        <v/>
      </c>
      <c r="E183" s="131" t="str">
        <f>IF('Dépenses sur factures'!E183="","",'Dépenses sur factures'!E183)</f>
        <v/>
      </c>
      <c r="F183" s="283" t="str">
        <f>IF('Dépenses sur factures'!F183="","",'Dépenses sur factures'!F183)</f>
        <v/>
      </c>
      <c r="G183" s="283" t="str">
        <f>IF('Dépenses sur factures'!G183="","",'Dépenses sur factures'!G183)</f>
        <v/>
      </c>
      <c r="H183" s="133" t="str">
        <f>IF('Dépenses sur factures'!H183="","",'Dépenses sur factures'!H183)</f>
        <v/>
      </c>
      <c r="I183" s="106"/>
      <c r="J183" s="287" t="str">
        <f t="shared" si="7"/>
        <v/>
      </c>
      <c r="K183" s="287" t="str">
        <f t="shared" si="8"/>
        <v/>
      </c>
      <c r="L183" s="106"/>
      <c r="M183" s="191"/>
      <c r="N183" s="340"/>
      <c r="O183" s="341" t="str">
        <f>IF(AND(OR(I183="KO",L183&lt;&gt;""),OR(I183="",J183="",K183="")),Listes!$A$74,IF(AND(L183="",I183&lt;&gt;""),Listes!$A$75,IF(AND(H183&lt;L183,N183=""),Listes!$A$76,IF(AND(K183&lt;J183,N183=""),Listes!$A$77,IF(AND(L183&lt;&gt;"",L183&lt;H183,M183=""),Listes!$A$78,IF(AND(P183="",OR(I183&lt;&gt;"",J183&lt;&gt;"",K183&lt;&gt;"")),Listes!$A$79,""))))))</f>
        <v/>
      </c>
      <c r="P183" s="196"/>
      <c r="Q183" s="31">
        <f t="shared" si="6"/>
        <v>0</v>
      </c>
    </row>
    <row r="184" spans="1:17" ht="20.100000000000001" customHeight="1" x14ac:dyDescent="0.25">
      <c r="A184" s="134">
        <v>178</v>
      </c>
      <c r="B184" s="131" t="str">
        <f>IF('Dépenses sur factures'!B184="","",'Dépenses sur factures'!B184)</f>
        <v/>
      </c>
      <c r="C184" s="194" t="str">
        <f>IF('Dépenses sur factures'!C184="","",'Dépenses sur factures'!C184)</f>
        <v/>
      </c>
      <c r="D184" s="194" t="str">
        <f>IF('Dépenses sur factures'!D184="","",'Dépenses sur factures'!D184)</f>
        <v/>
      </c>
      <c r="E184" s="131" t="str">
        <f>IF('Dépenses sur factures'!E184="","",'Dépenses sur factures'!E184)</f>
        <v/>
      </c>
      <c r="F184" s="283" t="str">
        <f>IF('Dépenses sur factures'!F184="","",'Dépenses sur factures'!F184)</f>
        <v/>
      </c>
      <c r="G184" s="283" t="str">
        <f>IF('Dépenses sur factures'!G184="","",'Dépenses sur factures'!G184)</f>
        <v/>
      </c>
      <c r="H184" s="133" t="str">
        <f>IF('Dépenses sur factures'!H184="","",'Dépenses sur factures'!H184)</f>
        <v/>
      </c>
      <c r="I184" s="106"/>
      <c r="J184" s="287" t="str">
        <f t="shared" si="7"/>
        <v/>
      </c>
      <c r="K184" s="287" t="str">
        <f t="shared" si="8"/>
        <v/>
      </c>
      <c r="L184" s="106"/>
      <c r="M184" s="191"/>
      <c r="N184" s="340"/>
      <c r="O184" s="341" t="str">
        <f>IF(AND(OR(I184="KO",L184&lt;&gt;""),OR(I184="",J184="",K184="")),Listes!$A$74,IF(AND(L184="",I184&lt;&gt;""),Listes!$A$75,IF(AND(H184&lt;L184,N184=""),Listes!$A$76,IF(AND(K184&lt;J184,N184=""),Listes!$A$77,IF(AND(L184&lt;&gt;"",L184&lt;H184,M184=""),Listes!$A$78,IF(AND(P184="",OR(I184&lt;&gt;"",J184&lt;&gt;"",K184&lt;&gt;"")),Listes!$A$79,""))))))</f>
        <v/>
      </c>
      <c r="P184" s="196"/>
      <c r="Q184" s="31">
        <f t="shared" si="6"/>
        <v>0</v>
      </c>
    </row>
    <row r="185" spans="1:17" ht="20.100000000000001" customHeight="1" x14ac:dyDescent="0.25">
      <c r="A185" s="134">
        <v>179</v>
      </c>
      <c r="B185" s="131" t="str">
        <f>IF('Dépenses sur factures'!B185="","",'Dépenses sur factures'!B185)</f>
        <v/>
      </c>
      <c r="C185" s="194" t="str">
        <f>IF('Dépenses sur factures'!C185="","",'Dépenses sur factures'!C185)</f>
        <v/>
      </c>
      <c r="D185" s="194" t="str">
        <f>IF('Dépenses sur factures'!D185="","",'Dépenses sur factures'!D185)</f>
        <v/>
      </c>
      <c r="E185" s="131" t="str">
        <f>IF('Dépenses sur factures'!E185="","",'Dépenses sur factures'!E185)</f>
        <v/>
      </c>
      <c r="F185" s="283" t="str">
        <f>IF('Dépenses sur factures'!F185="","",'Dépenses sur factures'!F185)</f>
        <v/>
      </c>
      <c r="G185" s="283" t="str">
        <f>IF('Dépenses sur factures'!G185="","",'Dépenses sur factures'!G185)</f>
        <v/>
      </c>
      <c r="H185" s="133" t="str">
        <f>IF('Dépenses sur factures'!H185="","",'Dépenses sur factures'!H185)</f>
        <v/>
      </c>
      <c r="I185" s="106"/>
      <c r="J185" s="287" t="str">
        <f t="shared" si="7"/>
        <v/>
      </c>
      <c r="K185" s="287" t="str">
        <f t="shared" si="8"/>
        <v/>
      </c>
      <c r="L185" s="106"/>
      <c r="M185" s="191"/>
      <c r="N185" s="340"/>
      <c r="O185" s="341" t="str">
        <f>IF(AND(OR(I185="KO",L185&lt;&gt;""),OR(I185="",J185="",K185="")),Listes!$A$74,IF(AND(L185="",I185&lt;&gt;""),Listes!$A$75,IF(AND(H185&lt;L185,N185=""),Listes!$A$76,IF(AND(K185&lt;J185,N185=""),Listes!$A$77,IF(AND(L185&lt;&gt;"",L185&lt;H185,M185=""),Listes!$A$78,IF(AND(P185="",OR(I185&lt;&gt;"",J185&lt;&gt;"",K185&lt;&gt;"")),Listes!$A$79,""))))))</f>
        <v/>
      </c>
      <c r="P185" s="196"/>
      <c r="Q185" s="31">
        <f t="shared" si="6"/>
        <v>0</v>
      </c>
    </row>
    <row r="186" spans="1:17" ht="20.100000000000001" customHeight="1" x14ac:dyDescent="0.25">
      <c r="A186" s="134">
        <v>180</v>
      </c>
      <c r="B186" s="131" t="str">
        <f>IF('Dépenses sur factures'!B186="","",'Dépenses sur factures'!B186)</f>
        <v/>
      </c>
      <c r="C186" s="194" t="str">
        <f>IF('Dépenses sur factures'!C186="","",'Dépenses sur factures'!C186)</f>
        <v/>
      </c>
      <c r="D186" s="194" t="str">
        <f>IF('Dépenses sur factures'!D186="","",'Dépenses sur factures'!D186)</f>
        <v/>
      </c>
      <c r="E186" s="131" t="str">
        <f>IF('Dépenses sur factures'!E186="","",'Dépenses sur factures'!E186)</f>
        <v/>
      </c>
      <c r="F186" s="283" t="str">
        <f>IF('Dépenses sur factures'!F186="","",'Dépenses sur factures'!F186)</f>
        <v/>
      </c>
      <c r="G186" s="283" t="str">
        <f>IF('Dépenses sur factures'!G186="","",'Dépenses sur factures'!G186)</f>
        <v/>
      </c>
      <c r="H186" s="133" t="str">
        <f>IF('Dépenses sur factures'!H186="","",'Dépenses sur factures'!H186)</f>
        <v/>
      </c>
      <c r="I186" s="106"/>
      <c r="J186" s="287" t="str">
        <f t="shared" si="7"/>
        <v/>
      </c>
      <c r="K186" s="287" t="str">
        <f t="shared" si="8"/>
        <v/>
      </c>
      <c r="L186" s="106"/>
      <c r="M186" s="191"/>
      <c r="N186" s="340"/>
      <c r="O186" s="341" t="str">
        <f>IF(AND(OR(I186="KO",L186&lt;&gt;""),OR(I186="",J186="",K186="")),Listes!$A$74,IF(AND(L186="",I186&lt;&gt;""),Listes!$A$75,IF(AND(H186&lt;L186,N186=""),Listes!$A$76,IF(AND(K186&lt;J186,N186=""),Listes!$A$77,IF(AND(L186&lt;&gt;"",L186&lt;H186,M186=""),Listes!$A$78,IF(AND(P186="",OR(I186&lt;&gt;"",J186&lt;&gt;"",K186&lt;&gt;"")),Listes!$A$79,""))))))</f>
        <v/>
      </c>
      <c r="P186" s="196"/>
      <c r="Q186" s="31">
        <f t="shared" si="6"/>
        <v>0</v>
      </c>
    </row>
    <row r="187" spans="1:17" ht="20.100000000000001" customHeight="1" x14ac:dyDescent="0.25">
      <c r="A187" s="134">
        <v>181</v>
      </c>
      <c r="B187" s="131" t="str">
        <f>IF('Dépenses sur factures'!B187="","",'Dépenses sur factures'!B187)</f>
        <v/>
      </c>
      <c r="C187" s="194" t="str">
        <f>IF('Dépenses sur factures'!C187="","",'Dépenses sur factures'!C187)</f>
        <v/>
      </c>
      <c r="D187" s="194" t="str">
        <f>IF('Dépenses sur factures'!D187="","",'Dépenses sur factures'!D187)</f>
        <v/>
      </c>
      <c r="E187" s="131" t="str">
        <f>IF('Dépenses sur factures'!E187="","",'Dépenses sur factures'!E187)</f>
        <v/>
      </c>
      <c r="F187" s="283" t="str">
        <f>IF('Dépenses sur factures'!F187="","",'Dépenses sur factures'!F187)</f>
        <v/>
      </c>
      <c r="G187" s="283" t="str">
        <f>IF('Dépenses sur factures'!G187="","",'Dépenses sur factures'!G187)</f>
        <v/>
      </c>
      <c r="H187" s="133" t="str">
        <f>IF('Dépenses sur factures'!H187="","",'Dépenses sur factures'!H187)</f>
        <v/>
      </c>
      <c r="I187" s="106"/>
      <c r="J187" s="287" t="str">
        <f t="shared" si="7"/>
        <v/>
      </c>
      <c r="K187" s="287" t="str">
        <f t="shared" si="8"/>
        <v/>
      </c>
      <c r="L187" s="106"/>
      <c r="M187" s="191"/>
      <c r="N187" s="340"/>
      <c r="O187" s="341" t="str">
        <f>IF(AND(OR(I187="KO",L187&lt;&gt;""),OR(I187="",J187="",K187="")),Listes!$A$74,IF(AND(L187="",I187&lt;&gt;""),Listes!$A$75,IF(AND(H187&lt;L187,N187=""),Listes!$A$76,IF(AND(K187&lt;J187,N187=""),Listes!$A$77,IF(AND(L187&lt;&gt;"",L187&lt;H187,M187=""),Listes!$A$78,IF(AND(P187="",OR(I187&lt;&gt;"",J187&lt;&gt;"",K187&lt;&gt;"")),Listes!$A$79,""))))))</f>
        <v/>
      </c>
      <c r="P187" s="196"/>
      <c r="Q187" s="31">
        <f t="shared" si="6"/>
        <v>0</v>
      </c>
    </row>
    <row r="188" spans="1:17" ht="20.100000000000001" customHeight="1" x14ac:dyDescent="0.25">
      <c r="A188" s="134">
        <v>182</v>
      </c>
      <c r="B188" s="131" t="str">
        <f>IF('Dépenses sur factures'!B188="","",'Dépenses sur factures'!B188)</f>
        <v/>
      </c>
      <c r="C188" s="194" t="str">
        <f>IF('Dépenses sur factures'!C188="","",'Dépenses sur factures'!C188)</f>
        <v/>
      </c>
      <c r="D188" s="194" t="str">
        <f>IF('Dépenses sur factures'!D188="","",'Dépenses sur factures'!D188)</f>
        <v/>
      </c>
      <c r="E188" s="131" t="str">
        <f>IF('Dépenses sur factures'!E188="","",'Dépenses sur factures'!E188)</f>
        <v/>
      </c>
      <c r="F188" s="283" t="str">
        <f>IF('Dépenses sur factures'!F188="","",'Dépenses sur factures'!F188)</f>
        <v/>
      </c>
      <c r="G188" s="283" t="str">
        <f>IF('Dépenses sur factures'!G188="","",'Dépenses sur factures'!G188)</f>
        <v/>
      </c>
      <c r="H188" s="133" t="str">
        <f>IF('Dépenses sur factures'!H188="","",'Dépenses sur factures'!H188)</f>
        <v/>
      </c>
      <c r="I188" s="106"/>
      <c r="J188" s="287" t="str">
        <f t="shared" si="7"/>
        <v/>
      </c>
      <c r="K188" s="287" t="str">
        <f t="shared" si="8"/>
        <v/>
      </c>
      <c r="L188" s="106"/>
      <c r="M188" s="191"/>
      <c r="N188" s="340"/>
      <c r="O188" s="341" t="str">
        <f>IF(AND(OR(I188="KO",L188&lt;&gt;""),OR(I188="",J188="",K188="")),Listes!$A$74,IF(AND(L188="",I188&lt;&gt;""),Listes!$A$75,IF(AND(H188&lt;L188,N188=""),Listes!$A$76,IF(AND(K188&lt;J188,N188=""),Listes!$A$77,IF(AND(L188&lt;&gt;"",L188&lt;H188,M188=""),Listes!$A$78,IF(AND(P188="",OR(I188&lt;&gt;"",J188&lt;&gt;"",K188&lt;&gt;"")),Listes!$A$79,""))))))</f>
        <v/>
      </c>
      <c r="P188" s="196"/>
      <c r="Q188" s="31">
        <f t="shared" si="6"/>
        <v>0</v>
      </c>
    </row>
    <row r="189" spans="1:17" ht="20.100000000000001" customHeight="1" x14ac:dyDescent="0.25">
      <c r="A189" s="134">
        <v>183</v>
      </c>
      <c r="B189" s="131" t="str">
        <f>IF('Dépenses sur factures'!B189="","",'Dépenses sur factures'!B189)</f>
        <v/>
      </c>
      <c r="C189" s="194" t="str">
        <f>IF('Dépenses sur factures'!C189="","",'Dépenses sur factures'!C189)</f>
        <v/>
      </c>
      <c r="D189" s="194" t="str">
        <f>IF('Dépenses sur factures'!D189="","",'Dépenses sur factures'!D189)</f>
        <v/>
      </c>
      <c r="E189" s="131" t="str">
        <f>IF('Dépenses sur factures'!E189="","",'Dépenses sur factures'!E189)</f>
        <v/>
      </c>
      <c r="F189" s="283" t="str">
        <f>IF('Dépenses sur factures'!F189="","",'Dépenses sur factures'!F189)</f>
        <v/>
      </c>
      <c r="G189" s="283" t="str">
        <f>IF('Dépenses sur factures'!G189="","",'Dépenses sur factures'!G189)</f>
        <v/>
      </c>
      <c r="H189" s="133" t="str">
        <f>IF('Dépenses sur factures'!H189="","",'Dépenses sur factures'!H189)</f>
        <v/>
      </c>
      <c r="I189" s="106"/>
      <c r="J189" s="287" t="str">
        <f t="shared" si="7"/>
        <v/>
      </c>
      <c r="K189" s="287" t="str">
        <f t="shared" si="8"/>
        <v/>
      </c>
      <c r="L189" s="106"/>
      <c r="M189" s="191"/>
      <c r="N189" s="340"/>
      <c r="O189" s="341" t="str">
        <f>IF(AND(OR(I189="KO",L189&lt;&gt;""),OR(I189="",J189="",K189="")),Listes!$A$74,IF(AND(L189="",I189&lt;&gt;""),Listes!$A$75,IF(AND(H189&lt;L189,N189=""),Listes!$A$76,IF(AND(K189&lt;J189,N189=""),Listes!$A$77,IF(AND(L189&lt;&gt;"",L189&lt;H189,M189=""),Listes!$A$78,IF(AND(P189="",OR(I189&lt;&gt;"",J189&lt;&gt;"",K189&lt;&gt;"")),Listes!$A$79,""))))))</f>
        <v/>
      </c>
      <c r="P189" s="196"/>
      <c r="Q189" s="31">
        <f t="shared" si="6"/>
        <v>0</v>
      </c>
    </row>
    <row r="190" spans="1:17" ht="20.100000000000001" customHeight="1" x14ac:dyDescent="0.25">
      <c r="A190" s="134">
        <v>184</v>
      </c>
      <c r="B190" s="131" t="str">
        <f>IF('Dépenses sur factures'!B190="","",'Dépenses sur factures'!B190)</f>
        <v/>
      </c>
      <c r="C190" s="194" t="str">
        <f>IF('Dépenses sur factures'!C190="","",'Dépenses sur factures'!C190)</f>
        <v/>
      </c>
      <c r="D190" s="194" t="str">
        <f>IF('Dépenses sur factures'!D190="","",'Dépenses sur factures'!D190)</f>
        <v/>
      </c>
      <c r="E190" s="131" t="str">
        <f>IF('Dépenses sur factures'!E190="","",'Dépenses sur factures'!E190)</f>
        <v/>
      </c>
      <c r="F190" s="283" t="str">
        <f>IF('Dépenses sur factures'!F190="","",'Dépenses sur factures'!F190)</f>
        <v/>
      </c>
      <c r="G190" s="283" t="str">
        <f>IF('Dépenses sur factures'!G190="","",'Dépenses sur factures'!G190)</f>
        <v/>
      </c>
      <c r="H190" s="133" t="str">
        <f>IF('Dépenses sur factures'!H190="","",'Dépenses sur factures'!H190)</f>
        <v/>
      </c>
      <c r="I190" s="106"/>
      <c r="J190" s="287" t="str">
        <f t="shared" si="7"/>
        <v/>
      </c>
      <c r="K190" s="287" t="str">
        <f t="shared" si="8"/>
        <v/>
      </c>
      <c r="L190" s="106"/>
      <c r="M190" s="191"/>
      <c r="N190" s="340"/>
      <c r="O190" s="341" t="str">
        <f>IF(AND(OR(I190="KO",L190&lt;&gt;""),OR(I190="",J190="",K190="")),Listes!$A$74,IF(AND(L190="",I190&lt;&gt;""),Listes!$A$75,IF(AND(H190&lt;L190,N190=""),Listes!$A$76,IF(AND(K190&lt;J190,N190=""),Listes!$A$77,IF(AND(L190&lt;&gt;"",L190&lt;H190,M190=""),Listes!$A$78,IF(AND(P190="",OR(I190&lt;&gt;"",J190&lt;&gt;"",K190&lt;&gt;"")),Listes!$A$79,""))))))</f>
        <v/>
      </c>
      <c r="P190" s="196"/>
      <c r="Q190" s="31">
        <f t="shared" si="6"/>
        <v>0</v>
      </c>
    </row>
    <row r="191" spans="1:17" ht="20.100000000000001" customHeight="1" x14ac:dyDescent="0.25">
      <c r="A191" s="134">
        <v>185</v>
      </c>
      <c r="B191" s="131" t="str">
        <f>IF('Dépenses sur factures'!B191="","",'Dépenses sur factures'!B191)</f>
        <v/>
      </c>
      <c r="C191" s="194" t="str">
        <f>IF('Dépenses sur factures'!C191="","",'Dépenses sur factures'!C191)</f>
        <v/>
      </c>
      <c r="D191" s="194" t="str">
        <f>IF('Dépenses sur factures'!D191="","",'Dépenses sur factures'!D191)</f>
        <v/>
      </c>
      <c r="E191" s="131" t="str">
        <f>IF('Dépenses sur factures'!E191="","",'Dépenses sur factures'!E191)</f>
        <v/>
      </c>
      <c r="F191" s="283" t="str">
        <f>IF('Dépenses sur factures'!F191="","",'Dépenses sur factures'!F191)</f>
        <v/>
      </c>
      <c r="G191" s="283" t="str">
        <f>IF('Dépenses sur factures'!G191="","",'Dépenses sur factures'!G191)</f>
        <v/>
      </c>
      <c r="H191" s="133" t="str">
        <f>IF('Dépenses sur factures'!H191="","",'Dépenses sur factures'!H191)</f>
        <v/>
      </c>
      <c r="I191" s="106"/>
      <c r="J191" s="287" t="str">
        <f t="shared" si="7"/>
        <v/>
      </c>
      <c r="K191" s="287" t="str">
        <f t="shared" si="8"/>
        <v/>
      </c>
      <c r="L191" s="106"/>
      <c r="M191" s="191"/>
      <c r="N191" s="340"/>
      <c r="O191" s="341" t="str">
        <f>IF(AND(OR(I191="KO",L191&lt;&gt;""),OR(I191="",J191="",K191="")),Listes!$A$74,IF(AND(L191="",I191&lt;&gt;""),Listes!$A$75,IF(AND(H191&lt;L191,N191=""),Listes!$A$76,IF(AND(K191&lt;J191,N191=""),Listes!$A$77,IF(AND(L191&lt;&gt;"",L191&lt;H191,M191=""),Listes!$A$78,IF(AND(P191="",OR(I191&lt;&gt;"",J191&lt;&gt;"",K191&lt;&gt;"")),Listes!$A$79,""))))))</f>
        <v/>
      </c>
      <c r="P191" s="196"/>
      <c r="Q191" s="31">
        <f t="shared" si="6"/>
        <v>0</v>
      </c>
    </row>
    <row r="192" spans="1:17" ht="20.100000000000001" customHeight="1" x14ac:dyDescent="0.25">
      <c r="A192" s="134">
        <v>186</v>
      </c>
      <c r="B192" s="131" t="str">
        <f>IF('Dépenses sur factures'!B192="","",'Dépenses sur factures'!B192)</f>
        <v/>
      </c>
      <c r="C192" s="194" t="str">
        <f>IF('Dépenses sur factures'!C192="","",'Dépenses sur factures'!C192)</f>
        <v/>
      </c>
      <c r="D192" s="194" t="str">
        <f>IF('Dépenses sur factures'!D192="","",'Dépenses sur factures'!D192)</f>
        <v/>
      </c>
      <c r="E192" s="131" t="str">
        <f>IF('Dépenses sur factures'!E192="","",'Dépenses sur factures'!E192)</f>
        <v/>
      </c>
      <c r="F192" s="283" t="str">
        <f>IF('Dépenses sur factures'!F192="","",'Dépenses sur factures'!F192)</f>
        <v/>
      </c>
      <c r="G192" s="283" t="str">
        <f>IF('Dépenses sur factures'!G192="","",'Dépenses sur factures'!G192)</f>
        <v/>
      </c>
      <c r="H192" s="133" t="str">
        <f>IF('Dépenses sur factures'!H192="","",'Dépenses sur factures'!H192)</f>
        <v/>
      </c>
      <c r="I192" s="106"/>
      <c r="J192" s="287" t="str">
        <f t="shared" si="7"/>
        <v/>
      </c>
      <c r="K192" s="287" t="str">
        <f t="shared" si="8"/>
        <v/>
      </c>
      <c r="L192" s="106"/>
      <c r="M192" s="191"/>
      <c r="N192" s="340"/>
      <c r="O192" s="341" t="str">
        <f>IF(AND(OR(I192="KO",L192&lt;&gt;""),OR(I192="",J192="",K192="")),Listes!$A$74,IF(AND(L192="",I192&lt;&gt;""),Listes!$A$75,IF(AND(H192&lt;L192,N192=""),Listes!$A$76,IF(AND(K192&lt;J192,N192=""),Listes!$A$77,IF(AND(L192&lt;&gt;"",L192&lt;H192,M192=""),Listes!$A$78,IF(AND(P192="",OR(I192&lt;&gt;"",J192&lt;&gt;"",K192&lt;&gt;"")),Listes!$A$79,""))))))</f>
        <v/>
      </c>
      <c r="P192" s="196"/>
      <c r="Q192" s="31">
        <f t="shared" si="6"/>
        <v>0</v>
      </c>
    </row>
    <row r="193" spans="1:17" ht="20.100000000000001" customHeight="1" x14ac:dyDescent="0.25">
      <c r="A193" s="134">
        <v>187</v>
      </c>
      <c r="B193" s="131" t="str">
        <f>IF('Dépenses sur factures'!B193="","",'Dépenses sur factures'!B193)</f>
        <v/>
      </c>
      <c r="C193" s="194" t="str">
        <f>IF('Dépenses sur factures'!C193="","",'Dépenses sur factures'!C193)</f>
        <v/>
      </c>
      <c r="D193" s="194" t="str">
        <f>IF('Dépenses sur factures'!D193="","",'Dépenses sur factures'!D193)</f>
        <v/>
      </c>
      <c r="E193" s="131" t="str">
        <f>IF('Dépenses sur factures'!E193="","",'Dépenses sur factures'!E193)</f>
        <v/>
      </c>
      <c r="F193" s="283" t="str">
        <f>IF('Dépenses sur factures'!F193="","",'Dépenses sur factures'!F193)</f>
        <v/>
      </c>
      <c r="G193" s="283" t="str">
        <f>IF('Dépenses sur factures'!G193="","",'Dépenses sur factures'!G193)</f>
        <v/>
      </c>
      <c r="H193" s="133" t="str">
        <f>IF('Dépenses sur factures'!H193="","",'Dépenses sur factures'!H193)</f>
        <v/>
      </c>
      <c r="I193" s="106"/>
      <c r="J193" s="287" t="str">
        <f t="shared" si="7"/>
        <v/>
      </c>
      <c r="K193" s="287" t="str">
        <f t="shared" si="8"/>
        <v/>
      </c>
      <c r="L193" s="106"/>
      <c r="M193" s="191"/>
      <c r="N193" s="340"/>
      <c r="O193" s="341" t="str">
        <f>IF(AND(OR(I193="KO",L193&lt;&gt;""),OR(I193="",J193="",K193="")),Listes!$A$74,IF(AND(L193="",I193&lt;&gt;""),Listes!$A$75,IF(AND(H193&lt;L193,N193=""),Listes!$A$76,IF(AND(K193&lt;J193,N193=""),Listes!$A$77,IF(AND(L193&lt;&gt;"",L193&lt;H193,M193=""),Listes!$A$78,IF(AND(P193="",OR(I193&lt;&gt;"",J193&lt;&gt;"",K193&lt;&gt;"")),Listes!$A$79,""))))))</f>
        <v/>
      </c>
      <c r="P193" s="196"/>
      <c r="Q193" s="31">
        <f t="shared" si="6"/>
        <v>0</v>
      </c>
    </row>
    <row r="194" spans="1:17" ht="20.100000000000001" customHeight="1" x14ac:dyDescent="0.25">
      <c r="A194" s="134">
        <v>188</v>
      </c>
      <c r="B194" s="131" t="str">
        <f>IF('Dépenses sur factures'!B194="","",'Dépenses sur factures'!B194)</f>
        <v/>
      </c>
      <c r="C194" s="194" t="str">
        <f>IF('Dépenses sur factures'!C194="","",'Dépenses sur factures'!C194)</f>
        <v/>
      </c>
      <c r="D194" s="194" t="str">
        <f>IF('Dépenses sur factures'!D194="","",'Dépenses sur factures'!D194)</f>
        <v/>
      </c>
      <c r="E194" s="131" t="str">
        <f>IF('Dépenses sur factures'!E194="","",'Dépenses sur factures'!E194)</f>
        <v/>
      </c>
      <c r="F194" s="283" t="str">
        <f>IF('Dépenses sur factures'!F194="","",'Dépenses sur factures'!F194)</f>
        <v/>
      </c>
      <c r="G194" s="283" t="str">
        <f>IF('Dépenses sur factures'!G194="","",'Dépenses sur factures'!G194)</f>
        <v/>
      </c>
      <c r="H194" s="133" t="str">
        <f>IF('Dépenses sur factures'!H194="","",'Dépenses sur factures'!H194)</f>
        <v/>
      </c>
      <c r="I194" s="106"/>
      <c r="J194" s="287" t="str">
        <f t="shared" si="7"/>
        <v/>
      </c>
      <c r="K194" s="287" t="str">
        <f t="shared" si="8"/>
        <v/>
      </c>
      <c r="L194" s="106"/>
      <c r="M194" s="191"/>
      <c r="N194" s="340"/>
      <c r="O194" s="341" t="str">
        <f>IF(AND(OR(I194="KO",L194&lt;&gt;""),OR(I194="",J194="",K194="")),Listes!$A$74,IF(AND(L194="",I194&lt;&gt;""),Listes!$A$75,IF(AND(H194&lt;L194,N194=""),Listes!$A$76,IF(AND(K194&lt;J194,N194=""),Listes!$A$77,IF(AND(L194&lt;&gt;"",L194&lt;H194,M194=""),Listes!$A$78,IF(AND(P194="",OR(I194&lt;&gt;"",J194&lt;&gt;"",K194&lt;&gt;"")),Listes!$A$79,""))))))</f>
        <v/>
      </c>
      <c r="P194" s="196"/>
      <c r="Q194" s="31">
        <f t="shared" si="6"/>
        <v>0</v>
      </c>
    </row>
    <row r="195" spans="1:17" ht="20.100000000000001" customHeight="1" x14ac:dyDescent="0.25">
      <c r="A195" s="134">
        <v>189</v>
      </c>
      <c r="B195" s="131" t="str">
        <f>IF('Dépenses sur factures'!B195="","",'Dépenses sur factures'!B195)</f>
        <v/>
      </c>
      <c r="C195" s="194" t="str">
        <f>IF('Dépenses sur factures'!C195="","",'Dépenses sur factures'!C195)</f>
        <v/>
      </c>
      <c r="D195" s="194" t="str">
        <f>IF('Dépenses sur factures'!D195="","",'Dépenses sur factures'!D195)</f>
        <v/>
      </c>
      <c r="E195" s="131" t="str">
        <f>IF('Dépenses sur factures'!E195="","",'Dépenses sur factures'!E195)</f>
        <v/>
      </c>
      <c r="F195" s="283" t="str">
        <f>IF('Dépenses sur factures'!F195="","",'Dépenses sur factures'!F195)</f>
        <v/>
      </c>
      <c r="G195" s="283" t="str">
        <f>IF('Dépenses sur factures'!G195="","",'Dépenses sur factures'!G195)</f>
        <v/>
      </c>
      <c r="H195" s="133" t="str">
        <f>IF('Dépenses sur factures'!H195="","",'Dépenses sur factures'!H195)</f>
        <v/>
      </c>
      <c r="I195" s="106"/>
      <c r="J195" s="287" t="str">
        <f t="shared" si="7"/>
        <v/>
      </c>
      <c r="K195" s="287" t="str">
        <f t="shared" si="8"/>
        <v/>
      </c>
      <c r="L195" s="106"/>
      <c r="M195" s="191"/>
      <c r="N195" s="340"/>
      <c r="O195" s="341" t="str">
        <f>IF(AND(OR(I195="KO",L195&lt;&gt;""),OR(I195="",J195="",K195="")),Listes!$A$74,IF(AND(L195="",I195&lt;&gt;""),Listes!$A$75,IF(AND(H195&lt;L195,N195=""),Listes!$A$76,IF(AND(K195&lt;J195,N195=""),Listes!$A$77,IF(AND(L195&lt;&gt;"",L195&lt;H195,M195=""),Listes!$A$78,IF(AND(P195="",OR(I195&lt;&gt;"",J195&lt;&gt;"",K195&lt;&gt;"")),Listes!$A$79,""))))))</f>
        <v/>
      </c>
      <c r="P195" s="196"/>
      <c r="Q195" s="31">
        <f t="shared" si="6"/>
        <v>0</v>
      </c>
    </row>
    <row r="196" spans="1:17" ht="20.100000000000001" customHeight="1" x14ac:dyDescent="0.25">
      <c r="A196" s="134">
        <v>190</v>
      </c>
      <c r="B196" s="131" t="str">
        <f>IF('Dépenses sur factures'!B196="","",'Dépenses sur factures'!B196)</f>
        <v/>
      </c>
      <c r="C196" s="194" t="str">
        <f>IF('Dépenses sur factures'!C196="","",'Dépenses sur factures'!C196)</f>
        <v/>
      </c>
      <c r="D196" s="194" t="str">
        <f>IF('Dépenses sur factures'!D196="","",'Dépenses sur factures'!D196)</f>
        <v/>
      </c>
      <c r="E196" s="131" t="str">
        <f>IF('Dépenses sur factures'!E196="","",'Dépenses sur factures'!E196)</f>
        <v/>
      </c>
      <c r="F196" s="283" t="str">
        <f>IF('Dépenses sur factures'!F196="","",'Dépenses sur factures'!F196)</f>
        <v/>
      </c>
      <c r="G196" s="283" t="str">
        <f>IF('Dépenses sur factures'!G196="","",'Dépenses sur factures'!G196)</f>
        <v/>
      </c>
      <c r="H196" s="133" t="str">
        <f>IF('Dépenses sur factures'!H196="","",'Dépenses sur factures'!H196)</f>
        <v/>
      </c>
      <c r="I196" s="106"/>
      <c r="J196" s="287" t="str">
        <f t="shared" si="7"/>
        <v/>
      </c>
      <c r="K196" s="287" t="str">
        <f t="shared" si="8"/>
        <v/>
      </c>
      <c r="L196" s="106"/>
      <c r="M196" s="191"/>
      <c r="N196" s="340"/>
      <c r="O196" s="341" t="str">
        <f>IF(AND(OR(I196="KO",L196&lt;&gt;""),OR(I196="",J196="",K196="")),Listes!$A$74,IF(AND(L196="",I196&lt;&gt;""),Listes!$A$75,IF(AND(H196&lt;L196,N196=""),Listes!$A$76,IF(AND(K196&lt;J196,N196=""),Listes!$A$77,IF(AND(L196&lt;&gt;"",L196&lt;H196,M196=""),Listes!$A$78,IF(AND(P196="",OR(I196&lt;&gt;"",J196&lt;&gt;"",K196&lt;&gt;"")),Listes!$A$79,""))))))</f>
        <v/>
      </c>
      <c r="P196" s="196"/>
      <c r="Q196" s="31">
        <f t="shared" si="6"/>
        <v>0</v>
      </c>
    </row>
    <row r="197" spans="1:17" ht="20.100000000000001" customHeight="1" x14ac:dyDescent="0.25">
      <c r="A197" s="134">
        <v>191</v>
      </c>
      <c r="B197" s="131" t="str">
        <f>IF('Dépenses sur factures'!B197="","",'Dépenses sur factures'!B197)</f>
        <v/>
      </c>
      <c r="C197" s="194" t="str">
        <f>IF('Dépenses sur factures'!C197="","",'Dépenses sur factures'!C197)</f>
        <v/>
      </c>
      <c r="D197" s="194" t="str">
        <f>IF('Dépenses sur factures'!D197="","",'Dépenses sur factures'!D197)</f>
        <v/>
      </c>
      <c r="E197" s="131" t="str">
        <f>IF('Dépenses sur factures'!E197="","",'Dépenses sur factures'!E197)</f>
        <v/>
      </c>
      <c r="F197" s="283" t="str">
        <f>IF('Dépenses sur factures'!F197="","",'Dépenses sur factures'!F197)</f>
        <v/>
      </c>
      <c r="G197" s="283" t="str">
        <f>IF('Dépenses sur factures'!G197="","",'Dépenses sur factures'!G197)</f>
        <v/>
      </c>
      <c r="H197" s="133" t="str">
        <f>IF('Dépenses sur factures'!H197="","",'Dépenses sur factures'!H197)</f>
        <v/>
      </c>
      <c r="I197" s="106"/>
      <c r="J197" s="287" t="str">
        <f t="shared" si="7"/>
        <v/>
      </c>
      <c r="K197" s="287" t="str">
        <f t="shared" si="8"/>
        <v/>
      </c>
      <c r="L197" s="106"/>
      <c r="M197" s="191"/>
      <c r="N197" s="340"/>
      <c r="O197" s="341" t="str">
        <f>IF(AND(OR(I197="KO",L197&lt;&gt;""),OR(I197="",J197="",K197="")),Listes!$A$74,IF(AND(L197="",I197&lt;&gt;""),Listes!$A$75,IF(AND(H197&lt;L197,N197=""),Listes!$A$76,IF(AND(K197&lt;J197,N197=""),Listes!$A$77,IF(AND(L197&lt;&gt;"",L197&lt;H197,M197=""),Listes!$A$78,IF(AND(P197="",OR(I197&lt;&gt;"",J197&lt;&gt;"",K197&lt;&gt;"")),Listes!$A$79,""))))))</f>
        <v/>
      </c>
      <c r="P197" s="196"/>
      <c r="Q197" s="31">
        <f t="shared" si="6"/>
        <v>0</v>
      </c>
    </row>
    <row r="198" spans="1:17" ht="20.100000000000001" customHeight="1" x14ac:dyDescent="0.25">
      <c r="A198" s="134">
        <v>192</v>
      </c>
      <c r="B198" s="131" t="str">
        <f>IF('Dépenses sur factures'!B198="","",'Dépenses sur factures'!B198)</f>
        <v/>
      </c>
      <c r="C198" s="194" t="str">
        <f>IF('Dépenses sur factures'!C198="","",'Dépenses sur factures'!C198)</f>
        <v/>
      </c>
      <c r="D198" s="194" t="str">
        <f>IF('Dépenses sur factures'!D198="","",'Dépenses sur factures'!D198)</f>
        <v/>
      </c>
      <c r="E198" s="131" t="str">
        <f>IF('Dépenses sur factures'!E198="","",'Dépenses sur factures'!E198)</f>
        <v/>
      </c>
      <c r="F198" s="283" t="str">
        <f>IF('Dépenses sur factures'!F198="","",'Dépenses sur factures'!F198)</f>
        <v/>
      </c>
      <c r="G198" s="283" t="str">
        <f>IF('Dépenses sur factures'!G198="","",'Dépenses sur factures'!G198)</f>
        <v/>
      </c>
      <c r="H198" s="133" t="str">
        <f>IF('Dépenses sur factures'!H198="","",'Dépenses sur factures'!H198)</f>
        <v/>
      </c>
      <c r="I198" s="106"/>
      <c r="J198" s="287" t="str">
        <f t="shared" si="7"/>
        <v/>
      </c>
      <c r="K198" s="287" t="str">
        <f t="shared" si="8"/>
        <v/>
      </c>
      <c r="L198" s="106"/>
      <c r="M198" s="191"/>
      <c r="N198" s="340"/>
      <c r="O198" s="341" t="str">
        <f>IF(AND(OR(I198="KO",L198&lt;&gt;""),OR(I198="",J198="",K198="")),Listes!$A$74,IF(AND(L198="",I198&lt;&gt;""),Listes!$A$75,IF(AND(H198&lt;L198,N198=""),Listes!$A$76,IF(AND(K198&lt;J198,N198=""),Listes!$A$77,IF(AND(L198&lt;&gt;"",L198&lt;H198,M198=""),Listes!$A$78,IF(AND(P198="",OR(I198&lt;&gt;"",J198&lt;&gt;"",K198&lt;&gt;"")),Listes!$A$79,""))))))</f>
        <v/>
      </c>
      <c r="P198" s="196"/>
      <c r="Q198" s="31">
        <f t="shared" si="6"/>
        <v>0</v>
      </c>
    </row>
    <row r="199" spans="1:17" ht="20.100000000000001" customHeight="1" x14ac:dyDescent="0.25">
      <c r="A199" s="134">
        <v>193</v>
      </c>
      <c r="B199" s="131" t="str">
        <f>IF('Dépenses sur factures'!B199="","",'Dépenses sur factures'!B199)</f>
        <v/>
      </c>
      <c r="C199" s="194" t="str">
        <f>IF('Dépenses sur factures'!C199="","",'Dépenses sur factures'!C199)</f>
        <v/>
      </c>
      <c r="D199" s="194" t="str">
        <f>IF('Dépenses sur factures'!D199="","",'Dépenses sur factures'!D199)</f>
        <v/>
      </c>
      <c r="E199" s="131" t="str">
        <f>IF('Dépenses sur factures'!E199="","",'Dépenses sur factures'!E199)</f>
        <v/>
      </c>
      <c r="F199" s="283" t="str">
        <f>IF('Dépenses sur factures'!F199="","",'Dépenses sur factures'!F199)</f>
        <v/>
      </c>
      <c r="G199" s="283" t="str">
        <f>IF('Dépenses sur factures'!G199="","",'Dépenses sur factures'!G199)</f>
        <v/>
      </c>
      <c r="H199" s="133" t="str">
        <f>IF('Dépenses sur factures'!H199="","",'Dépenses sur factures'!H199)</f>
        <v/>
      </c>
      <c r="I199" s="106"/>
      <c r="J199" s="287" t="str">
        <f t="shared" si="7"/>
        <v/>
      </c>
      <c r="K199" s="287" t="str">
        <f t="shared" si="8"/>
        <v/>
      </c>
      <c r="L199" s="106"/>
      <c r="M199" s="191"/>
      <c r="N199" s="340"/>
      <c r="O199" s="341" t="str">
        <f>IF(AND(OR(I199="KO",L199&lt;&gt;""),OR(I199="",J199="",K199="")),Listes!$A$74,IF(AND(L199="",I199&lt;&gt;""),Listes!$A$75,IF(AND(H199&lt;L199,N199=""),Listes!$A$76,IF(AND(K199&lt;J199,N199=""),Listes!$A$77,IF(AND(L199&lt;&gt;"",L199&lt;H199,M199=""),Listes!$A$78,IF(AND(P199="",OR(I199&lt;&gt;"",J199&lt;&gt;"",K199&lt;&gt;"")),Listes!$A$79,""))))))</f>
        <v/>
      </c>
      <c r="P199" s="196"/>
      <c r="Q199" s="31">
        <f t="shared" ref="Q199:Q262" si="9">IF(AND(B199&lt;&gt;"",P199&lt;&gt;"Oui"),1,0)</f>
        <v>0</v>
      </c>
    </row>
    <row r="200" spans="1:17" ht="20.100000000000001" customHeight="1" x14ac:dyDescent="0.25">
      <c r="A200" s="134">
        <v>194</v>
      </c>
      <c r="B200" s="131" t="str">
        <f>IF('Dépenses sur factures'!B200="","",'Dépenses sur factures'!B200)</f>
        <v/>
      </c>
      <c r="C200" s="194" t="str">
        <f>IF('Dépenses sur factures'!C200="","",'Dépenses sur factures'!C200)</f>
        <v/>
      </c>
      <c r="D200" s="194" t="str">
        <f>IF('Dépenses sur factures'!D200="","",'Dépenses sur factures'!D200)</f>
        <v/>
      </c>
      <c r="E200" s="131" t="str">
        <f>IF('Dépenses sur factures'!E200="","",'Dépenses sur factures'!E200)</f>
        <v/>
      </c>
      <c r="F200" s="283" t="str">
        <f>IF('Dépenses sur factures'!F200="","",'Dépenses sur factures'!F200)</f>
        <v/>
      </c>
      <c r="G200" s="283" t="str">
        <f>IF('Dépenses sur factures'!G200="","",'Dépenses sur factures'!G200)</f>
        <v/>
      </c>
      <c r="H200" s="133" t="str">
        <f>IF('Dépenses sur factures'!H200="","",'Dépenses sur factures'!H200)</f>
        <v/>
      </c>
      <c r="I200" s="106"/>
      <c r="J200" s="287" t="str">
        <f t="shared" ref="J200:J263" si="10">IF(I200="KO","",IF(I200="","",F200))</f>
        <v/>
      </c>
      <c r="K200" s="287" t="str">
        <f t="shared" ref="K200:K263" si="11">IF(I200="KO","",IF(I200="","",G200))</f>
        <v/>
      </c>
      <c r="L200" s="106"/>
      <c r="M200" s="191"/>
      <c r="N200" s="340"/>
      <c r="O200" s="341" t="str">
        <f>IF(AND(OR(I200="KO",L200&lt;&gt;""),OR(I200="",J200="",K200="")),Listes!$A$74,IF(AND(L200="",I200&lt;&gt;""),Listes!$A$75,IF(AND(H200&lt;L200,N200=""),Listes!$A$76,IF(AND(K200&lt;J200,N200=""),Listes!$A$77,IF(AND(L200&lt;&gt;"",L200&lt;H200,M200=""),Listes!$A$78,IF(AND(P200="",OR(I200&lt;&gt;"",J200&lt;&gt;"",K200&lt;&gt;"")),Listes!$A$79,""))))))</f>
        <v/>
      </c>
      <c r="P200" s="196"/>
      <c r="Q200" s="31">
        <f t="shared" si="9"/>
        <v>0</v>
      </c>
    </row>
    <row r="201" spans="1:17" ht="20.100000000000001" customHeight="1" x14ac:dyDescent="0.25">
      <c r="A201" s="134">
        <v>195</v>
      </c>
      <c r="B201" s="131" t="str">
        <f>IF('Dépenses sur factures'!B201="","",'Dépenses sur factures'!B201)</f>
        <v/>
      </c>
      <c r="C201" s="194" t="str">
        <f>IF('Dépenses sur factures'!C201="","",'Dépenses sur factures'!C201)</f>
        <v/>
      </c>
      <c r="D201" s="194" t="str">
        <f>IF('Dépenses sur factures'!D201="","",'Dépenses sur factures'!D201)</f>
        <v/>
      </c>
      <c r="E201" s="131" t="str">
        <f>IF('Dépenses sur factures'!E201="","",'Dépenses sur factures'!E201)</f>
        <v/>
      </c>
      <c r="F201" s="283" t="str">
        <f>IF('Dépenses sur factures'!F201="","",'Dépenses sur factures'!F201)</f>
        <v/>
      </c>
      <c r="G201" s="283" t="str">
        <f>IF('Dépenses sur factures'!G201="","",'Dépenses sur factures'!G201)</f>
        <v/>
      </c>
      <c r="H201" s="133" t="str">
        <f>IF('Dépenses sur factures'!H201="","",'Dépenses sur factures'!H201)</f>
        <v/>
      </c>
      <c r="I201" s="106"/>
      <c r="J201" s="287" t="str">
        <f t="shared" si="10"/>
        <v/>
      </c>
      <c r="K201" s="287" t="str">
        <f t="shared" si="11"/>
        <v/>
      </c>
      <c r="L201" s="106"/>
      <c r="M201" s="191"/>
      <c r="N201" s="340"/>
      <c r="O201" s="341" t="str">
        <f>IF(AND(OR(I201="KO",L201&lt;&gt;""),OR(I201="",J201="",K201="")),Listes!$A$74,IF(AND(L201="",I201&lt;&gt;""),Listes!$A$75,IF(AND(H201&lt;L201,N201=""),Listes!$A$76,IF(AND(K201&lt;J201,N201=""),Listes!$A$77,IF(AND(L201&lt;&gt;"",L201&lt;H201,M201=""),Listes!$A$78,IF(AND(P201="",OR(I201&lt;&gt;"",J201&lt;&gt;"",K201&lt;&gt;"")),Listes!$A$79,""))))))</f>
        <v/>
      </c>
      <c r="P201" s="196"/>
      <c r="Q201" s="31">
        <f t="shared" si="9"/>
        <v>0</v>
      </c>
    </row>
    <row r="202" spans="1:17" ht="20.100000000000001" customHeight="1" x14ac:dyDescent="0.25">
      <c r="A202" s="134">
        <v>196</v>
      </c>
      <c r="B202" s="131" t="str">
        <f>IF('Dépenses sur factures'!B202="","",'Dépenses sur factures'!B202)</f>
        <v/>
      </c>
      <c r="C202" s="194" t="str">
        <f>IF('Dépenses sur factures'!C202="","",'Dépenses sur factures'!C202)</f>
        <v/>
      </c>
      <c r="D202" s="194" t="str">
        <f>IF('Dépenses sur factures'!D202="","",'Dépenses sur factures'!D202)</f>
        <v/>
      </c>
      <c r="E202" s="131" t="str">
        <f>IF('Dépenses sur factures'!E202="","",'Dépenses sur factures'!E202)</f>
        <v/>
      </c>
      <c r="F202" s="283" t="str">
        <f>IF('Dépenses sur factures'!F202="","",'Dépenses sur factures'!F202)</f>
        <v/>
      </c>
      <c r="G202" s="283" t="str">
        <f>IF('Dépenses sur factures'!G202="","",'Dépenses sur factures'!G202)</f>
        <v/>
      </c>
      <c r="H202" s="133" t="str">
        <f>IF('Dépenses sur factures'!H202="","",'Dépenses sur factures'!H202)</f>
        <v/>
      </c>
      <c r="I202" s="106"/>
      <c r="J202" s="287" t="str">
        <f t="shared" si="10"/>
        <v/>
      </c>
      <c r="K202" s="287" t="str">
        <f t="shared" si="11"/>
        <v/>
      </c>
      <c r="L202" s="106"/>
      <c r="M202" s="191"/>
      <c r="N202" s="340"/>
      <c r="O202" s="341" t="str">
        <f>IF(AND(OR(I202="KO",L202&lt;&gt;""),OR(I202="",J202="",K202="")),Listes!$A$74,IF(AND(L202="",I202&lt;&gt;""),Listes!$A$75,IF(AND(H202&lt;L202,N202=""),Listes!$A$76,IF(AND(K202&lt;J202,N202=""),Listes!$A$77,IF(AND(L202&lt;&gt;"",L202&lt;H202,M202=""),Listes!$A$78,IF(AND(P202="",OR(I202&lt;&gt;"",J202&lt;&gt;"",K202&lt;&gt;"")),Listes!$A$79,""))))))</f>
        <v/>
      </c>
      <c r="P202" s="196"/>
      <c r="Q202" s="31">
        <f t="shared" si="9"/>
        <v>0</v>
      </c>
    </row>
    <row r="203" spans="1:17" ht="20.100000000000001" customHeight="1" x14ac:dyDescent="0.25">
      <c r="A203" s="134">
        <v>197</v>
      </c>
      <c r="B203" s="131" t="str">
        <f>IF('Dépenses sur factures'!B203="","",'Dépenses sur factures'!B203)</f>
        <v/>
      </c>
      <c r="C203" s="194" t="str">
        <f>IF('Dépenses sur factures'!C203="","",'Dépenses sur factures'!C203)</f>
        <v/>
      </c>
      <c r="D203" s="194" t="str">
        <f>IF('Dépenses sur factures'!D203="","",'Dépenses sur factures'!D203)</f>
        <v/>
      </c>
      <c r="E203" s="131" t="str">
        <f>IF('Dépenses sur factures'!E203="","",'Dépenses sur factures'!E203)</f>
        <v/>
      </c>
      <c r="F203" s="283" t="str">
        <f>IF('Dépenses sur factures'!F203="","",'Dépenses sur factures'!F203)</f>
        <v/>
      </c>
      <c r="G203" s="283" t="str">
        <f>IF('Dépenses sur factures'!G203="","",'Dépenses sur factures'!G203)</f>
        <v/>
      </c>
      <c r="H203" s="133" t="str">
        <f>IF('Dépenses sur factures'!H203="","",'Dépenses sur factures'!H203)</f>
        <v/>
      </c>
      <c r="I203" s="106"/>
      <c r="J203" s="287" t="str">
        <f t="shared" si="10"/>
        <v/>
      </c>
      <c r="K203" s="287" t="str">
        <f t="shared" si="11"/>
        <v/>
      </c>
      <c r="L203" s="106"/>
      <c r="M203" s="191"/>
      <c r="N203" s="340"/>
      <c r="O203" s="341" t="str">
        <f>IF(AND(OR(I203="KO",L203&lt;&gt;""),OR(I203="",J203="",K203="")),Listes!$A$74,IF(AND(L203="",I203&lt;&gt;""),Listes!$A$75,IF(AND(H203&lt;L203,N203=""),Listes!$A$76,IF(AND(K203&lt;J203,N203=""),Listes!$A$77,IF(AND(L203&lt;&gt;"",L203&lt;H203,M203=""),Listes!$A$78,IF(AND(P203="",OR(I203&lt;&gt;"",J203&lt;&gt;"",K203&lt;&gt;"")),Listes!$A$79,""))))))</f>
        <v/>
      </c>
      <c r="P203" s="196"/>
      <c r="Q203" s="31">
        <f t="shared" si="9"/>
        <v>0</v>
      </c>
    </row>
    <row r="204" spans="1:17" ht="20.100000000000001" customHeight="1" x14ac:dyDescent="0.25">
      <c r="A204" s="134">
        <v>198</v>
      </c>
      <c r="B204" s="131" t="str">
        <f>IF('Dépenses sur factures'!B204="","",'Dépenses sur factures'!B204)</f>
        <v/>
      </c>
      <c r="C204" s="194" t="str">
        <f>IF('Dépenses sur factures'!C204="","",'Dépenses sur factures'!C204)</f>
        <v/>
      </c>
      <c r="D204" s="194" t="str">
        <f>IF('Dépenses sur factures'!D204="","",'Dépenses sur factures'!D204)</f>
        <v/>
      </c>
      <c r="E204" s="131" t="str">
        <f>IF('Dépenses sur factures'!E204="","",'Dépenses sur factures'!E204)</f>
        <v/>
      </c>
      <c r="F204" s="283" t="str">
        <f>IF('Dépenses sur factures'!F204="","",'Dépenses sur factures'!F204)</f>
        <v/>
      </c>
      <c r="G204" s="283" t="str">
        <f>IF('Dépenses sur factures'!G204="","",'Dépenses sur factures'!G204)</f>
        <v/>
      </c>
      <c r="H204" s="133" t="str">
        <f>IF('Dépenses sur factures'!H204="","",'Dépenses sur factures'!H204)</f>
        <v/>
      </c>
      <c r="I204" s="106"/>
      <c r="J204" s="287" t="str">
        <f t="shared" si="10"/>
        <v/>
      </c>
      <c r="K204" s="287" t="str">
        <f t="shared" si="11"/>
        <v/>
      </c>
      <c r="L204" s="106"/>
      <c r="M204" s="191"/>
      <c r="N204" s="340"/>
      <c r="O204" s="341" t="str">
        <f>IF(AND(OR(I204="KO",L204&lt;&gt;""),OR(I204="",J204="",K204="")),Listes!$A$74,IF(AND(L204="",I204&lt;&gt;""),Listes!$A$75,IF(AND(H204&lt;L204,N204=""),Listes!$A$76,IF(AND(K204&lt;J204,N204=""),Listes!$A$77,IF(AND(L204&lt;&gt;"",L204&lt;H204,M204=""),Listes!$A$78,IF(AND(P204="",OR(I204&lt;&gt;"",J204&lt;&gt;"",K204&lt;&gt;"")),Listes!$A$79,""))))))</f>
        <v/>
      </c>
      <c r="P204" s="196"/>
      <c r="Q204" s="31">
        <f t="shared" si="9"/>
        <v>0</v>
      </c>
    </row>
    <row r="205" spans="1:17" ht="20.100000000000001" customHeight="1" x14ac:dyDescent="0.25">
      <c r="A205" s="134">
        <v>199</v>
      </c>
      <c r="B205" s="131" t="str">
        <f>IF('Dépenses sur factures'!B205="","",'Dépenses sur factures'!B205)</f>
        <v/>
      </c>
      <c r="C205" s="194" t="str">
        <f>IF('Dépenses sur factures'!C205="","",'Dépenses sur factures'!C205)</f>
        <v/>
      </c>
      <c r="D205" s="194" t="str">
        <f>IF('Dépenses sur factures'!D205="","",'Dépenses sur factures'!D205)</f>
        <v/>
      </c>
      <c r="E205" s="131" t="str">
        <f>IF('Dépenses sur factures'!E205="","",'Dépenses sur factures'!E205)</f>
        <v/>
      </c>
      <c r="F205" s="283" t="str">
        <f>IF('Dépenses sur factures'!F205="","",'Dépenses sur factures'!F205)</f>
        <v/>
      </c>
      <c r="G205" s="283" t="str">
        <f>IF('Dépenses sur factures'!G205="","",'Dépenses sur factures'!G205)</f>
        <v/>
      </c>
      <c r="H205" s="133" t="str">
        <f>IF('Dépenses sur factures'!H205="","",'Dépenses sur factures'!H205)</f>
        <v/>
      </c>
      <c r="I205" s="106"/>
      <c r="J205" s="287" t="str">
        <f t="shared" si="10"/>
        <v/>
      </c>
      <c r="K205" s="287" t="str">
        <f t="shared" si="11"/>
        <v/>
      </c>
      <c r="L205" s="106"/>
      <c r="M205" s="191"/>
      <c r="N205" s="340"/>
      <c r="O205" s="341" t="str">
        <f>IF(AND(OR(I205="KO",L205&lt;&gt;""),OR(I205="",J205="",K205="")),Listes!$A$74,IF(AND(L205="",I205&lt;&gt;""),Listes!$A$75,IF(AND(H205&lt;L205,N205=""),Listes!$A$76,IF(AND(K205&lt;J205,N205=""),Listes!$A$77,IF(AND(L205&lt;&gt;"",L205&lt;H205,M205=""),Listes!$A$78,IF(AND(P205="",OR(I205&lt;&gt;"",J205&lt;&gt;"",K205&lt;&gt;"")),Listes!$A$79,""))))))</f>
        <v/>
      </c>
      <c r="P205" s="196"/>
      <c r="Q205" s="31">
        <f t="shared" si="9"/>
        <v>0</v>
      </c>
    </row>
    <row r="206" spans="1:17" ht="20.100000000000001" customHeight="1" x14ac:dyDescent="0.25">
      <c r="A206" s="134">
        <v>200</v>
      </c>
      <c r="B206" s="131" t="str">
        <f>IF('Dépenses sur factures'!B206="","",'Dépenses sur factures'!B206)</f>
        <v/>
      </c>
      <c r="C206" s="194" t="str">
        <f>IF('Dépenses sur factures'!C206="","",'Dépenses sur factures'!C206)</f>
        <v/>
      </c>
      <c r="D206" s="194" t="str">
        <f>IF('Dépenses sur factures'!D206="","",'Dépenses sur factures'!D206)</f>
        <v/>
      </c>
      <c r="E206" s="131" t="str">
        <f>IF('Dépenses sur factures'!E206="","",'Dépenses sur factures'!E206)</f>
        <v/>
      </c>
      <c r="F206" s="283" t="str">
        <f>IF('Dépenses sur factures'!F206="","",'Dépenses sur factures'!F206)</f>
        <v/>
      </c>
      <c r="G206" s="283" t="str">
        <f>IF('Dépenses sur factures'!G206="","",'Dépenses sur factures'!G206)</f>
        <v/>
      </c>
      <c r="H206" s="133" t="str">
        <f>IF('Dépenses sur factures'!H206="","",'Dépenses sur factures'!H206)</f>
        <v/>
      </c>
      <c r="I206" s="106"/>
      <c r="J206" s="287" t="str">
        <f t="shared" si="10"/>
        <v/>
      </c>
      <c r="K206" s="287" t="str">
        <f t="shared" si="11"/>
        <v/>
      </c>
      <c r="L206" s="106"/>
      <c r="M206" s="191"/>
      <c r="N206" s="340"/>
      <c r="O206" s="341" t="str">
        <f>IF(AND(OR(I206="KO",L206&lt;&gt;""),OR(I206="",J206="",K206="")),Listes!$A$74,IF(AND(L206="",I206&lt;&gt;""),Listes!$A$75,IF(AND(H206&lt;L206,N206=""),Listes!$A$76,IF(AND(K206&lt;J206,N206=""),Listes!$A$77,IF(AND(L206&lt;&gt;"",L206&lt;H206,M206=""),Listes!$A$78,IF(AND(P206="",OR(I206&lt;&gt;"",J206&lt;&gt;"",K206&lt;&gt;"")),Listes!$A$79,""))))))</f>
        <v/>
      </c>
      <c r="P206" s="196"/>
      <c r="Q206" s="31">
        <f t="shared" si="9"/>
        <v>0</v>
      </c>
    </row>
    <row r="207" spans="1:17" ht="20.100000000000001" customHeight="1" x14ac:dyDescent="0.25">
      <c r="A207" s="134">
        <v>201</v>
      </c>
      <c r="B207" s="131" t="str">
        <f>IF('Dépenses sur factures'!B207="","",'Dépenses sur factures'!B207)</f>
        <v/>
      </c>
      <c r="C207" s="194" t="str">
        <f>IF('Dépenses sur factures'!C207="","",'Dépenses sur factures'!C207)</f>
        <v/>
      </c>
      <c r="D207" s="194" t="str">
        <f>IF('Dépenses sur factures'!D207="","",'Dépenses sur factures'!D207)</f>
        <v/>
      </c>
      <c r="E207" s="131" t="str">
        <f>IF('Dépenses sur factures'!E207="","",'Dépenses sur factures'!E207)</f>
        <v/>
      </c>
      <c r="F207" s="283" t="str">
        <f>IF('Dépenses sur factures'!F207="","",'Dépenses sur factures'!F207)</f>
        <v/>
      </c>
      <c r="G207" s="283" t="str">
        <f>IF('Dépenses sur factures'!G207="","",'Dépenses sur factures'!G207)</f>
        <v/>
      </c>
      <c r="H207" s="133" t="str">
        <f>IF('Dépenses sur factures'!H207="","",'Dépenses sur factures'!H207)</f>
        <v/>
      </c>
      <c r="I207" s="106"/>
      <c r="J207" s="287" t="str">
        <f t="shared" si="10"/>
        <v/>
      </c>
      <c r="K207" s="287" t="str">
        <f t="shared" si="11"/>
        <v/>
      </c>
      <c r="L207" s="106"/>
      <c r="M207" s="191"/>
      <c r="N207" s="340"/>
      <c r="O207" s="341" t="str">
        <f>IF(AND(OR(I207="KO",L207&lt;&gt;""),OR(I207="",J207="",K207="")),Listes!$A$74,IF(AND(L207="",I207&lt;&gt;""),Listes!$A$75,IF(AND(H207&lt;L207,N207=""),Listes!$A$76,IF(AND(K207&lt;J207,N207=""),Listes!$A$77,IF(AND(L207&lt;&gt;"",L207&lt;H207,M207=""),Listes!$A$78,IF(AND(P207="",OR(I207&lt;&gt;"",J207&lt;&gt;"",K207&lt;&gt;"")),Listes!$A$79,""))))))</f>
        <v/>
      </c>
      <c r="P207" s="196"/>
      <c r="Q207" s="31">
        <f t="shared" si="9"/>
        <v>0</v>
      </c>
    </row>
    <row r="208" spans="1:17" ht="20.100000000000001" customHeight="1" x14ac:dyDescent="0.25">
      <c r="A208" s="134">
        <v>202</v>
      </c>
      <c r="B208" s="131" t="str">
        <f>IF('Dépenses sur factures'!B208="","",'Dépenses sur factures'!B208)</f>
        <v/>
      </c>
      <c r="C208" s="194" t="str">
        <f>IF('Dépenses sur factures'!C208="","",'Dépenses sur factures'!C208)</f>
        <v/>
      </c>
      <c r="D208" s="194" t="str">
        <f>IF('Dépenses sur factures'!D208="","",'Dépenses sur factures'!D208)</f>
        <v/>
      </c>
      <c r="E208" s="131" t="str">
        <f>IF('Dépenses sur factures'!E208="","",'Dépenses sur factures'!E208)</f>
        <v/>
      </c>
      <c r="F208" s="283" t="str">
        <f>IF('Dépenses sur factures'!F208="","",'Dépenses sur factures'!F208)</f>
        <v/>
      </c>
      <c r="G208" s="283" t="str">
        <f>IF('Dépenses sur factures'!G208="","",'Dépenses sur factures'!G208)</f>
        <v/>
      </c>
      <c r="H208" s="133" t="str">
        <f>IF('Dépenses sur factures'!H208="","",'Dépenses sur factures'!H208)</f>
        <v/>
      </c>
      <c r="I208" s="106"/>
      <c r="J208" s="287" t="str">
        <f t="shared" si="10"/>
        <v/>
      </c>
      <c r="K208" s="287" t="str">
        <f t="shared" si="11"/>
        <v/>
      </c>
      <c r="L208" s="106"/>
      <c r="M208" s="191"/>
      <c r="N208" s="340"/>
      <c r="O208" s="341" t="str">
        <f>IF(AND(OR(I208="KO",L208&lt;&gt;""),OR(I208="",J208="",K208="")),Listes!$A$74,IF(AND(L208="",I208&lt;&gt;""),Listes!$A$75,IF(AND(H208&lt;L208,N208=""),Listes!$A$76,IF(AND(K208&lt;J208,N208=""),Listes!$A$77,IF(AND(L208&lt;&gt;"",L208&lt;H208,M208=""),Listes!$A$78,IF(AND(P208="",OR(I208&lt;&gt;"",J208&lt;&gt;"",K208&lt;&gt;"")),Listes!$A$79,""))))))</f>
        <v/>
      </c>
      <c r="P208" s="196"/>
      <c r="Q208" s="31">
        <f t="shared" si="9"/>
        <v>0</v>
      </c>
    </row>
    <row r="209" spans="1:17" ht="20.100000000000001" customHeight="1" x14ac:dyDescent="0.25">
      <c r="A209" s="134">
        <v>203</v>
      </c>
      <c r="B209" s="131" t="str">
        <f>IF('Dépenses sur factures'!B209="","",'Dépenses sur factures'!B209)</f>
        <v/>
      </c>
      <c r="C209" s="194" t="str">
        <f>IF('Dépenses sur factures'!C209="","",'Dépenses sur factures'!C209)</f>
        <v/>
      </c>
      <c r="D209" s="194" t="str">
        <f>IF('Dépenses sur factures'!D209="","",'Dépenses sur factures'!D209)</f>
        <v/>
      </c>
      <c r="E209" s="131" t="str">
        <f>IF('Dépenses sur factures'!E209="","",'Dépenses sur factures'!E209)</f>
        <v/>
      </c>
      <c r="F209" s="283" t="str">
        <f>IF('Dépenses sur factures'!F209="","",'Dépenses sur factures'!F209)</f>
        <v/>
      </c>
      <c r="G209" s="283" t="str">
        <f>IF('Dépenses sur factures'!G209="","",'Dépenses sur factures'!G209)</f>
        <v/>
      </c>
      <c r="H209" s="133" t="str">
        <f>IF('Dépenses sur factures'!H209="","",'Dépenses sur factures'!H209)</f>
        <v/>
      </c>
      <c r="I209" s="106"/>
      <c r="J209" s="287" t="str">
        <f t="shared" si="10"/>
        <v/>
      </c>
      <c r="K209" s="287" t="str">
        <f t="shared" si="11"/>
        <v/>
      </c>
      <c r="L209" s="106"/>
      <c r="M209" s="191"/>
      <c r="N209" s="340"/>
      <c r="O209" s="341" t="str">
        <f>IF(AND(OR(I209="KO",L209&lt;&gt;""),OR(I209="",J209="",K209="")),Listes!$A$74,IF(AND(L209="",I209&lt;&gt;""),Listes!$A$75,IF(AND(H209&lt;L209,N209=""),Listes!$A$76,IF(AND(K209&lt;J209,N209=""),Listes!$A$77,IF(AND(L209&lt;&gt;"",L209&lt;H209,M209=""),Listes!$A$78,IF(AND(P209="",OR(I209&lt;&gt;"",J209&lt;&gt;"",K209&lt;&gt;"")),Listes!$A$79,""))))))</f>
        <v/>
      </c>
      <c r="P209" s="196"/>
      <c r="Q209" s="31">
        <f t="shared" si="9"/>
        <v>0</v>
      </c>
    </row>
    <row r="210" spans="1:17" ht="20.100000000000001" customHeight="1" x14ac:dyDescent="0.25">
      <c r="A210" s="134">
        <v>204</v>
      </c>
      <c r="B210" s="131" t="str">
        <f>IF('Dépenses sur factures'!B210="","",'Dépenses sur factures'!B210)</f>
        <v/>
      </c>
      <c r="C210" s="194" t="str">
        <f>IF('Dépenses sur factures'!C210="","",'Dépenses sur factures'!C210)</f>
        <v/>
      </c>
      <c r="D210" s="194" t="str">
        <f>IF('Dépenses sur factures'!D210="","",'Dépenses sur factures'!D210)</f>
        <v/>
      </c>
      <c r="E210" s="131" t="str">
        <f>IF('Dépenses sur factures'!E210="","",'Dépenses sur factures'!E210)</f>
        <v/>
      </c>
      <c r="F210" s="283" t="str">
        <f>IF('Dépenses sur factures'!F210="","",'Dépenses sur factures'!F210)</f>
        <v/>
      </c>
      <c r="G210" s="283" t="str">
        <f>IF('Dépenses sur factures'!G210="","",'Dépenses sur factures'!G210)</f>
        <v/>
      </c>
      <c r="H210" s="133" t="str">
        <f>IF('Dépenses sur factures'!H210="","",'Dépenses sur factures'!H210)</f>
        <v/>
      </c>
      <c r="I210" s="106"/>
      <c r="J210" s="287" t="str">
        <f t="shared" si="10"/>
        <v/>
      </c>
      <c r="K210" s="287" t="str">
        <f t="shared" si="11"/>
        <v/>
      </c>
      <c r="L210" s="106"/>
      <c r="M210" s="191"/>
      <c r="N210" s="340"/>
      <c r="O210" s="341" t="str">
        <f>IF(AND(OR(I210="KO",L210&lt;&gt;""),OR(I210="",J210="",K210="")),Listes!$A$74,IF(AND(L210="",I210&lt;&gt;""),Listes!$A$75,IF(AND(H210&lt;L210,N210=""),Listes!$A$76,IF(AND(K210&lt;J210,N210=""),Listes!$A$77,IF(AND(L210&lt;&gt;"",L210&lt;H210,M210=""),Listes!$A$78,IF(AND(P210="",OR(I210&lt;&gt;"",J210&lt;&gt;"",K210&lt;&gt;"")),Listes!$A$79,""))))))</f>
        <v/>
      </c>
      <c r="P210" s="196"/>
      <c r="Q210" s="31">
        <f t="shared" si="9"/>
        <v>0</v>
      </c>
    </row>
    <row r="211" spans="1:17" ht="20.100000000000001" customHeight="1" x14ac:dyDescent="0.25">
      <c r="A211" s="134">
        <v>205</v>
      </c>
      <c r="B211" s="131" t="str">
        <f>IF('Dépenses sur factures'!B211="","",'Dépenses sur factures'!B211)</f>
        <v/>
      </c>
      <c r="C211" s="194" t="str">
        <f>IF('Dépenses sur factures'!C211="","",'Dépenses sur factures'!C211)</f>
        <v/>
      </c>
      <c r="D211" s="194" t="str">
        <f>IF('Dépenses sur factures'!D211="","",'Dépenses sur factures'!D211)</f>
        <v/>
      </c>
      <c r="E211" s="131" t="str">
        <f>IF('Dépenses sur factures'!E211="","",'Dépenses sur factures'!E211)</f>
        <v/>
      </c>
      <c r="F211" s="283" t="str">
        <f>IF('Dépenses sur factures'!F211="","",'Dépenses sur factures'!F211)</f>
        <v/>
      </c>
      <c r="G211" s="283" t="str">
        <f>IF('Dépenses sur factures'!G211="","",'Dépenses sur factures'!G211)</f>
        <v/>
      </c>
      <c r="H211" s="133" t="str">
        <f>IF('Dépenses sur factures'!H211="","",'Dépenses sur factures'!H211)</f>
        <v/>
      </c>
      <c r="I211" s="106"/>
      <c r="J211" s="287" t="str">
        <f t="shared" si="10"/>
        <v/>
      </c>
      <c r="K211" s="287" t="str">
        <f t="shared" si="11"/>
        <v/>
      </c>
      <c r="L211" s="106"/>
      <c r="M211" s="191"/>
      <c r="N211" s="340"/>
      <c r="O211" s="341" t="str">
        <f>IF(AND(OR(I211="KO",L211&lt;&gt;""),OR(I211="",J211="",K211="")),Listes!$A$74,IF(AND(L211="",I211&lt;&gt;""),Listes!$A$75,IF(AND(H211&lt;L211,N211=""),Listes!$A$76,IF(AND(K211&lt;J211,N211=""),Listes!$A$77,IF(AND(L211&lt;&gt;"",L211&lt;H211,M211=""),Listes!$A$78,IF(AND(P211="",OR(I211&lt;&gt;"",J211&lt;&gt;"",K211&lt;&gt;"")),Listes!$A$79,""))))))</f>
        <v/>
      </c>
      <c r="P211" s="196"/>
      <c r="Q211" s="31">
        <f t="shared" si="9"/>
        <v>0</v>
      </c>
    </row>
    <row r="212" spans="1:17" ht="20.100000000000001" customHeight="1" x14ac:dyDescent="0.25">
      <c r="A212" s="134">
        <v>206</v>
      </c>
      <c r="B212" s="131" t="str">
        <f>IF('Dépenses sur factures'!B212="","",'Dépenses sur factures'!B212)</f>
        <v/>
      </c>
      <c r="C212" s="194" t="str">
        <f>IF('Dépenses sur factures'!C212="","",'Dépenses sur factures'!C212)</f>
        <v/>
      </c>
      <c r="D212" s="194" t="str">
        <f>IF('Dépenses sur factures'!D212="","",'Dépenses sur factures'!D212)</f>
        <v/>
      </c>
      <c r="E212" s="131" t="str">
        <f>IF('Dépenses sur factures'!E212="","",'Dépenses sur factures'!E212)</f>
        <v/>
      </c>
      <c r="F212" s="283" t="str">
        <f>IF('Dépenses sur factures'!F212="","",'Dépenses sur factures'!F212)</f>
        <v/>
      </c>
      <c r="G212" s="283" t="str">
        <f>IF('Dépenses sur factures'!G212="","",'Dépenses sur factures'!G212)</f>
        <v/>
      </c>
      <c r="H212" s="133" t="str">
        <f>IF('Dépenses sur factures'!H212="","",'Dépenses sur factures'!H212)</f>
        <v/>
      </c>
      <c r="I212" s="106"/>
      <c r="J212" s="287" t="str">
        <f t="shared" si="10"/>
        <v/>
      </c>
      <c r="K212" s="287" t="str">
        <f t="shared" si="11"/>
        <v/>
      </c>
      <c r="L212" s="106"/>
      <c r="M212" s="191"/>
      <c r="N212" s="340"/>
      <c r="O212" s="341" t="str">
        <f>IF(AND(OR(I212="KO",L212&lt;&gt;""),OR(I212="",J212="",K212="")),Listes!$A$74,IF(AND(L212="",I212&lt;&gt;""),Listes!$A$75,IF(AND(H212&lt;L212,N212=""),Listes!$A$76,IF(AND(K212&lt;J212,N212=""),Listes!$A$77,IF(AND(L212&lt;&gt;"",L212&lt;H212,M212=""),Listes!$A$78,IF(AND(P212="",OR(I212&lt;&gt;"",J212&lt;&gt;"",K212&lt;&gt;"")),Listes!$A$79,""))))))</f>
        <v/>
      </c>
      <c r="P212" s="196"/>
      <c r="Q212" s="31">
        <f t="shared" si="9"/>
        <v>0</v>
      </c>
    </row>
    <row r="213" spans="1:17" ht="20.100000000000001" customHeight="1" x14ac:dyDescent="0.25">
      <c r="A213" s="134">
        <v>207</v>
      </c>
      <c r="B213" s="131" t="str">
        <f>IF('Dépenses sur factures'!B213="","",'Dépenses sur factures'!B213)</f>
        <v/>
      </c>
      <c r="C213" s="194" t="str">
        <f>IF('Dépenses sur factures'!C213="","",'Dépenses sur factures'!C213)</f>
        <v/>
      </c>
      <c r="D213" s="194" t="str">
        <f>IF('Dépenses sur factures'!D213="","",'Dépenses sur factures'!D213)</f>
        <v/>
      </c>
      <c r="E213" s="131" t="str">
        <f>IF('Dépenses sur factures'!E213="","",'Dépenses sur factures'!E213)</f>
        <v/>
      </c>
      <c r="F213" s="283" t="str">
        <f>IF('Dépenses sur factures'!F213="","",'Dépenses sur factures'!F213)</f>
        <v/>
      </c>
      <c r="G213" s="283" t="str">
        <f>IF('Dépenses sur factures'!G213="","",'Dépenses sur factures'!G213)</f>
        <v/>
      </c>
      <c r="H213" s="133" t="str">
        <f>IF('Dépenses sur factures'!H213="","",'Dépenses sur factures'!H213)</f>
        <v/>
      </c>
      <c r="I213" s="106"/>
      <c r="J213" s="287" t="str">
        <f t="shared" si="10"/>
        <v/>
      </c>
      <c r="K213" s="287" t="str">
        <f t="shared" si="11"/>
        <v/>
      </c>
      <c r="L213" s="106"/>
      <c r="M213" s="191"/>
      <c r="N213" s="340"/>
      <c r="O213" s="341" t="str">
        <f>IF(AND(OR(I213="KO",L213&lt;&gt;""),OR(I213="",J213="",K213="")),Listes!$A$74,IF(AND(L213="",I213&lt;&gt;""),Listes!$A$75,IF(AND(H213&lt;L213,N213=""),Listes!$A$76,IF(AND(K213&lt;J213,N213=""),Listes!$A$77,IF(AND(L213&lt;&gt;"",L213&lt;H213,M213=""),Listes!$A$78,IF(AND(P213="",OR(I213&lt;&gt;"",J213&lt;&gt;"",K213&lt;&gt;"")),Listes!$A$79,""))))))</f>
        <v/>
      </c>
      <c r="P213" s="196"/>
      <c r="Q213" s="31">
        <f t="shared" si="9"/>
        <v>0</v>
      </c>
    </row>
    <row r="214" spans="1:17" ht="20.100000000000001" customHeight="1" x14ac:dyDescent="0.25">
      <c r="A214" s="134">
        <v>208</v>
      </c>
      <c r="B214" s="131" t="str">
        <f>IF('Dépenses sur factures'!B214="","",'Dépenses sur factures'!B214)</f>
        <v/>
      </c>
      <c r="C214" s="194" t="str">
        <f>IF('Dépenses sur factures'!C214="","",'Dépenses sur factures'!C214)</f>
        <v/>
      </c>
      <c r="D214" s="194" t="str">
        <f>IF('Dépenses sur factures'!D214="","",'Dépenses sur factures'!D214)</f>
        <v/>
      </c>
      <c r="E214" s="131" t="str">
        <f>IF('Dépenses sur factures'!E214="","",'Dépenses sur factures'!E214)</f>
        <v/>
      </c>
      <c r="F214" s="283" t="str">
        <f>IF('Dépenses sur factures'!F214="","",'Dépenses sur factures'!F214)</f>
        <v/>
      </c>
      <c r="G214" s="283" t="str">
        <f>IF('Dépenses sur factures'!G214="","",'Dépenses sur factures'!G214)</f>
        <v/>
      </c>
      <c r="H214" s="133" t="str">
        <f>IF('Dépenses sur factures'!H214="","",'Dépenses sur factures'!H214)</f>
        <v/>
      </c>
      <c r="I214" s="106"/>
      <c r="J214" s="287" t="str">
        <f t="shared" si="10"/>
        <v/>
      </c>
      <c r="K214" s="287" t="str">
        <f t="shared" si="11"/>
        <v/>
      </c>
      <c r="L214" s="106"/>
      <c r="M214" s="191"/>
      <c r="N214" s="340"/>
      <c r="O214" s="341" t="str">
        <f>IF(AND(OR(I214="KO",L214&lt;&gt;""),OR(I214="",J214="",K214="")),Listes!$A$74,IF(AND(L214="",I214&lt;&gt;""),Listes!$A$75,IF(AND(H214&lt;L214,N214=""),Listes!$A$76,IF(AND(K214&lt;J214,N214=""),Listes!$A$77,IF(AND(L214&lt;&gt;"",L214&lt;H214,M214=""),Listes!$A$78,IF(AND(P214="",OR(I214&lt;&gt;"",J214&lt;&gt;"",K214&lt;&gt;"")),Listes!$A$79,""))))))</f>
        <v/>
      </c>
      <c r="P214" s="196"/>
      <c r="Q214" s="31">
        <f t="shared" si="9"/>
        <v>0</v>
      </c>
    </row>
    <row r="215" spans="1:17" ht="20.100000000000001" customHeight="1" x14ac:dyDescent="0.25">
      <c r="A215" s="134">
        <v>209</v>
      </c>
      <c r="B215" s="131" t="str">
        <f>IF('Dépenses sur factures'!B215="","",'Dépenses sur factures'!B215)</f>
        <v/>
      </c>
      <c r="C215" s="194" t="str">
        <f>IF('Dépenses sur factures'!C215="","",'Dépenses sur factures'!C215)</f>
        <v/>
      </c>
      <c r="D215" s="194" t="str">
        <f>IF('Dépenses sur factures'!D215="","",'Dépenses sur factures'!D215)</f>
        <v/>
      </c>
      <c r="E215" s="131" t="str">
        <f>IF('Dépenses sur factures'!E215="","",'Dépenses sur factures'!E215)</f>
        <v/>
      </c>
      <c r="F215" s="283" t="str">
        <f>IF('Dépenses sur factures'!F215="","",'Dépenses sur factures'!F215)</f>
        <v/>
      </c>
      <c r="G215" s="283" t="str">
        <f>IF('Dépenses sur factures'!G215="","",'Dépenses sur factures'!G215)</f>
        <v/>
      </c>
      <c r="H215" s="133" t="str">
        <f>IF('Dépenses sur factures'!H215="","",'Dépenses sur factures'!H215)</f>
        <v/>
      </c>
      <c r="I215" s="106"/>
      <c r="J215" s="287" t="str">
        <f t="shared" si="10"/>
        <v/>
      </c>
      <c r="K215" s="287" t="str">
        <f t="shared" si="11"/>
        <v/>
      </c>
      <c r="L215" s="106"/>
      <c r="M215" s="191"/>
      <c r="N215" s="340"/>
      <c r="O215" s="341" t="str">
        <f>IF(AND(OR(I215="KO",L215&lt;&gt;""),OR(I215="",J215="",K215="")),Listes!$A$74,IF(AND(L215="",I215&lt;&gt;""),Listes!$A$75,IF(AND(H215&lt;L215,N215=""),Listes!$A$76,IF(AND(K215&lt;J215,N215=""),Listes!$A$77,IF(AND(L215&lt;&gt;"",L215&lt;H215,M215=""),Listes!$A$78,IF(AND(P215="",OR(I215&lt;&gt;"",J215&lt;&gt;"",K215&lt;&gt;"")),Listes!$A$79,""))))))</f>
        <v/>
      </c>
      <c r="P215" s="196"/>
      <c r="Q215" s="31">
        <f t="shared" si="9"/>
        <v>0</v>
      </c>
    </row>
    <row r="216" spans="1:17" ht="20.100000000000001" customHeight="1" x14ac:dyDescent="0.25">
      <c r="A216" s="134">
        <v>210</v>
      </c>
      <c r="B216" s="131" t="str">
        <f>IF('Dépenses sur factures'!B216="","",'Dépenses sur factures'!B216)</f>
        <v/>
      </c>
      <c r="C216" s="194" t="str">
        <f>IF('Dépenses sur factures'!C216="","",'Dépenses sur factures'!C216)</f>
        <v/>
      </c>
      <c r="D216" s="194" t="str">
        <f>IF('Dépenses sur factures'!D216="","",'Dépenses sur factures'!D216)</f>
        <v/>
      </c>
      <c r="E216" s="131" t="str">
        <f>IF('Dépenses sur factures'!E216="","",'Dépenses sur factures'!E216)</f>
        <v/>
      </c>
      <c r="F216" s="283" t="str">
        <f>IF('Dépenses sur factures'!F216="","",'Dépenses sur factures'!F216)</f>
        <v/>
      </c>
      <c r="G216" s="283" t="str">
        <f>IF('Dépenses sur factures'!G216="","",'Dépenses sur factures'!G216)</f>
        <v/>
      </c>
      <c r="H216" s="133" t="str">
        <f>IF('Dépenses sur factures'!H216="","",'Dépenses sur factures'!H216)</f>
        <v/>
      </c>
      <c r="I216" s="106"/>
      <c r="J216" s="287" t="str">
        <f t="shared" si="10"/>
        <v/>
      </c>
      <c r="K216" s="287" t="str">
        <f t="shared" si="11"/>
        <v/>
      </c>
      <c r="L216" s="106"/>
      <c r="M216" s="191"/>
      <c r="N216" s="340"/>
      <c r="O216" s="341" t="str">
        <f>IF(AND(OR(I216="KO",L216&lt;&gt;""),OR(I216="",J216="",K216="")),Listes!$A$74,IF(AND(L216="",I216&lt;&gt;""),Listes!$A$75,IF(AND(H216&lt;L216,N216=""),Listes!$A$76,IF(AND(K216&lt;J216,N216=""),Listes!$A$77,IF(AND(L216&lt;&gt;"",L216&lt;H216,M216=""),Listes!$A$78,IF(AND(P216="",OR(I216&lt;&gt;"",J216&lt;&gt;"",K216&lt;&gt;"")),Listes!$A$79,""))))))</f>
        <v/>
      </c>
      <c r="P216" s="196"/>
      <c r="Q216" s="31">
        <f t="shared" si="9"/>
        <v>0</v>
      </c>
    </row>
    <row r="217" spans="1:17" ht="20.100000000000001" customHeight="1" x14ac:dyDescent="0.25">
      <c r="A217" s="134">
        <v>211</v>
      </c>
      <c r="B217" s="131" t="str">
        <f>IF('Dépenses sur factures'!B217="","",'Dépenses sur factures'!B217)</f>
        <v/>
      </c>
      <c r="C217" s="194" t="str">
        <f>IF('Dépenses sur factures'!C217="","",'Dépenses sur factures'!C217)</f>
        <v/>
      </c>
      <c r="D217" s="194" t="str">
        <f>IF('Dépenses sur factures'!D217="","",'Dépenses sur factures'!D217)</f>
        <v/>
      </c>
      <c r="E217" s="131" t="str">
        <f>IF('Dépenses sur factures'!E217="","",'Dépenses sur factures'!E217)</f>
        <v/>
      </c>
      <c r="F217" s="283" t="str">
        <f>IF('Dépenses sur factures'!F217="","",'Dépenses sur factures'!F217)</f>
        <v/>
      </c>
      <c r="G217" s="283" t="str">
        <f>IF('Dépenses sur factures'!G217="","",'Dépenses sur factures'!G217)</f>
        <v/>
      </c>
      <c r="H217" s="133" t="str">
        <f>IF('Dépenses sur factures'!H217="","",'Dépenses sur factures'!H217)</f>
        <v/>
      </c>
      <c r="I217" s="106"/>
      <c r="J217" s="287" t="str">
        <f t="shared" si="10"/>
        <v/>
      </c>
      <c r="K217" s="287" t="str">
        <f t="shared" si="11"/>
        <v/>
      </c>
      <c r="L217" s="106"/>
      <c r="M217" s="191"/>
      <c r="N217" s="340"/>
      <c r="O217" s="341" t="str">
        <f>IF(AND(OR(I217="KO",L217&lt;&gt;""),OR(I217="",J217="",K217="")),Listes!$A$74,IF(AND(L217="",I217&lt;&gt;""),Listes!$A$75,IF(AND(H217&lt;L217,N217=""),Listes!$A$76,IF(AND(K217&lt;J217,N217=""),Listes!$A$77,IF(AND(L217&lt;&gt;"",L217&lt;H217,M217=""),Listes!$A$78,IF(AND(P217="",OR(I217&lt;&gt;"",J217&lt;&gt;"",K217&lt;&gt;"")),Listes!$A$79,""))))))</f>
        <v/>
      </c>
      <c r="P217" s="196"/>
      <c r="Q217" s="31">
        <f t="shared" si="9"/>
        <v>0</v>
      </c>
    </row>
    <row r="218" spans="1:17" ht="20.100000000000001" customHeight="1" x14ac:dyDescent="0.25">
      <c r="A218" s="134">
        <v>212</v>
      </c>
      <c r="B218" s="131" t="str">
        <f>IF('Dépenses sur factures'!B218="","",'Dépenses sur factures'!B218)</f>
        <v/>
      </c>
      <c r="C218" s="194" t="str">
        <f>IF('Dépenses sur factures'!C218="","",'Dépenses sur factures'!C218)</f>
        <v/>
      </c>
      <c r="D218" s="194" t="str">
        <f>IF('Dépenses sur factures'!D218="","",'Dépenses sur factures'!D218)</f>
        <v/>
      </c>
      <c r="E218" s="131" t="str">
        <f>IF('Dépenses sur factures'!E218="","",'Dépenses sur factures'!E218)</f>
        <v/>
      </c>
      <c r="F218" s="283" t="str">
        <f>IF('Dépenses sur factures'!F218="","",'Dépenses sur factures'!F218)</f>
        <v/>
      </c>
      <c r="G218" s="283" t="str">
        <f>IF('Dépenses sur factures'!G218="","",'Dépenses sur factures'!G218)</f>
        <v/>
      </c>
      <c r="H218" s="133" t="str">
        <f>IF('Dépenses sur factures'!H218="","",'Dépenses sur factures'!H218)</f>
        <v/>
      </c>
      <c r="I218" s="106"/>
      <c r="J218" s="287" t="str">
        <f t="shared" si="10"/>
        <v/>
      </c>
      <c r="K218" s="287" t="str">
        <f t="shared" si="11"/>
        <v/>
      </c>
      <c r="L218" s="106"/>
      <c r="M218" s="191"/>
      <c r="N218" s="340"/>
      <c r="O218" s="341" t="str">
        <f>IF(AND(OR(I218="KO",L218&lt;&gt;""),OR(I218="",J218="",K218="")),Listes!$A$74,IF(AND(L218="",I218&lt;&gt;""),Listes!$A$75,IF(AND(H218&lt;L218,N218=""),Listes!$A$76,IF(AND(K218&lt;J218,N218=""),Listes!$A$77,IF(AND(L218&lt;&gt;"",L218&lt;H218,M218=""),Listes!$A$78,IF(AND(P218="",OR(I218&lt;&gt;"",J218&lt;&gt;"",K218&lt;&gt;"")),Listes!$A$79,""))))))</f>
        <v/>
      </c>
      <c r="P218" s="196"/>
      <c r="Q218" s="31">
        <f t="shared" si="9"/>
        <v>0</v>
      </c>
    </row>
    <row r="219" spans="1:17" ht="20.100000000000001" customHeight="1" x14ac:dyDescent="0.25">
      <c r="A219" s="134">
        <v>213</v>
      </c>
      <c r="B219" s="131" t="str">
        <f>IF('Dépenses sur factures'!B219="","",'Dépenses sur factures'!B219)</f>
        <v/>
      </c>
      <c r="C219" s="194" t="str">
        <f>IF('Dépenses sur factures'!C219="","",'Dépenses sur factures'!C219)</f>
        <v/>
      </c>
      <c r="D219" s="194" t="str">
        <f>IF('Dépenses sur factures'!D219="","",'Dépenses sur factures'!D219)</f>
        <v/>
      </c>
      <c r="E219" s="131" t="str">
        <f>IF('Dépenses sur factures'!E219="","",'Dépenses sur factures'!E219)</f>
        <v/>
      </c>
      <c r="F219" s="283" t="str">
        <f>IF('Dépenses sur factures'!F219="","",'Dépenses sur factures'!F219)</f>
        <v/>
      </c>
      <c r="G219" s="283" t="str">
        <f>IF('Dépenses sur factures'!G219="","",'Dépenses sur factures'!G219)</f>
        <v/>
      </c>
      <c r="H219" s="133" t="str">
        <f>IF('Dépenses sur factures'!H219="","",'Dépenses sur factures'!H219)</f>
        <v/>
      </c>
      <c r="I219" s="106"/>
      <c r="J219" s="287" t="str">
        <f t="shared" si="10"/>
        <v/>
      </c>
      <c r="K219" s="287" t="str">
        <f t="shared" si="11"/>
        <v/>
      </c>
      <c r="L219" s="106"/>
      <c r="M219" s="191"/>
      <c r="N219" s="340"/>
      <c r="O219" s="341" t="str">
        <f>IF(AND(OR(I219="KO",L219&lt;&gt;""),OR(I219="",J219="",K219="")),Listes!$A$74,IF(AND(L219="",I219&lt;&gt;""),Listes!$A$75,IF(AND(H219&lt;L219,N219=""),Listes!$A$76,IF(AND(K219&lt;J219,N219=""),Listes!$A$77,IF(AND(L219&lt;&gt;"",L219&lt;H219,M219=""),Listes!$A$78,IF(AND(P219="",OR(I219&lt;&gt;"",J219&lt;&gt;"",K219&lt;&gt;"")),Listes!$A$79,""))))))</f>
        <v/>
      </c>
      <c r="P219" s="196"/>
      <c r="Q219" s="31">
        <f t="shared" si="9"/>
        <v>0</v>
      </c>
    </row>
    <row r="220" spans="1:17" ht="20.100000000000001" customHeight="1" x14ac:dyDescent="0.25">
      <c r="A220" s="134">
        <v>214</v>
      </c>
      <c r="B220" s="131" t="str">
        <f>IF('Dépenses sur factures'!B220="","",'Dépenses sur factures'!B220)</f>
        <v/>
      </c>
      <c r="C220" s="194" t="str">
        <f>IF('Dépenses sur factures'!C220="","",'Dépenses sur factures'!C220)</f>
        <v/>
      </c>
      <c r="D220" s="194" t="str">
        <f>IF('Dépenses sur factures'!D220="","",'Dépenses sur factures'!D220)</f>
        <v/>
      </c>
      <c r="E220" s="131" t="str">
        <f>IF('Dépenses sur factures'!E220="","",'Dépenses sur factures'!E220)</f>
        <v/>
      </c>
      <c r="F220" s="283" t="str">
        <f>IF('Dépenses sur factures'!F220="","",'Dépenses sur factures'!F220)</f>
        <v/>
      </c>
      <c r="G220" s="283" t="str">
        <f>IF('Dépenses sur factures'!G220="","",'Dépenses sur factures'!G220)</f>
        <v/>
      </c>
      <c r="H220" s="133" t="str">
        <f>IF('Dépenses sur factures'!H220="","",'Dépenses sur factures'!H220)</f>
        <v/>
      </c>
      <c r="I220" s="106"/>
      <c r="J220" s="287" t="str">
        <f t="shared" si="10"/>
        <v/>
      </c>
      <c r="K220" s="287" t="str">
        <f t="shared" si="11"/>
        <v/>
      </c>
      <c r="L220" s="106"/>
      <c r="M220" s="191"/>
      <c r="N220" s="340"/>
      <c r="O220" s="341" t="str">
        <f>IF(AND(OR(I220="KO",L220&lt;&gt;""),OR(I220="",J220="",K220="")),Listes!$A$74,IF(AND(L220="",I220&lt;&gt;""),Listes!$A$75,IF(AND(H220&lt;L220,N220=""),Listes!$A$76,IF(AND(K220&lt;J220,N220=""),Listes!$A$77,IF(AND(L220&lt;&gt;"",L220&lt;H220,M220=""),Listes!$A$78,IF(AND(P220="",OR(I220&lt;&gt;"",J220&lt;&gt;"",K220&lt;&gt;"")),Listes!$A$79,""))))))</f>
        <v/>
      </c>
      <c r="P220" s="196"/>
      <c r="Q220" s="31">
        <f t="shared" si="9"/>
        <v>0</v>
      </c>
    </row>
    <row r="221" spans="1:17" ht="20.100000000000001" customHeight="1" x14ac:dyDescent="0.25">
      <c r="A221" s="134">
        <v>215</v>
      </c>
      <c r="B221" s="131" t="str">
        <f>IF('Dépenses sur factures'!B221="","",'Dépenses sur factures'!B221)</f>
        <v/>
      </c>
      <c r="C221" s="194" t="str">
        <f>IF('Dépenses sur factures'!C221="","",'Dépenses sur factures'!C221)</f>
        <v/>
      </c>
      <c r="D221" s="194" t="str">
        <f>IF('Dépenses sur factures'!D221="","",'Dépenses sur factures'!D221)</f>
        <v/>
      </c>
      <c r="E221" s="131" t="str">
        <f>IF('Dépenses sur factures'!E221="","",'Dépenses sur factures'!E221)</f>
        <v/>
      </c>
      <c r="F221" s="283" t="str">
        <f>IF('Dépenses sur factures'!F221="","",'Dépenses sur factures'!F221)</f>
        <v/>
      </c>
      <c r="G221" s="283" t="str">
        <f>IF('Dépenses sur factures'!G221="","",'Dépenses sur factures'!G221)</f>
        <v/>
      </c>
      <c r="H221" s="133" t="str">
        <f>IF('Dépenses sur factures'!H221="","",'Dépenses sur factures'!H221)</f>
        <v/>
      </c>
      <c r="I221" s="106"/>
      <c r="J221" s="287" t="str">
        <f t="shared" si="10"/>
        <v/>
      </c>
      <c r="K221" s="287" t="str">
        <f t="shared" si="11"/>
        <v/>
      </c>
      <c r="L221" s="106"/>
      <c r="M221" s="191"/>
      <c r="N221" s="340"/>
      <c r="O221" s="341" t="str">
        <f>IF(AND(OR(I221="KO",L221&lt;&gt;""),OR(I221="",J221="",K221="")),Listes!$A$74,IF(AND(L221="",I221&lt;&gt;""),Listes!$A$75,IF(AND(H221&lt;L221,N221=""),Listes!$A$76,IF(AND(K221&lt;J221,N221=""),Listes!$A$77,IF(AND(L221&lt;&gt;"",L221&lt;H221,M221=""),Listes!$A$78,IF(AND(P221="",OR(I221&lt;&gt;"",J221&lt;&gt;"",K221&lt;&gt;"")),Listes!$A$79,""))))))</f>
        <v/>
      </c>
      <c r="P221" s="196"/>
      <c r="Q221" s="31">
        <f t="shared" si="9"/>
        <v>0</v>
      </c>
    </row>
    <row r="222" spans="1:17" ht="20.100000000000001" customHeight="1" x14ac:dyDescent="0.25">
      <c r="A222" s="134">
        <v>216</v>
      </c>
      <c r="B222" s="131" t="str">
        <f>IF('Dépenses sur factures'!B222="","",'Dépenses sur factures'!B222)</f>
        <v/>
      </c>
      <c r="C222" s="194" t="str">
        <f>IF('Dépenses sur factures'!C222="","",'Dépenses sur factures'!C222)</f>
        <v/>
      </c>
      <c r="D222" s="194" t="str">
        <f>IF('Dépenses sur factures'!D222="","",'Dépenses sur factures'!D222)</f>
        <v/>
      </c>
      <c r="E222" s="131" t="str">
        <f>IF('Dépenses sur factures'!E222="","",'Dépenses sur factures'!E222)</f>
        <v/>
      </c>
      <c r="F222" s="283" t="str">
        <f>IF('Dépenses sur factures'!F222="","",'Dépenses sur factures'!F222)</f>
        <v/>
      </c>
      <c r="G222" s="283" t="str">
        <f>IF('Dépenses sur factures'!G222="","",'Dépenses sur factures'!G222)</f>
        <v/>
      </c>
      <c r="H222" s="133" t="str">
        <f>IF('Dépenses sur factures'!H222="","",'Dépenses sur factures'!H222)</f>
        <v/>
      </c>
      <c r="I222" s="106"/>
      <c r="J222" s="287" t="str">
        <f t="shared" si="10"/>
        <v/>
      </c>
      <c r="K222" s="287" t="str">
        <f t="shared" si="11"/>
        <v/>
      </c>
      <c r="L222" s="106"/>
      <c r="M222" s="191"/>
      <c r="N222" s="340"/>
      <c r="O222" s="341" t="str">
        <f>IF(AND(OR(I222="KO",L222&lt;&gt;""),OR(I222="",J222="",K222="")),Listes!$A$74,IF(AND(L222="",I222&lt;&gt;""),Listes!$A$75,IF(AND(H222&lt;L222,N222=""),Listes!$A$76,IF(AND(K222&lt;J222,N222=""),Listes!$A$77,IF(AND(L222&lt;&gt;"",L222&lt;H222,M222=""),Listes!$A$78,IF(AND(P222="",OR(I222&lt;&gt;"",J222&lt;&gt;"",K222&lt;&gt;"")),Listes!$A$79,""))))))</f>
        <v/>
      </c>
      <c r="P222" s="196"/>
      <c r="Q222" s="31">
        <f t="shared" si="9"/>
        <v>0</v>
      </c>
    </row>
    <row r="223" spans="1:17" ht="20.100000000000001" customHeight="1" x14ac:dyDescent="0.25">
      <c r="A223" s="134">
        <v>217</v>
      </c>
      <c r="B223" s="131" t="str">
        <f>IF('Dépenses sur factures'!B223="","",'Dépenses sur factures'!B223)</f>
        <v/>
      </c>
      <c r="C223" s="194" t="str">
        <f>IF('Dépenses sur factures'!C223="","",'Dépenses sur factures'!C223)</f>
        <v/>
      </c>
      <c r="D223" s="194" t="str">
        <f>IF('Dépenses sur factures'!D223="","",'Dépenses sur factures'!D223)</f>
        <v/>
      </c>
      <c r="E223" s="131" t="str">
        <f>IF('Dépenses sur factures'!E223="","",'Dépenses sur factures'!E223)</f>
        <v/>
      </c>
      <c r="F223" s="283" t="str">
        <f>IF('Dépenses sur factures'!F223="","",'Dépenses sur factures'!F223)</f>
        <v/>
      </c>
      <c r="G223" s="283" t="str">
        <f>IF('Dépenses sur factures'!G223="","",'Dépenses sur factures'!G223)</f>
        <v/>
      </c>
      <c r="H223" s="133" t="str">
        <f>IF('Dépenses sur factures'!H223="","",'Dépenses sur factures'!H223)</f>
        <v/>
      </c>
      <c r="I223" s="106"/>
      <c r="J223" s="287" t="str">
        <f t="shared" si="10"/>
        <v/>
      </c>
      <c r="K223" s="287" t="str">
        <f t="shared" si="11"/>
        <v/>
      </c>
      <c r="L223" s="106"/>
      <c r="M223" s="191"/>
      <c r="N223" s="340"/>
      <c r="O223" s="341" t="str">
        <f>IF(AND(OR(I223="KO",L223&lt;&gt;""),OR(I223="",J223="",K223="")),Listes!$A$74,IF(AND(L223="",I223&lt;&gt;""),Listes!$A$75,IF(AND(H223&lt;L223,N223=""),Listes!$A$76,IF(AND(K223&lt;J223,N223=""),Listes!$A$77,IF(AND(L223&lt;&gt;"",L223&lt;H223,M223=""),Listes!$A$78,IF(AND(P223="",OR(I223&lt;&gt;"",J223&lt;&gt;"",K223&lt;&gt;"")),Listes!$A$79,""))))))</f>
        <v/>
      </c>
      <c r="P223" s="196"/>
      <c r="Q223" s="31">
        <f t="shared" si="9"/>
        <v>0</v>
      </c>
    </row>
    <row r="224" spans="1:17" ht="20.100000000000001" customHeight="1" x14ac:dyDescent="0.25">
      <c r="A224" s="134">
        <v>218</v>
      </c>
      <c r="B224" s="131" t="str">
        <f>IF('Dépenses sur factures'!B224="","",'Dépenses sur factures'!B224)</f>
        <v/>
      </c>
      <c r="C224" s="194" t="str">
        <f>IF('Dépenses sur factures'!C224="","",'Dépenses sur factures'!C224)</f>
        <v/>
      </c>
      <c r="D224" s="194" t="str">
        <f>IF('Dépenses sur factures'!D224="","",'Dépenses sur factures'!D224)</f>
        <v/>
      </c>
      <c r="E224" s="131" t="str">
        <f>IF('Dépenses sur factures'!E224="","",'Dépenses sur factures'!E224)</f>
        <v/>
      </c>
      <c r="F224" s="283" t="str">
        <f>IF('Dépenses sur factures'!F224="","",'Dépenses sur factures'!F224)</f>
        <v/>
      </c>
      <c r="G224" s="283" t="str">
        <f>IF('Dépenses sur factures'!G224="","",'Dépenses sur factures'!G224)</f>
        <v/>
      </c>
      <c r="H224" s="133" t="str">
        <f>IF('Dépenses sur factures'!H224="","",'Dépenses sur factures'!H224)</f>
        <v/>
      </c>
      <c r="I224" s="106"/>
      <c r="J224" s="287" t="str">
        <f t="shared" si="10"/>
        <v/>
      </c>
      <c r="K224" s="287" t="str">
        <f t="shared" si="11"/>
        <v/>
      </c>
      <c r="L224" s="106"/>
      <c r="M224" s="191"/>
      <c r="N224" s="340"/>
      <c r="O224" s="341" t="str">
        <f>IF(AND(OR(I224="KO",L224&lt;&gt;""),OR(I224="",J224="",K224="")),Listes!$A$74,IF(AND(L224="",I224&lt;&gt;""),Listes!$A$75,IF(AND(H224&lt;L224,N224=""),Listes!$A$76,IF(AND(K224&lt;J224,N224=""),Listes!$A$77,IF(AND(L224&lt;&gt;"",L224&lt;H224,M224=""),Listes!$A$78,IF(AND(P224="",OR(I224&lt;&gt;"",J224&lt;&gt;"",K224&lt;&gt;"")),Listes!$A$79,""))))))</f>
        <v/>
      </c>
      <c r="P224" s="196"/>
      <c r="Q224" s="31">
        <f t="shared" si="9"/>
        <v>0</v>
      </c>
    </row>
    <row r="225" spans="1:17" ht="20.100000000000001" customHeight="1" x14ac:dyDescent="0.25">
      <c r="A225" s="134">
        <v>219</v>
      </c>
      <c r="B225" s="131" t="str">
        <f>IF('Dépenses sur factures'!B225="","",'Dépenses sur factures'!B225)</f>
        <v/>
      </c>
      <c r="C225" s="194" t="str">
        <f>IF('Dépenses sur factures'!C225="","",'Dépenses sur factures'!C225)</f>
        <v/>
      </c>
      <c r="D225" s="194" t="str">
        <f>IF('Dépenses sur factures'!D225="","",'Dépenses sur factures'!D225)</f>
        <v/>
      </c>
      <c r="E225" s="131" t="str">
        <f>IF('Dépenses sur factures'!E225="","",'Dépenses sur factures'!E225)</f>
        <v/>
      </c>
      <c r="F225" s="283" t="str">
        <f>IF('Dépenses sur factures'!F225="","",'Dépenses sur factures'!F225)</f>
        <v/>
      </c>
      <c r="G225" s="283" t="str">
        <f>IF('Dépenses sur factures'!G225="","",'Dépenses sur factures'!G225)</f>
        <v/>
      </c>
      <c r="H225" s="133" t="str">
        <f>IF('Dépenses sur factures'!H225="","",'Dépenses sur factures'!H225)</f>
        <v/>
      </c>
      <c r="I225" s="106"/>
      <c r="J225" s="287" t="str">
        <f t="shared" si="10"/>
        <v/>
      </c>
      <c r="K225" s="287" t="str">
        <f t="shared" si="11"/>
        <v/>
      </c>
      <c r="L225" s="106"/>
      <c r="M225" s="191"/>
      <c r="N225" s="340"/>
      <c r="O225" s="341" t="str">
        <f>IF(AND(OR(I225="KO",L225&lt;&gt;""),OR(I225="",J225="",K225="")),Listes!$A$74,IF(AND(L225="",I225&lt;&gt;""),Listes!$A$75,IF(AND(H225&lt;L225,N225=""),Listes!$A$76,IF(AND(K225&lt;J225,N225=""),Listes!$A$77,IF(AND(L225&lt;&gt;"",L225&lt;H225,M225=""),Listes!$A$78,IF(AND(P225="",OR(I225&lt;&gt;"",J225&lt;&gt;"",K225&lt;&gt;"")),Listes!$A$79,""))))))</f>
        <v/>
      </c>
      <c r="P225" s="196"/>
      <c r="Q225" s="31">
        <f t="shared" si="9"/>
        <v>0</v>
      </c>
    </row>
    <row r="226" spans="1:17" ht="20.100000000000001" customHeight="1" x14ac:dyDescent="0.25">
      <c r="A226" s="134">
        <v>220</v>
      </c>
      <c r="B226" s="131" t="str">
        <f>IF('Dépenses sur factures'!B226="","",'Dépenses sur factures'!B226)</f>
        <v/>
      </c>
      <c r="C226" s="194" t="str">
        <f>IF('Dépenses sur factures'!C226="","",'Dépenses sur factures'!C226)</f>
        <v/>
      </c>
      <c r="D226" s="194" t="str">
        <f>IF('Dépenses sur factures'!D226="","",'Dépenses sur factures'!D226)</f>
        <v/>
      </c>
      <c r="E226" s="131" t="str">
        <f>IF('Dépenses sur factures'!E226="","",'Dépenses sur factures'!E226)</f>
        <v/>
      </c>
      <c r="F226" s="283" t="str">
        <f>IF('Dépenses sur factures'!F226="","",'Dépenses sur factures'!F226)</f>
        <v/>
      </c>
      <c r="G226" s="283" t="str">
        <f>IF('Dépenses sur factures'!G226="","",'Dépenses sur factures'!G226)</f>
        <v/>
      </c>
      <c r="H226" s="133" t="str">
        <f>IF('Dépenses sur factures'!H226="","",'Dépenses sur factures'!H226)</f>
        <v/>
      </c>
      <c r="I226" s="106"/>
      <c r="J226" s="287" t="str">
        <f t="shared" si="10"/>
        <v/>
      </c>
      <c r="K226" s="287" t="str">
        <f t="shared" si="11"/>
        <v/>
      </c>
      <c r="L226" s="106"/>
      <c r="M226" s="191"/>
      <c r="N226" s="340"/>
      <c r="O226" s="341" t="str">
        <f>IF(AND(OR(I226="KO",L226&lt;&gt;""),OR(I226="",J226="",K226="")),Listes!$A$74,IF(AND(L226="",I226&lt;&gt;""),Listes!$A$75,IF(AND(H226&lt;L226,N226=""),Listes!$A$76,IF(AND(K226&lt;J226,N226=""),Listes!$A$77,IF(AND(L226&lt;&gt;"",L226&lt;H226,M226=""),Listes!$A$78,IF(AND(P226="",OR(I226&lt;&gt;"",J226&lt;&gt;"",K226&lt;&gt;"")),Listes!$A$79,""))))))</f>
        <v/>
      </c>
      <c r="P226" s="196"/>
      <c r="Q226" s="31">
        <f t="shared" si="9"/>
        <v>0</v>
      </c>
    </row>
    <row r="227" spans="1:17" ht="20.100000000000001" customHeight="1" x14ac:dyDescent="0.25">
      <c r="A227" s="134">
        <v>221</v>
      </c>
      <c r="B227" s="131" t="str">
        <f>IF('Dépenses sur factures'!B227="","",'Dépenses sur factures'!B227)</f>
        <v/>
      </c>
      <c r="C227" s="194" t="str">
        <f>IF('Dépenses sur factures'!C227="","",'Dépenses sur factures'!C227)</f>
        <v/>
      </c>
      <c r="D227" s="194" t="str">
        <f>IF('Dépenses sur factures'!D227="","",'Dépenses sur factures'!D227)</f>
        <v/>
      </c>
      <c r="E227" s="131" t="str">
        <f>IF('Dépenses sur factures'!E227="","",'Dépenses sur factures'!E227)</f>
        <v/>
      </c>
      <c r="F227" s="283" t="str">
        <f>IF('Dépenses sur factures'!F227="","",'Dépenses sur factures'!F227)</f>
        <v/>
      </c>
      <c r="G227" s="283" t="str">
        <f>IF('Dépenses sur factures'!G227="","",'Dépenses sur factures'!G227)</f>
        <v/>
      </c>
      <c r="H227" s="133" t="str">
        <f>IF('Dépenses sur factures'!H227="","",'Dépenses sur factures'!H227)</f>
        <v/>
      </c>
      <c r="I227" s="106"/>
      <c r="J227" s="287" t="str">
        <f t="shared" si="10"/>
        <v/>
      </c>
      <c r="K227" s="287" t="str">
        <f t="shared" si="11"/>
        <v/>
      </c>
      <c r="L227" s="106"/>
      <c r="M227" s="191"/>
      <c r="N227" s="340"/>
      <c r="O227" s="341" t="str">
        <f>IF(AND(OR(I227="KO",L227&lt;&gt;""),OR(I227="",J227="",K227="")),Listes!$A$74,IF(AND(L227="",I227&lt;&gt;""),Listes!$A$75,IF(AND(H227&lt;L227,N227=""),Listes!$A$76,IF(AND(K227&lt;J227,N227=""),Listes!$A$77,IF(AND(L227&lt;&gt;"",L227&lt;H227,M227=""),Listes!$A$78,IF(AND(P227="",OR(I227&lt;&gt;"",J227&lt;&gt;"",K227&lt;&gt;"")),Listes!$A$79,""))))))</f>
        <v/>
      </c>
      <c r="P227" s="196"/>
      <c r="Q227" s="31">
        <f t="shared" si="9"/>
        <v>0</v>
      </c>
    </row>
    <row r="228" spans="1:17" ht="20.100000000000001" customHeight="1" x14ac:dyDescent="0.25">
      <c r="A228" s="134">
        <v>222</v>
      </c>
      <c r="B228" s="131" t="str">
        <f>IF('Dépenses sur factures'!B228="","",'Dépenses sur factures'!B228)</f>
        <v/>
      </c>
      <c r="C228" s="194" t="str">
        <f>IF('Dépenses sur factures'!C228="","",'Dépenses sur factures'!C228)</f>
        <v/>
      </c>
      <c r="D228" s="194" t="str">
        <f>IF('Dépenses sur factures'!D228="","",'Dépenses sur factures'!D228)</f>
        <v/>
      </c>
      <c r="E228" s="131" t="str">
        <f>IF('Dépenses sur factures'!E228="","",'Dépenses sur factures'!E228)</f>
        <v/>
      </c>
      <c r="F228" s="283" t="str">
        <f>IF('Dépenses sur factures'!F228="","",'Dépenses sur factures'!F228)</f>
        <v/>
      </c>
      <c r="G228" s="283" t="str">
        <f>IF('Dépenses sur factures'!G228="","",'Dépenses sur factures'!G228)</f>
        <v/>
      </c>
      <c r="H228" s="133" t="str">
        <f>IF('Dépenses sur factures'!H228="","",'Dépenses sur factures'!H228)</f>
        <v/>
      </c>
      <c r="I228" s="106"/>
      <c r="J228" s="287" t="str">
        <f t="shared" si="10"/>
        <v/>
      </c>
      <c r="K228" s="287" t="str">
        <f t="shared" si="11"/>
        <v/>
      </c>
      <c r="L228" s="106"/>
      <c r="M228" s="191"/>
      <c r="N228" s="340"/>
      <c r="O228" s="341" t="str">
        <f>IF(AND(OR(I228="KO",L228&lt;&gt;""),OR(I228="",J228="",K228="")),Listes!$A$74,IF(AND(L228="",I228&lt;&gt;""),Listes!$A$75,IF(AND(H228&lt;L228,N228=""),Listes!$A$76,IF(AND(K228&lt;J228,N228=""),Listes!$A$77,IF(AND(L228&lt;&gt;"",L228&lt;H228,M228=""),Listes!$A$78,IF(AND(P228="",OR(I228&lt;&gt;"",J228&lt;&gt;"",K228&lt;&gt;"")),Listes!$A$79,""))))))</f>
        <v/>
      </c>
      <c r="P228" s="196"/>
      <c r="Q228" s="31">
        <f t="shared" si="9"/>
        <v>0</v>
      </c>
    </row>
    <row r="229" spans="1:17" ht="20.100000000000001" customHeight="1" x14ac:dyDescent="0.25">
      <c r="A229" s="134">
        <v>223</v>
      </c>
      <c r="B229" s="131" t="str">
        <f>IF('Dépenses sur factures'!B229="","",'Dépenses sur factures'!B229)</f>
        <v/>
      </c>
      <c r="C229" s="194" t="str">
        <f>IF('Dépenses sur factures'!C229="","",'Dépenses sur factures'!C229)</f>
        <v/>
      </c>
      <c r="D229" s="194" t="str">
        <f>IF('Dépenses sur factures'!D229="","",'Dépenses sur factures'!D229)</f>
        <v/>
      </c>
      <c r="E229" s="131" t="str">
        <f>IF('Dépenses sur factures'!E229="","",'Dépenses sur factures'!E229)</f>
        <v/>
      </c>
      <c r="F229" s="283" t="str">
        <f>IF('Dépenses sur factures'!F229="","",'Dépenses sur factures'!F229)</f>
        <v/>
      </c>
      <c r="G229" s="283" t="str">
        <f>IF('Dépenses sur factures'!G229="","",'Dépenses sur factures'!G229)</f>
        <v/>
      </c>
      <c r="H229" s="133" t="str">
        <f>IF('Dépenses sur factures'!H229="","",'Dépenses sur factures'!H229)</f>
        <v/>
      </c>
      <c r="I229" s="106"/>
      <c r="J229" s="287" t="str">
        <f t="shared" si="10"/>
        <v/>
      </c>
      <c r="K229" s="287" t="str">
        <f t="shared" si="11"/>
        <v/>
      </c>
      <c r="L229" s="106"/>
      <c r="M229" s="191"/>
      <c r="N229" s="340"/>
      <c r="O229" s="341" t="str">
        <f>IF(AND(OR(I229="KO",L229&lt;&gt;""),OR(I229="",J229="",K229="")),Listes!$A$74,IF(AND(L229="",I229&lt;&gt;""),Listes!$A$75,IF(AND(H229&lt;L229,N229=""),Listes!$A$76,IF(AND(K229&lt;J229,N229=""),Listes!$A$77,IF(AND(L229&lt;&gt;"",L229&lt;H229,M229=""),Listes!$A$78,IF(AND(P229="",OR(I229&lt;&gt;"",J229&lt;&gt;"",K229&lt;&gt;"")),Listes!$A$79,""))))))</f>
        <v/>
      </c>
      <c r="P229" s="196"/>
      <c r="Q229" s="31">
        <f t="shared" si="9"/>
        <v>0</v>
      </c>
    </row>
    <row r="230" spans="1:17" ht="20.100000000000001" customHeight="1" x14ac:dyDescent="0.25">
      <c r="A230" s="134">
        <v>224</v>
      </c>
      <c r="B230" s="131" t="str">
        <f>IF('Dépenses sur factures'!B230="","",'Dépenses sur factures'!B230)</f>
        <v/>
      </c>
      <c r="C230" s="194" t="str">
        <f>IF('Dépenses sur factures'!C230="","",'Dépenses sur factures'!C230)</f>
        <v/>
      </c>
      <c r="D230" s="194" t="str">
        <f>IF('Dépenses sur factures'!D230="","",'Dépenses sur factures'!D230)</f>
        <v/>
      </c>
      <c r="E230" s="131" t="str">
        <f>IF('Dépenses sur factures'!E230="","",'Dépenses sur factures'!E230)</f>
        <v/>
      </c>
      <c r="F230" s="283" t="str">
        <f>IF('Dépenses sur factures'!F230="","",'Dépenses sur factures'!F230)</f>
        <v/>
      </c>
      <c r="G230" s="283" t="str">
        <f>IF('Dépenses sur factures'!G230="","",'Dépenses sur factures'!G230)</f>
        <v/>
      </c>
      <c r="H230" s="133" t="str">
        <f>IF('Dépenses sur factures'!H230="","",'Dépenses sur factures'!H230)</f>
        <v/>
      </c>
      <c r="I230" s="106"/>
      <c r="J230" s="287" t="str">
        <f t="shared" si="10"/>
        <v/>
      </c>
      <c r="K230" s="287" t="str">
        <f t="shared" si="11"/>
        <v/>
      </c>
      <c r="L230" s="106"/>
      <c r="M230" s="191"/>
      <c r="N230" s="340"/>
      <c r="O230" s="341" t="str">
        <f>IF(AND(OR(I230="KO",L230&lt;&gt;""),OR(I230="",J230="",K230="")),Listes!$A$74,IF(AND(L230="",I230&lt;&gt;""),Listes!$A$75,IF(AND(H230&lt;L230,N230=""),Listes!$A$76,IF(AND(K230&lt;J230,N230=""),Listes!$A$77,IF(AND(L230&lt;&gt;"",L230&lt;H230,M230=""),Listes!$A$78,IF(AND(P230="",OR(I230&lt;&gt;"",J230&lt;&gt;"",K230&lt;&gt;"")),Listes!$A$79,""))))))</f>
        <v/>
      </c>
      <c r="P230" s="196"/>
      <c r="Q230" s="31">
        <f t="shared" si="9"/>
        <v>0</v>
      </c>
    </row>
    <row r="231" spans="1:17" ht="20.100000000000001" customHeight="1" x14ac:dyDescent="0.25">
      <c r="A231" s="134">
        <v>225</v>
      </c>
      <c r="B231" s="131" t="str">
        <f>IF('Dépenses sur factures'!B231="","",'Dépenses sur factures'!B231)</f>
        <v/>
      </c>
      <c r="C231" s="194" t="str">
        <f>IF('Dépenses sur factures'!C231="","",'Dépenses sur factures'!C231)</f>
        <v/>
      </c>
      <c r="D231" s="194" t="str">
        <f>IF('Dépenses sur factures'!D231="","",'Dépenses sur factures'!D231)</f>
        <v/>
      </c>
      <c r="E231" s="131" t="str">
        <f>IF('Dépenses sur factures'!E231="","",'Dépenses sur factures'!E231)</f>
        <v/>
      </c>
      <c r="F231" s="283" t="str">
        <f>IF('Dépenses sur factures'!F231="","",'Dépenses sur factures'!F231)</f>
        <v/>
      </c>
      <c r="G231" s="283" t="str">
        <f>IF('Dépenses sur factures'!G231="","",'Dépenses sur factures'!G231)</f>
        <v/>
      </c>
      <c r="H231" s="133" t="str">
        <f>IF('Dépenses sur factures'!H231="","",'Dépenses sur factures'!H231)</f>
        <v/>
      </c>
      <c r="I231" s="106"/>
      <c r="J231" s="287" t="str">
        <f t="shared" si="10"/>
        <v/>
      </c>
      <c r="K231" s="287" t="str">
        <f t="shared" si="11"/>
        <v/>
      </c>
      <c r="L231" s="106"/>
      <c r="M231" s="191"/>
      <c r="N231" s="340"/>
      <c r="O231" s="341" t="str">
        <f>IF(AND(OR(I231="KO",L231&lt;&gt;""),OR(I231="",J231="",K231="")),Listes!$A$74,IF(AND(L231="",I231&lt;&gt;""),Listes!$A$75,IF(AND(H231&lt;L231,N231=""),Listes!$A$76,IF(AND(K231&lt;J231,N231=""),Listes!$A$77,IF(AND(L231&lt;&gt;"",L231&lt;H231,M231=""),Listes!$A$78,IF(AND(P231="",OR(I231&lt;&gt;"",J231&lt;&gt;"",K231&lt;&gt;"")),Listes!$A$79,""))))))</f>
        <v/>
      </c>
      <c r="P231" s="196"/>
      <c r="Q231" s="31">
        <f t="shared" si="9"/>
        <v>0</v>
      </c>
    </row>
    <row r="232" spans="1:17" ht="20.100000000000001" customHeight="1" x14ac:dyDescent="0.25">
      <c r="A232" s="134">
        <v>226</v>
      </c>
      <c r="B232" s="131" t="str">
        <f>IF('Dépenses sur factures'!B232="","",'Dépenses sur factures'!B232)</f>
        <v/>
      </c>
      <c r="C232" s="194" t="str">
        <f>IF('Dépenses sur factures'!C232="","",'Dépenses sur factures'!C232)</f>
        <v/>
      </c>
      <c r="D232" s="194" t="str">
        <f>IF('Dépenses sur factures'!D232="","",'Dépenses sur factures'!D232)</f>
        <v/>
      </c>
      <c r="E232" s="131" t="str">
        <f>IF('Dépenses sur factures'!E232="","",'Dépenses sur factures'!E232)</f>
        <v/>
      </c>
      <c r="F232" s="283" t="str">
        <f>IF('Dépenses sur factures'!F232="","",'Dépenses sur factures'!F232)</f>
        <v/>
      </c>
      <c r="G232" s="283" t="str">
        <f>IF('Dépenses sur factures'!G232="","",'Dépenses sur factures'!G232)</f>
        <v/>
      </c>
      <c r="H232" s="133" t="str">
        <f>IF('Dépenses sur factures'!H232="","",'Dépenses sur factures'!H232)</f>
        <v/>
      </c>
      <c r="I232" s="106"/>
      <c r="J232" s="287" t="str">
        <f t="shared" si="10"/>
        <v/>
      </c>
      <c r="K232" s="287" t="str">
        <f t="shared" si="11"/>
        <v/>
      </c>
      <c r="L232" s="106"/>
      <c r="M232" s="191"/>
      <c r="N232" s="340"/>
      <c r="O232" s="341" t="str">
        <f>IF(AND(OR(I232="KO",L232&lt;&gt;""),OR(I232="",J232="",K232="")),Listes!$A$74,IF(AND(L232="",I232&lt;&gt;""),Listes!$A$75,IF(AND(H232&lt;L232,N232=""),Listes!$A$76,IF(AND(K232&lt;J232,N232=""),Listes!$A$77,IF(AND(L232&lt;&gt;"",L232&lt;H232,M232=""),Listes!$A$78,IF(AND(P232="",OR(I232&lt;&gt;"",J232&lt;&gt;"",K232&lt;&gt;"")),Listes!$A$79,""))))))</f>
        <v/>
      </c>
      <c r="P232" s="196"/>
      <c r="Q232" s="31">
        <f t="shared" si="9"/>
        <v>0</v>
      </c>
    </row>
    <row r="233" spans="1:17" ht="20.100000000000001" customHeight="1" x14ac:dyDescent="0.25">
      <c r="A233" s="134">
        <v>227</v>
      </c>
      <c r="B233" s="131" t="str">
        <f>IF('Dépenses sur factures'!B233="","",'Dépenses sur factures'!B233)</f>
        <v/>
      </c>
      <c r="C233" s="194" t="str">
        <f>IF('Dépenses sur factures'!C233="","",'Dépenses sur factures'!C233)</f>
        <v/>
      </c>
      <c r="D233" s="194" t="str">
        <f>IF('Dépenses sur factures'!D233="","",'Dépenses sur factures'!D233)</f>
        <v/>
      </c>
      <c r="E233" s="131" t="str">
        <f>IF('Dépenses sur factures'!E233="","",'Dépenses sur factures'!E233)</f>
        <v/>
      </c>
      <c r="F233" s="283" t="str">
        <f>IF('Dépenses sur factures'!F233="","",'Dépenses sur factures'!F233)</f>
        <v/>
      </c>
      <c r="G233" s="283" t="str">
        <f>IF('Dépenses sur factures'!G233="","",'Dépenses sur factures'!G233)</f>
        <v/>
      </c>
      <c r="H233" s="133" t="str">
        <f>IF('Dépenses sur factures'!H233="","",'Dépenses sur factures'!H233)</f>
        <v/>
      </c>
      <c r="I233" s="106"/>
      <c r="J233" s="287" t="str">
        <f t="shared" si="10"/>
        <v/>
      </c>
      <c r="K233" s="287" t="str">
        <f t="shared" si="11"/>
        <v/>
      </c>
      <c r="L233" s="106"/>
      <c r="M233" s="191"/>
      <c r="N233" s="340"/>
      <c r="O233" s="341" t="str">
        <f>IF(AND(OR(I233="KO",L233&lt;&gt;""),OR(I233="",J233="",K233="")),Listes!$A$74,IF(AND(L233="",I233&lt;&gt;""),Listes!$A$75,IF(AND(H233&lt;L233,N233=""),Listes!$A$76,IF(AND(K233&lt;J233,N233=""),Listes!$A$77,IF(AND(L233&lt;&gt;"",L233&lt;H233,M233=""),Listes!$A$78,IF(AND(P233="",OR(I233&lt;&gt;"",J233&lt;&gt;"",K233&lt;&gt;"")),Listes!$A$79,""))))))</f>
        <v/>
      </c>
      <c r="P233" s="196"/>
      <c r="Q233" s="31">
        <f t="shared" si="9"/>
        <v>0</v>
      </c>
    </row>
    <row r="234" spans="1:17" ht="20.100000000000001" customHeight="1" x14ac:dyDescent="0.25">
      <c r="A234" s="134">
        <v>228</v>
      </c>
      <c r="B234" s="131" t="str">
        <f>IF('Dépenses sur factures'!B234="","",'Dépenses sur factures'!B234)</f>
        <v/>
      </c>
      <c r="C234" s="194" t="str">
        <f>IF('Dépenses sur factures'!C234="","",'Dépenses sur factures'!C234)</f>
        <v/>
      </c>
      <c r="D234" s="194" t="str">
        <f>IF('Dépenses sur factures'!D234="","",'Dépenses sur factures'!D234)</f>
        <v/>
      </c>
      <c r="E234" s="131" t="str">
        <f>IF('Dépenses sur factures'!E234="","",'Dépenses sur factures'!E234)</f>
        <v/>
      </c>
      <c r="F234" s="283" t="str">
        <f>IF('Dépenses sur factures'!F234="","",'Dépenses sur factures'!F234)</f>
        <v/>
      </c>
      <c r="G234" s="283" t="str">
        <f>IF('Dépenses sur factures'!G234="","",'Dépenses sur factures'!G234)</f>
        <v/>
      </c>
      <c r="H234" s="133" t="str">
        <f>IF('Dépenses sur factures'!H234="","",'Dépenses sur factures'!H234)</f>
        <v/>
      </c>
      <c r="I234" s="106"/>
      <c r="J234" s="287" t="str">
        <f t="shared" si="10"/>
        <v/>
      </c>
      <c r="K234" s="287" t="str">
        <f t="shared" si="11"/>
        <v/>
      </c>
      <c r="L234" s="106"/>
      <c r="M234" s="191"/>
      <c r="N234" s="340"/>
      <c r="O234" s="341" t="str">
        <f>IF(AND(OR(I234="KO",L234&lt;&gt;""),OR(I234="",J234="",K234="")),Listes!$A$74,IF(AND(L234="",I234&lt;&gt;""),Listes!$A$75,IF(AND(H234&lt;L234,N234=""),Listes!$A$76,IF(AND(K234&lt;J234,N234=""),Listes!$A$77,IF(AND(L234&lt;&gt;"",L234&lt;H234,M234=""),Listes!$A$78,IF(AND(P234="",OR(I234&lt;&gt;"",J234&lt;&gt;"",K234&lt;&gt;"")),Listes!$A$79,""))))))</f>
        <v/>
      </c>
      <c r="P234" s="196"/>
      <c r="Q234" s="31">
        <f t="shared" si="9"/>
        <v>0</v>
      </c>
    </row>
    <row r="235" spans="1:17" ht="20.100000000000001" customHeight="1" x14ac:dyDescent="0.25">
      <c r="A235" s="134">
        <v>229</v>
      </c>
      <c r="B235" s="131" t="str">
        <f>IF('Dépenses sur factures'!B235="","",'Dépenses sur factures'!B235)</f>
        <v/>
      </c>
      <c r="C235" s="194" t="str">
        <f>IF('Dépenses sur factures'!C235="","",'Dépenses sur factures'!C235)</f>
        <v/>
      </c>
      <c r="D235" s="194" t="str">
        <f>IF('Dépenses sur factures'!D235="","",'Dépenses sur factures'!D235)</f>
        <v/>
      </c>
      <c r="E235" s="131" t="str">
        <f>IF('Dépenses sur factures'!E235="","",'Dépenses sur factures'!E235)</f>
        <v/>
      </c>
      <c r="F235" s="283" t="str">
        <f>IF('Dépenses sur factures'!F235="","",'Dépenses sur factures'!F235)</f>
        <v/>
      </c>
      <c r="G235" s="283" t="str">
        <f>IF('Dépenses sur factures'!G235="","",'Dépenses sur factures'!G235)</f>
        <v/>
      </c>
      <c r="H235" s="133" t="str">
        <f>IF('Dépenses sur factures'!H235="","",'Dépenses sur factures'!H235)</f>
        <v/>
      </c>
      <c r="I235" s="106"/>
      <c r="J235" s="287" t="str">
        <f t="shared" si="10"/>
        <v/>
      </c>
      <c r="K235" s="287" t="str">
        <f t="shared" si="11"/>
        <v/>
      </c>
      <c r="L235" s="106"/>
      <c r="M235" s="191"/>
      <c r="N235" s="340"/>
      <c r="O235" s="341" t="str">
        <f>IF(AND(OR(I235="KO",L235&lt;&gt;""),OR(I235="",J235="",K235="")),Listes!$A$74,IF(AND(L235="",I235&lt;&gt;""),Listes!$A$75,IF(AND(H235&lt;L235,N235=""),Listes!$A$76,IF(AND(K235&lt;J235,N235=""),Listes!$A$77,IF(AND(L235&lt;&gt;"",L235&lt;H235,M235=""),Listes!$A$78,IF(AND(P235="",OR(I235&lt;&gt;"",J235&lt;&gt;"",K235&lt;&gt;"")),Listes!$A$79,""))))))</f>
        <v/>
      </c>
      <c r="P235" s="196"/>
      <c r="Q235" s="31">
        <f t="shared" si="9"/>
        <v>0</v>
      </c>
    </row>
    <row r="236" spans="1:17" ht="20.100000000000001" customHeight="1" x14ac:dyDescent="0.25">
      <c r="A236" s="134">
        <v>230</v>
      </c>
      <c r="B236" s="131" t="str">
        <f>IF('Dépenses sur factures'!B236="","",'Dépenses sur factures'!B236)</f>
        <v/>
      </c>
      <c r="C236" s="194" t="str">
        <f>IF('Dépenses sur factures'!C236="","",'Dépenses sur factures'!C236)</f>
        <v/>
      </c>
      <c r="D236" s="194" t="str">
        <f>IF('Dépenses sur factures'!D236="","",'Dépenses sur factures'!D236)</f>
        <v/>
      </c>
      <c r="E236" s="131" t="str">
        <f>IF('Dépenses sur factures'!E236="","",'Dépenses sur factures'!E236)</f>
        <v/>
      </c>
      <c r="F236" s="283" t="str">
        <f>IF('Dépenses sur factures'!F236="","",'Dépenses sur factures'!F236)</f>
        <v/>
      </c>
      <c r="G236" s="283" t="str">
        <f>IF('Dépenses sur factures'!G236="","",'Dépenses sur factures'!G236)</f>
        <v/>
      </c>
      <c r="H236" s="133" t="str">
        <f>IF('Dépenses sur factures'!H236="","",'Dépenses sur factures'!H236)</f>
        <v/>
      </c>
      <c r="I236" s="106"/>
      <c r="J236" s="287" t="str">
        <f t="shared" si="10"/>
        <v/>
      </c>
      <c r="K236" s="287" t="str">
        <f t="shared" si="11"/>
        <v/>
      </c>
      <c r="L236" s="106"/>
      <c r="M236" s="191"/>
      <c r="N236" s="340"/>
      <c r="O236" s="341" t="str">
        <f>IF(AND(OR(I236="KO",L236&lt;&gt;""),OR(I236="",J236="",K236="")),Listes!$A$74,IF(AND(L236="",I236&lt;&gt;""),Listes!$A$75,IF(AND(H236&lt;L236,N236=""),Listes!$A$76,IF(AND(K236&lt;J236,N236=""),Listes!$A$77,IF(AND(L236&lt;&gt;"",L236&lt;H236,M236=""),Listes!$A$78,IF(AND(P236="",OR(I236&lt;&gt;"",J236&lt;&gt;"",K236&lt;&gt;"")),Listes!$A$79,""))))))</f>
        <v/>
      </c>
      <c r="P236" s="196"/>
      <c r="Q236" s="31">
        <f t="shared" si="9"/>
        <v>0</v>
      </c>
    </row>
    <row r="237" spans="1:17" ht="20.100000000000001" customHeight="1" x14ac:dyDescent="0.25">
      <c r="A237" s="134">
        <v>231</v>
      </c>
      <c r="B237" s="131" t="str">
        <f>IF('Dépenses sur factures'!B237="","",'Dépenses sur factures'!B237)</f>
        <v/>
      </c>
      <c r="C237" s="194" t="str">
        <f>IF('Dépenses sur factures'!C237="","",'Dépenses sur factures'!C237)</f>
        <v/>
      </c>
      <c r="D237" s="194" t="str">
        <f>IF('Dépenses sur factures'!D237="","",'Dépenses sur factures'!D237)</f>
        <v/>
      </c>
      <c r="E237" s="131" t="str">
        <f>IF('Dépenses sur factures'!E237="","",'Dépenses sur factures'!E237)</f>
        <v/>
      </c>
      <c r="F237" s="283" t="str">
        <f>IF('Dépenses sur factures'!F237="","",'Dépenses sur factures'!F237)</f>
        <v/>
      </c>
      <c r="G237" s="283" t="str">
        <f>IF('Dépenses sur factures'!G237="","",'Dépenses sur factures'!G237)</f>
        <v/>
      </c>
      <c r="H237" s="133" t="str">
        <f>IF('Dépenses sur factures'!H237="","",'Dépenses sur factures'!H237)</f>
        <v/>
      </c>
      <c r="I237" s="106"/>
      <c r="J237" s="287" t="str">
        <f t="shared" si="10"/>
        <v/>
      </c>
      <c r="K237" s="287" t="str">
        <f t="shared" si="11"/>
        <v/>
      </c>
      <c r="L237" s="106"/>
      <c r="M237" s="191"/>
      <c r="N237" s="340"/>
      <c r="O237" s="341" t="str">
        <f>IF(AND(OR(I237="KO",L237&lt;&gt;""),OR(I237="",J237="",K237="")),Listes!$A$74,IF(AND(L237="",I237&lt;&gt;""),Listes!$A$75,IF(AND(H237&lt;L237,N237=""),Listes!$A$76,IF(AND(K237&lt;J237,N237=""),Listes!$A$77,IF(AND(L237&lt;&gt;"",L237&lt;H237,M237=""),Listes!$A$78,IF(AND(P237="",OR(I237&lt;&gt;"",J237&lt;&gt;"",K237&lt;&gt;"")),Listes!$A$79,""))))))</f>
        <v/>
      </c>
      <c r="P237" s="196"/>
      <c r="Q237" s="31">
        <f t="shared" si="9"/>
        <v>0</v>
      </c>
    </row>
    <row r="238" spans="1:17" ht="20.100000000000001" customHeight="1" x14ac:dyDescent="0.25">
      <c r="A238" s="134">
        <v>232</v>
      </c>
      <c r="B238" s="131" t="str">
        <f>IF('Dépenses sur factures'!B238="","",'Dépenses sur factures'!B238)</f>
        <v/>
      </c>
      <c r="C238" s="194" t="str">
        <f>IF('Dépenses sur factures'!C238="","",'Dépenses sur factures'!C238)</f>
        <v/>
      </c>
      <c r="D238" s="194" t="str">
        <f>IF('Dépenses sur factures'!D238="","",'Dépenses sur factures'!D238)</f>
        <v/>
      </c>
      <c r="E238" s="131" t="str">
        <f>IF('Dépenses sur factures'!E238="","",'Dépenses sur factures'!E238)</f>
        <v/>
      </c>
      <c r="F238" s="283" t="str">
        <f>IF('Dépenses sur factures'!F238="","",'Dépenses sur factures'!F238)</f>
        <v/>
      </c>
      <c r="G238" s="283" t="str">
        <f>IF('Dépenses sur factures'!G238="","",'Dépenses sur factures'!G238)</f>
        <v/>
      </c>
      <c r="H238" s="133" t="str">
        <f>IF('Dépenses sur factures'!H238="","",'Dépenses sur factures'!H238)</f>
        <v/>
      </c>
      <c r="I238" s="106"/>
      <c r="J238" s="287" t="str">
        <f t="shared" si="10"/>
        <v/>
      </c>
      <c r="K238" s="287" t="str">
        <f t="shared" si="11"/>
        <v/>
      </c>
      <c r="L238" s="106"/>
      <c r="M238" s="191"/>
      <c r="N238" s="340"/>
      <c r="O238" s="341" t="str">
        <f>IF(AND(OR(I238="KO",L238&lt;&gt;""),OR(I238="",J238="",K238="")),Listes!$A$74,IF(AND(L238="",I238&lt;&gt;""),Listes!$A$75,IF(AND(H238&lt;L238,N238=""),Listes!$A$76,IF(AND(K238&lt;J238,N238=""),Listes!$A$77,IF(AND(L238&lt;&gt;"",L238&lt;H238,M238=""),Listes!$A$78,IF(AND(P238="",OR(I238&lt;&gt;"",J238&lt;&gt;"",K238&lt;&gt;"")),Listes!$A$79,""))))))</f>
        <v/>
      </c>
      <c r="P238" s="196"/>
      <c r="Q238" s="31">
        <f t="shared" si="9"/>
        <v>0</v>
      </c>
    </row>
    <row r="239" spans="1:17" ht="20.100000000000001" customHeight="1" x14ac:dyDescent="0.25">
      <c r="A239" s="134">
        <v>233</v>
      </c>
      <c r="B239" s="131" t="str">
        <f>IF('Dépenses sur factures'!B239="","",'Dépenses sur factures'!B239)</f>
        <v/>
      </c>
      <c r="C239" s="194" t="str">
        <f>IF('Dépenses sur factures'!C239="","",'Dépenses sur factures'!C239)</f>
        <v/>
      </c>
      <c r="D239" s="194" t="str">
        <f>IF('Dépenses sur factures'!D239="","",'Dépenses sur factures'!D239)</f>
        <v/>
      </c>
      <c r="E239" s="131" t="str">
        <f>IF('Dépenses sur factures'!E239="","",'Dépenses sur factures'!E239)</f>
        <v/>
      </c>
      <c r="F239" s="283" t="str">
        <f>IF('Dépenses sur factures'!F239="","",'Dépenses sur factures'!F239)</f>
        <v/>
      </c>
      <c r="G239" s="283" t="str">
        <f>IF('Dépenses sur factures'!G239="","",'Dépenses sur factures'!G239)</f>
        <v/>
      </c>
      <c r="H239" s="133" t="str">
        <f>IF('Dépenses sur factures'!H239="","",'Dépenses sur factures'!H239)</f>
        <v/>
      </c>
      <c r="I239" s="106"/>
      <c r="J239" s="287" t="str">
        <f t="shared" si="10"/>
        <v/>
      </c>
      <c r="K239" s="287" t="str">
        <f t="shared" si="11"/>
        <v/>
      </c>
      <c r="L239" s="106"/>
      <c r="M239" s="191"/>
      <c r="N239" s="340"/>
      <c r="O239" s="341" t="str">
        <f>IF(AND(OR(I239="KO",L239&lt;&gt;""),OR(I239="",J239="",K239="")),Listes!$A$74,IF(AND(L239="",I239&lt;&gt;""),Listes!$A$75,IF(AND(H239&lt;L239,N239=""),Listes!$A$76,IF(AND(K239&lt;J239,N239=""),Listes!$A$77,IF(AND(L239&lt;&gt;"",L239&lt;H239,M239=""),Listes!$A$78,IF(AND(P239="",OR(I239&lt;&gt;"",J239&lt;&gt;"",K239&lt;&gt;"")),Listes!$A$79,""))))))</f>
        <v/>
      </c>
      <c r="P239" s="196"/>
      <c r="Q239" s="31">
        <f t="shared" si="9"/>
        <v>0</v>
      </c>
    </row>
    <row r="240" spans="1:17" ht="20.100000000000001" customHeight="1" x14ac:dyDescent="0.25">
      <c r="A240" s="134">
        <v>234</v>
      </c>
      <c r="B240" s="131" t="str">
        <f>IF('Dépenses sur factures'!B240="","",'Dépenses sur factures'!B240)</f>
        <v/>
      </c>
      <c r="C240" s="194" t="str">
        <f>IF('Dépenses sur factures'!C240="","",'Dépenses sur factures'!C240)</f>
        <v/>
      </c>
      <c r="D240" s="194" t="str">
        <f>IF('Dépenses sur factures'!D240="","",'Dépenses sur factures'!D240)</f>
        <v/>
      </c>
      <c r="E240" s="131" t="str">
        <f>IF('Dépenses sur factures'!E240="","",'Dépenses sur factures'!E240)</f>
        <v/>
      </c>
      <c r="F240" s="283" t="str">
        <f>IF('Dépenses sur factures'!F240="","",'Dépenses sur factures'!F240)</f>
        <v/>
      </c>
      <c r="G240" s="283" t="str">
        <f>IF('Dépenses sur factures'!G240="","",'Dépenses sur factures'!G240)</f>
        <v/>
      </c>
      <c r="H240" s="133" t="str">
        <f>IF('Dépenses sur factures'!H240="","",'Dépenses sur factures'!H240)</f>
        <v/>
      </c>
      <c r="I240" s="106"/>
      <c r="J240" s="287" t="str">
        <f t="shared" si="10"/>
        <v/>
      </c>
      <c r="K240" s="287" t="str">
        <f t="shared" si="11"/>
        <v/>
      </c>
      <c r="L240" s="106"/>
      <c r="M240" s="191"/>
      <c r="N240" s="340"/>
      <c r="O240" s="341" t="str">
        <f>IF(AND(OR(I240="KO",L240&lt;&gt;""),OR(I240="",J240="",K240="")),Listes!$A$74,IF(AND(L240="",I240&lt;&gt;""),Listes!$A$75,IF(AND(H240&lt;L240,N240=""),Listes!$A$76,IF(AND(K240&lt;J240,N240=""),Listes!$A$77,IF(AND(L240&lt;&gt;"",L240&lt;H240,M240=""),Listes!$A$78,IF(AND(P240="",OR(I240&lt;&gt;"",J240&lt;&gt;"",K240&lt;&gt;"")),Listes!$A$79,""))))))</f>
        <v/>
      </c>
      <c r="P240" s="196"/>
      <c r="Q240" s="31">
        <f t="shared" si="9"/>
        <v>0</v>
      </c>
    </row>
    <row r="241" spans="1:17" ht="20.100000000000001" customHeight="1" x14ac:dyDescent="0.25">
      <c r="A241" s="134">
        <v>235</v>
      </c>
      <c r="B241" s="131" t="str">
        <f>IF('Dépenses sur factures'!B241="","",'Dépenses sur factures'!B241)</f>
        <v/>
      </c>
      <c r="C241" s="194" t="str">
        <f>IF('Dépenses sur factures'!C241="","",'Dépenses sur factures'!C241)</f>
        <v/>
      </c>
      <c r="D241" s="194" t="str">
        <f>IF('Dépenses sur factures'!D241="","",'Dépenses sur factures'!D241)</f>
        <v/>
      </c>
      <c r="E241" s="131" t="str">
        <f>IF('Dépenses sur factures'!E241="","",'Dépenses sur factures'!E241)</f>
        <v/>
      </c>
      <c r="F241" s="283" t="str">
        <f>IF('Dépenses sur factures'!F241="","",'Dépenses sur factures'!F241)</f>
        <v/>
      </c>
      <c r="G241" s="283" t="str">
        <f>IF('Dépenses sur factures'!G241="","",'Dépenses sur factures'!G241)</f>
        <v/>
      </c>
      <c r="H241" s="133" t="str">
        <f>IF('Dépenses sur factures'!H241="","",'Dépenses sur factures'!H241)</f>
        <v/>
      </c>
      <c r="I241" s="106"/>
      <c r="J241" s="287" t="str">
        <f t="shared" si="10"/>
        <v/>
      </c>
      <c r="K241" s="287" t="str">
        <f t="shared" si="11"/>
        <v/>
      </c>
      <c r="L241" s="106"/>
      <c r="M241" s="191"/>
      <c r="N241" s="340"/>
      <c r="O241" s="341" t="str">
        <f>IF(AND(OR(I241="KO",L241&lt;&gt;""),OR(I241="",J241="",K241="")),Listes!$A$74,IF(AND(L241="",I241&lt;&gt;""),Listes!$A$75,IF(AND(H241&lt;L241,N241=""),Listes!$A$76,IF(AND(K241&lt;J241,N241=""),Listes!$A$77,IF(AND(L241&lt;&gt;"",L241&lt;H241,M241=""),Listes!$A$78,IF(AND(P241="",OR(I241&lt;&gt;"",J241&lt;&gt;"",K241&lt;&gt;"")),Listes!$A$79,""))))))</f>
        <v/>
      </c>
      <c r="P241" s="196"/>
      <c r="Q241" s="31">
        <f t="shared" si="9"/>
        <v>0</v>
      </c>
    </row>
    <row r="242" spans="1:17" ht="20.100000000000001" customHeight="1" x14ac:dyDescent="0.25">
      <c r="A242" s="134">
        <v>236</v>
      </c>
      <c r="B242" s="131" t="str">
        <f>IF('Dépenses sur factures'!B242="","",'Dépenses sur factures'!B242)</f>
        <v/>
      </c>
      <c r="C242" s="194" t="str">
        <f>IF('Dépenses sur factures'!C242="","",'Dépenses sur factures'!C242)</f>
        <v/>
      </c>
      <c r="D242" s="194" t="str">
        <f>IF('Dépenses sur factures'!D242="","",'Dépenses sur factures'!D242)</f>
        <v/>
      </c>
      <c r="E242" s="131" t="str">
        <f>IF('Dépenses sur factures'!E242="","",'Dépenses sur factures'!E242)</f>
        <v/>
      </c>
      <c r="F242" s="283" t="str">
        <f>IF('Dépenses sur factures'!F242="","",'Dépenses sur factures'!F242)</f>
        <v/>
      </c>
      <c r="G242" s="283" t="str">
        <f>IF('Dépenses sur factures'!G242="","",'Dépenses sur factures'!G242)</f>
        <v/>
      </c>
      <c r="H242" s="133" t="str">
        <f>IF('Dépenses sur factures'!H242="","",'Dépenses sur factures'!H242)</f>
        <v/>
      </c>
      <c r="I242" s="106"/>
      <c r="J242" s="287" t="str">
        <f t="shared" si="10"/>
        <v/>
      </c>
      <c r="K242" s="287" t="str">
        <f t="shared" si="11"/>
        <v/>
      </c>
      <c r="L242" s="106"/>
      <c r="M242" s="191"/>
      <c r="N242" s="340"/>
      <c r="O242" s="341" t="str">
        <f>IF(AND(OR(I242="KO",L242&lt;&gt;""),OR(I242="",J242="",K242="")),Listes!$A$74,IF(AND(L242="",I242&lt;&gt;""),Listes!$A$75,IF(AND(H242&lt;L242,N242=""),Listes!$A$76,IF(AND(K242&lt;J242,N242=""),Listes!$A$77,IF(AND(L242&lt;&gt;"",L242&lt;H242,M242=""),Listes!$A$78,IF(AND(P242="",OR(I242&lt;&gt;"",J242&lt;&gt;"",K242&lt;&gt;"")),Listes!$A$79,""))))))</f>
        <v/>
      </c>
      <c r="P242" s="196"/>
      <c r="Q242" s="31">
        <f t="shared" si="9"/>
        <v>0</v>
      </c>
    </row>
    <row r="243" spans="1:17" ht="20.100000000000001" customHeight="1" x14ac:dyDescent="0.25">
      <c r="A243" s="134">
        <v>237</v>
      </c>
      <c r="B243" s="131" t="str">
        <f>IF('Dépenses sur factures'!B243="","",'Dépenses sur factures'!B243)</f>
        <v/>
      </c>
      <c r="C243" s="194" t="str">
        <f>IF('Dépenses sur factures'!C243="","",'Dépenses sur factures'!C243)</f>
        <v/>
      </c>
      <c r="D243" s="194" t="str">
        <f>IF('Dépenses sur factures'!D243="","",'Dépenses sur factures'!D243)</f>
        <v/>
      </c>
      <c r="E243" s="131" t="str">
        <f>IF('Dépenses sur factures'!E243="","",'Dépenses sur factures'!E243)</f>
        <v/>
      </c>
      <c r="F243" s="283" t="str">
        <f>IF('Dépenses sur factures'!F243="","",'Dépenses sur factures'!F243)</f>
        <v/>
      </c>
      <c r="G243" s="283" t="str">
        <f>IF('Dépenses sur factures'!G243="","",'Dépenses sur factures'!G243)</f>
        <v/>
      </c>
      <c r="H243" s="133" t="str">
        <f>IF('Dépenses sur factures'!H243="","",'Dépenses sur factures'!H243)</f>
        <v/>
      </c>
      <c r="I243" s="106"/>
      <c r="J243" s="287" t="str">
        <f t="shared" si="10"/>
        <v/>
      </c>
      <c r="K243" s="287" t="str">
        <f t="shared" si="11"/>
        <v/>
      </c>
      <c r="L243" s="106"/>
      <c r="M243" s="191"/>
      <c r="N243" s="340"/>
      <c r="O243" s="341" t="str">
        <f>IF(AND(OR(I243="KO",L243&lt;&gt;""),OR(I243="",J243="",K243="")),Listes!$A$74,IF(AND(L243="",I243&lt;&gt;""),Listes!$A$75,IF(AND(H243&lt;L243,N243=""),Listes!$A$76,IF(AND(K243&lt;J243,N243=""),Listes!$A$77,IF(AND(L243&lt;&gt;"",L243&lt;H243,M243=""),Listes!$A$78,IF(AND(P243="",OR(I243&lt;&gt;"",J243&lt;&gt;"",K243&lt;&gt;"")),Listes!$A$79,""))))))</f>
        <v/>
      </c>
      <c r="P243" s="196"/>
      <c r="Q243" s="31">
        <f t="shared" si="9"/>
        <v>0</v>
      </c>
    </row>
    <row r="244" spans="1:17" ht="20.100000000000001" customHeight="1" x14ac:dyDescent="0.25">
      <c r="A244" s="134">
        <v>238</v>
      </c>
      <c r="B244" s="131" t="str">
        <f>IF('Dépenses sur factures'!B244="","",'Dépenses sur factures'!B244)</f>
        <v/>
      </c>
      <c r="C244" s="194" t="str">
        <f>IF('Dépenses sur factures'!C244="","",'Dépenses sur factures'!C244)</f>
        <v/>
      </c>
      <c r="D244" s="194" t="str">
        <f>IF('Dépenses sur factures'!D244="","",'Dépenses sur factures'!D244)</f>
        <v/>
      </c>
      <c r="E244" s="131" t="str">
        <f>IF('Dépenses sur factures'!E244="","",'Dépenses sur factures'!E244)</f>
        <v/>
      </c>
      <c r="F244" s="283" t="str">
        <f>IF('Dépenses sur factures'!F244="","",'Dépenses sur factures'!F244)</f>
        <v/>
      </c>
      <c r="G244" s="283" t="str">
        <f>IF('Dépenses sur factures'!G244="","",'Dépenses sur factures'!G244)</f>
        <v/>
      </c>
      <c r="H244" s="133" t="str">
        <f>IF('Dépenses sur factures'!H244="","",'Dépenses sur factures'!H244)</f>
        <v/>
      </c>
      <c r="I244" s="106"/>
      <c r="J244" s="287" t="str">
        <f t="shared" si="10"/>
        <v/>
      </c>
      <c r="K244" s="287" t="str">
        <f t="shared" si="11"/>
        <v/>
      </c>
      <c r="L244" s="106"/>
      <c r="M244" s="191"/>
      <c r="N244" s="340"/>
      <c r="O244" s="341" t="str">
        <f>IF(AND(OR(I244="KO",L244&lt;&gt;""),OR(I244="",J244="",K244="")),Listes!$A$74,IF(AND(L244="",I244&lt;&gt;""),Listes!$A$75,IF(AND(H244&lt;L244,N244=""),Listes!$A$76,IF(AND(K244&lt;J244,N244=""),Listes!$A$77,IF(AND(L244&lt;&gt;"",L244&lt;H244,M244=""),Listes!$A$78,IF(AND(P244="",OR(I244&lt;&gt;"",J244&lt;&gt;"",K244&lt;&gt;"")),Listes!$A$79,""))))))</f>
        <v/>
      </c>
      <c r="P244" s="196"/>
      <c r="Q244" s="31">
        <f t="shared" si="9"/>
        <v>0</v>
      </c>
    </row>
    <row r="245" spans="1:17" ht="20.100000000000001" customHeight="1" x14ac:dyDescent="0.25">
      <c r="A245" s="134">
        <v>239</v>
      </c>
      <c r="B245" s="131" t="str">
        <f>IF('Dépenses sur factures'!B245="","",'Dépenses sur factures'!B245)</f>
        <v/>
      </c>
      <c r="C245" s="194" t="str">
        <f>IF('Dépenses sur factures'!C245="","",'Dépenses sur factures'!C245)</f>
        <v/>
      </c>
      <c r="D245" s="194" t="str">
        <f>IF('Dépenses sur factures'!D245="","",'Dépenses sur factures'!D245)</f>
        <v/>
      </c>
      <c r="E245" s="131" t="str">
        <f>IF('Dépenses sur factures'!E245="","",'Dépenses sur factures'!E245)</f>
        <v/>
      </c>
      <c r="F245" s="283" t="str">
        <f>IF('Dépenses sur factures'!F245="","",'Dépenses sur factures'!F245)</f>
        <v/>
      </c>
      <c r="G245" s="283" t="str">
        <f>IF('Dépenses sur factures'!G245="","",'Dépenses sur factures'!G245)</f>
        <v/>
      </c>
      <c r="H245" s="133" t="str">
        <f>IF('Dépenses sur factures'!H245="","",'Dépenses sur factures'!H245)</f>
        <v/>
      </c>
      <c r="I245" s="106"/>
      <c r="J245" s="287" t="str">
        <f t="shared" si="10"/>
        <v/>
      </c>
      <c r="K245" s="287" t="str">
        <f t="shared" si="11"/>
        <v/>
      </c>
      <c r="L245" s="106"/>
      <c r="M245" s="191"/>
      <c r="N245" s="340"/>
      <c r="O245" s="341" t="str">
        <f>IF(AND(OR(I245="KO",L245&lt;&gt;""),OR(I245="",J245="",K245="")),Listes!$A$74,IF(AND(L245="",I245&lt;&gt;""),Listes!$A$75,IF(AND(H245&lt;L245,N245=""),Listes!$A$76,IF(AND(K245&lt;J245,N245=""),Listes!$A$77,IF(AND(L245&lt;&gt;"",L245&lt;H245,M245=""),Listes!$A$78,IF(AND(P245="",OR(I245&lt;&gt;"",J245&lt;&gt;"",K245&lt;&gt;"")),Listes!$A$79,""))))))</f>
        <v/>
      </c>
      <c r="P245" s="196"/>
      <c r="Q245" s="31">
        <f t="shared" si="9"/>
        <v>0</v>
      </c>
    </row>
    <row r="246" spans="1:17" ht="20.100000000000001" customHeight="1" x14ac:dyDescent="0.25">
      <c r="A246" s="134">
        <v>240</v>
      </c>
      <c r="B246" s="131" t="str">
        <f>IF('Dépenses sur factures'!B246="","",'Dépenses sur factures'!B246)</f>
        <v/>
      </c>
      <c r="C246" s="194" t="str">
        <f>IF('Dépenses sur factures'!C246="","",'Dépenses sur factures'!C246)</f>
        <v/>
      </c>
      <c r="D246" s="194" t="str">
        <f>IF('Dépenses sur factures'!D246="","",'Dépenses sur factures'!D246)</f>
        <v/>
      </c>
      <c r="E246" s="131" t="str">
        <f>IF('Dépenses sur factures'!E246="","",'Dépenses sur factures'!E246)</f>
        <v/>
      </c>
      <c r="F246" s="283" t="str">
        <f>IF('Dépenses sur factures'!F246="","",'Dépenses sur factures'!F246)</f>
        <v/>
      </c>
      <c r="G246" s="283" t="str">
        <f>IF('Dépenses sur factures'!G246="","",'Dépenses sur factures'!G246)</f>
        <v/>
      </c>
      <c r="H246" s="133" t="str">
        <f>IF('Dépenses sur factures'!H246="","",'Dépenses sur factures'!H246)</f>
        <v/>
      </c>
      <c r="I246" s="106"/>
      <c r="J246" s="287" t="str">
        <f t="shared" si="10"/>
        <v/>
      </c>
      <c r="K246" s="287" t="str">
        <f t="shared" si="11"/>
        <v/>
      </c>
      <c r="L246" s="106"/>
      <c r="M246" s="191"/>
      <c r="N246" s="340"/>
      <c r="O246" s="341" t="str">
        <f>IF(AND(OR(I246="KO",L246&lt;&gt;""),OR(I246="",J246="",K246="")),Listes!$A$74,IF(AND(L246="",I246&lt;&gt;""),Listes!$A$75,IF(AND(H246&lt;L246,N246=""),Listes!$A$76,IF(AND(K246&lt;J246,N246=""),Listes!$A$77,IF(AND(L246&lt;&gt;"",L246&lt;H246,M246=""),Listes!$A$78,IF(AND(P246="",OR(I246&lt;&gt;"",J246&lt;&gt;"",K246&lt;&gt;"")),Listes!$A$79,""))))))</f>
        <v/>
      </c>
      <c r="P246" s="196"/>
      <c r="Q246" s="31">
        <f t="shared" si="9"/>
        <v>0</v>
      </c>
    </row>
    <row r="247" spans="1:17" ht="20.100000000000001" customHeight="1" x14ac:dyDescent="0.25">
      <c r="A247" s="134">
        <v>241</v>
      </c>
      <c r="B247" s="131" t="str">
        <f>IF('Dépenses sur factures'!B247="","",'Dépenses sur factures'!B247)</f>
        <v/>
      </c>
      <c r="C247" s="194" t="str">
        <f>IF('Dépenses sur factures'!C247="","",'Dépenses sur factures'!C247)</f>
        <v/>
      </c>
      <c r="D247" s="194" t="str">
        <f>IF('Dépenses sur factures'!D247="","",'Dépenses sur factures'!D247)</f>
        <v/>
      </c>
      <c r="E247" s="131" t="str">
        <f>IF('Dépenses sur factures'!E247="","",'Dépenses sur factures'!E247)</f>
        <v/>
      </c>
      <c r="F247" s="283" t="str">
        <f>IF('Dépenses sur factures'!F247="","",'Dépenses sur factures'!F247)</f>
        <v/>
      </c>
      <c r="G247" s="283" t="str">
        <f>IF('Dépenses sur factures'!G247="","",'Dépenses sur factures'!G247)</f>
        <v/>
      </c>
      <c r="H247" s="133" t="str">
        <f>IF('Dépenses sur factures'!H247="","",'Dépenses sur factures'!H247)</f>
        <v/>
      </c>
      <c r="I247" s="106"/>
      <c r="J247" s="287" t="str">
        <f t="shared" si="10"/>
        <v/>
      </c>
      <c r="K247" s="287" t="str">
        <f t="shared" si="11"/>
        <v/>
      </c>
      <c r="L247" s="106"/>
      <c r="M247" s="191"/>
      <c r="N247" s="340"/>
      <c r="O247" s="341" t="str">
        <f>IF(AND(OR(I247="KO",L247&lt;&gt;""),OR(I247="",J247="",K247="")),Listes!$A$74,IF(AND(L247="",I247&lt;&gt;""),Listes!$A$75,IF(AND(H247&lt;L247,N247=""),Listes!$A$76,IF(AND(K247&lt;J247,N247=""),Listes!$A$77,IF(AND(L247&lt;&gt;"",L247&lt;H247,M247=""),Listes!$A$78,IF(AND(P247="",OR(I247&lt;&gt;"",J247&lt;&gt;"",K247&lt;&gt;"")),Listes!$A$79,""))))))</f>
        <v/>
      </c>
      <c r="P247" s="196"/>
      <c r="Q247" s="31">
        <f t="shared" si="9"/>
        <v>0</v>
      </c>
    </row>
    <row r="248" spans="1:17" ht="20.100000000000001" customHeight="1" x14ac:dyDescent="0.25">
      <c r="A248" s="134">
        <v>242</v>
      </c>
      <c r="B248" s="131" t="str">
        <f>IF('Dépenses sur factures'!B248="","",'Dépenses sur factures'!B248)</f>
        <v/>
      </c>
      <c r="C248" s="194" t="str">
        <f>IF('Dépenses sur factures'!C248="","",'Dépenses sur factures'!C248)</f>
        <v/>
      </c>
      <c r="D248" s="194" t="str">
        <f>IF('Dépenses sur factures'!D248="","",'Dépenses sur factures'!D248)</f>
        <v/>
      </c>
      <c r="E248" s="131" t="str">
        <f>IF('Dépenses sur factures'!E248="","",'Dépenses sur factures'!E248)</f>
        <v/>
      </c>
      <c r="F248" s="283" t="str">
        <f>IF('Dépenses sur factures'!F248="","",'Dépenses sur factures'!F248)</f>
        <v/>
      </c>
      <c r="G248" s="283" t="str">
        <f>IF('Dépenses sur factures'!G248="","",'Dépenses sur factures'!G248)</f>
        <v/>
      </c>
      <c r="H248" s="133" t="str">
        <f>IF('Dépenses sur factures'!H248="","",'Dépenses sur factures'!H248)</f>
        <v/>
      </c>
      <c r="I248" s="106"/>
      <c r="J248" s="287" t="str">
        <f t="shared" si="10"/>
        <v/>
      </c>
      <c r="K248" s="287" t="str">
        <f t="shared" si="11"/>
        <v/>
      </c>
      <c r="L248" s="106"/>
      <c r="M248" s="191"/>
      <c r="N248" s="340"/>
      <c r="O248" s="341" t="str">
        <f>IF(AND(OR(I248="KO",L248&lt;&gt;""),OR(I248="",J248="",K248="")),Listes!$A$74,IF(AND(L248="",I248&lt;&gt;""),Listes!$A$75,IF(AND(H248&lt;L248,N248=""),Listes!$A$76,IF(AND(K248&lt;J248,N248=""),Listes!$A$77,IF(AND(L248&lt;&gt;"",L248&lt;H248,M248=""),Listes!$A$78,IF(AND(P248="",OR(I248&lt;&gt;"",J248&lt;&gt;"",K248&lt;&gt;"")),Listes!$A$79,""))))))</f>
        <v/>
      </c>
      <c r="P248" s="196"/>
      <c r="Q248" s="31">
        <f t="shared" si="9"/>
        <v>0</v>
      </c>
    </row>
    <row r="249" spans="1:17" ht="20.100000000000001" customHeight="1" x14ac:dyDescent="0.25">
      <c r="A249" s="134">
        <v>243</v>
      </c>
      <c r="B249" s="131" t="str">
        <f>IF('Dépenses sur factures'!B249="","",'Dépenses sur factures'!B249)</f>
        <v/>
      </c>
      <c r="C249" s="194" t="str">
        <f>IF('Dépenses sur factures'!C249="","",'Dépenses sur factures'!C249)</f>
        <v/>
      </c>
      <c r="D249" s="194" t="str">
        <f>IF('Dépenses sur factures'!D249="","",'Dépenses sur factures'!D249)</f>
        <v/>
      </c>
      <c r="E249" s="131" t="str">
        <f>IF('Dépenses sur factures'!E249="","",'Dépenses sur factures'!E249)</f>
        <v/>
      </c>
      <c r="F249" s="283" t="str">
        <f>IF('Dépenses sur factures'!F249="","",'Dépenses sur factures'!F249)</f>
        <v/>
      </c>
      <c r="G249" s="283" t="str">
        <f>IF('Dépenses sur factures'!G249="","",'Dépenses sur factures'!G249)</f>
        <v/>
      </c>
      <c r="H249" s="133" t="str">
        <f>IF('Dépenses sur factures'!H249="","",'Dépenses sur factures'!H249)</f>
        <v/>
      </c>
      <c r="I249" s="106"/>
      <c r="J249" s="287" t="str">
        <f t="shared" si="10"/>
        <v/>
      </c>
      <c r="K249" s="287" t="str">
        <f t="shared" si="11"/>
        <v/>
      </c>
      <c r="L249" s="106"/>
      <c r="M249" s="191"/>
      <c r="N249" s="340"/>
      <c r="O249" s="341" t="str">
        <f>IF(AND(OR(I249="KO",L249&lt;&gt;""),OR(I249="",J249="",K249="")),Listes!$A$74,IF(AND(L249="",I249&lt;&gt;""),Listes!$A$75,IF(AND(H249&lt;L249,N249=""),Listes!$A$76,IF(AND(K249&lt;J249,N249=""),Listes!$A$77,IF(AND(L249&lt;&gt;"",L249&lt;H249,M249=""),Listes!$A$78,IF(AND(P249="",OR(I249&lt;&gt;"",J249&lt;&gt;"",K249&lt;&gt;"")),Listes!$A$79,""))))))</f>
        <v/>
      </c>
      <c r="P249" s="196"/>
      <c r="Q249" s="31">
        <f t="shared" si="9"/>
        <v>0</v>
      </c>
    </row>
    <row r="250" spans="1:17" ht="20.100000000000001" customHeight="1" x14ac:dyDescent="0.25">
      <c r="A250" s="134">
        <v>244</v>
      </c>
      <c r="B250" s="131" t="str">
        <f>IF('Dépenses sur factures'!B250="","",'Dépenses sur factures'!B250)</f>
        <v/>
      </c>
      <c r="C250" s="194" t="str">
        <f>IF('Dépenses sur factures'!C250="","",'Dépenses sur factures'!C250)</f>
        <v/>
      </c>
      <c r="D250" s="194" t="str">
        <f>IF('Dépenses sur factures'!D250="","",'Dépenses sur factures'!D250)</f>
        <v/>
      </c>
      <c r="E250" s="131" t="str">
        <f>IF('Dépenses sur factures'!E250="","",'Dépenses sur factures'!E250)</f>
        <v/>
      </c>
      <c r="F250" s="283" t="str">
        <f>IF('Dépenses sur factures'!F250="","",'Dépenses sur factures'!F250)</f>
        <v/>
      </c>
      <c r="G250" s="283" t="str">
        <f>IF('Dépenses sur factures'!G250="","",'Dépenses sur factures'!G250)</f>
        <v/>
      </c>
      <c r="H250" s="133" t="str">
        <f>IF('Dépenses sur factures'!H250="","",'Dépenses sur factures'!H250)</f>
        <v/>
      </c>
      <c r="I250" s="106"/>
      <c r="J250" s="287" t="str">
        <f t="shared" si="10"/>
        <v/>
      </c>
      <c r="K250" s="287" t="str">
        <f t="shared" si="11"/>
        <v/>
      </c>
      <c r="L250" s="106"/>
      <c r="M250" s="191"/>
      <c r="N250" s="340"/>
      <c r="O250" s="341" t="str">
        <f>IF(AND(OR(I250="KO",L250&lt;&gt;""),OR(I250="",J250="",K250="")),Listes!$A$74,IF(AND(L250="",I250&lt;&gt;""),Listes!$A$75,IF(AND(H250&lt;L250,N250=""),Listes!$A$76,IF(AND(K250&lt;J250,N250=""),Listes!$A$77,IF(AND(L250&lt;&gt;"",L250&lt;H250,M250=""),Listes!$A$78,IF(AND(P250="",OR(I250&lt;&gt;"",J250&lt;&gt;"",K250&lt;&gt;"")),Listes!$A$79,""))))))</f>
        <v/>
      </c>
      <c r="P250" s="196"/>
      <c r="Q250" s="31">
        <f t="shared" si="9"/>
        <v>0</v>
      </c>
    </row>
    <row r="251" spans="1:17" ht="20.100000000000001" customHeight="1" x14ac:dyDescent="0.25">
      <c r="A251" s="134">
        <v>245</v>
      </c>
      <c r="B251" s="131" t="str">
        <f>IF('Dépenses sur factures'!B251="","",'Dépenses sur factures'!B251)</f>
        <v/>
      </c>
      <c r="C251" s="194" t="str">
        <f>IF('Dépenses sur factures'!C251="","",'Dépenses sur factures'!C251)</f>
        <v/>
      </c>
      <c r="D251" s="194" t="str">
        <f>IF('Dépenses sur factures'!D251="","",'Dépenses sur factures'!D251)</f>
        <v/>
      </c>
      <c r="E251" s="131" t="str">
        <f>IF('Dépenses sur factures'!E251="","",'Dépenses sur factures'!E251)</f>
        <v/>
      </c>
      <c r="F251" s="283" t="str">
        <f>IF('Dépenses sur factures'!F251="","",'Dépenses sur factures'!F251)</f>
        <v/>
      </c>
      <c r="G251" s="283" t="str">
        <f>IF('Dépenses sur factures'!G251="","",'Dépenses sur factures'!G251)</f>
        <v/>
      </c>
      <c r="H251" s="133" t="str">
        <f>IF('Dépenses sur factures'!H251="","",'Dépenses sur factures'!H251)</f>
        <v/>
      </c>
      <c r="I251" s="106"/>
      <c r="J251" s="287" t="str">
        <f t="shared" si="10"/>
        <v/>
      </c>
      <c r="K251" s="287" t="str">
        <f t="shared" si="11"/>
        <v/>
      </c>
      <c r="L251" s="106"/>
      <c r="M251" s="191"/>
      <c r="N251" s="340"/>
      <c r="O251" s="341" t="str">
        <f>IF(AND(OR(I251="KO",L251&lt;&gt;""),OR(I251="",J251="",K251="")),Listes!$A$74,IF(AND(L251="",I251&lt;&gt;""),Listes!$A$75,IF(AND(H251&lt;L251,N251=""),Listes!$A$76,IF(AND(K251&lt;J251,N251=""),Listes!$A$77,IF(AND(L251&lt;&gt;"",L251&lt;H251,M251=""),Listes!$A$78,IF(AND(P251="",OR(I251&lt;&gt;"",J251&lt;&gt;"",K251&lt;&gt;"")),Listes!$A$79,""))))))</f>
        <v/>
      </c>
      <c r="P251" s="196"/>
      <c r="Q251" s="31">
        <f t="shared" si="9"/>
        <v>0</v>
      </c>
    </row>
    <row r="252" spans="1:17" ht="20.100000000000001" customHeight="1" x14ac:dyDescent="0.25">
      <c r="A252" s="134">
        <v>246</v>
      </c>
      <c r="B252" s="131" t="str">
        <f>IF('Dépenses sur factures'!B252="","",'Dépenses sur factures'!B252)</f>
        <v/>
      </c>
      <c r="C252" s="194" t="str">
        <f>IF('Dépenses sur factures'!C252="","",'Dépenses sur factures'!C252)</f>
        <v/>
      </c>
      <c r="D252" s="194" t="str">
        <f>IF('Dépenses sur factures'!D252="","",'Dépenses sur factures'!D252)</f>
        <v/>
      </c>
      <c r="E252" s="131" t="str">
        <f>IF('Dépenses sur factures'!E252="","",'Dépenses sur factures'!E252)</f>
        <v/>
      </c>
      <c r="F252" s="283" t="str">
        <f>IF('Dépenses sur factures'!F252="","",'Dépenses sur factures'!F252)</f>
        <v/>
      </c>
      <c r="G252" s="283" t="str">
        <f>IF('Dépenses sur factures'!G252="","",'Dépenses sur factures'!G252)</f>
        <v/>
      </c>
      <c r="H252" s="133" t="str">
        <f>IF('Dépenses sur factures'!H252="","",'Dépenses sur factures'!H252)</f>
        <v/>
      </c>
      <c r="I252" s="106"/>
      <c r="J252" s="287" t="str">
        <f t="shared" si="10"/>
        <v/>
      </c>
      <c r="K252" s="287" t="str">
        <f t="shared" si="11"/>
        <v/>
      </c>
      <c r="L252" s="106"/>
      <c r="M252" s="191"/>
      <c r="N252" s="340"/>
      <c r="O252" s="341" t="str">
        <f>IF(AND(OR(I252="KO",L252&lt;&gt;""),OR(I252="",J252="",K252="")),Listes!$A$74,IF(AND(L252="",I252&lt;&gt;""),Listes!$A$75,IF(AND(H252&lt;L252,N252=""),Listes!$A$76,IF(AND(K252&lt;J252,N252=""),Listes!$A$77,IF(AND(L252&lt;&gt;"",L252&lt;H252,M252=""),Listes!$A$78,IF(AND(P252="",OR(I252&lt;&gt;"",J252&lt;&gt;"",K252&lt;&gt;"")),Listes!$A$79,""))))))</f>
        <v/>
      </c>
      <c r="P252" s="196"/>
      <c r="Q252" s="31">
        <f t="shared" si="9"/>
        <v>0</v>
      </c>
    </row>
    <row r="253" spans="1:17" ht="20.100000000000001" customHeight="1" x14ac:dyDescent="0.25">
      <c r="A253" s="134">
        <v>247</v>
      </c>
      <c r="B253" s="131" t="str">
        <f>IF('Dépenses sur factures'!B253="","",'Dépenses sur factures'!B253)</f>
        <v/>
      </c>
      <c r="C253" s="194" t="str">
        <f>IF('Dépenses sur factures'!C253="","",'Dépenses sur factures'!C253)</f>
        <v/>
      </c>
      <c r="D253" s="194" t="str">
        <f>IF('Dépenses sur factures'!D253="","",'Dépenses sur factures'!D253)</f>
        <v/>
      </c>
      <c r="E253" s="131" t="str">
        <f>IF('Dépenses sur factures'!E253="","",'Dépenses sur factures'!E253)</f>
        <v/>
      </c>
      <c r="F253" s="283" t="str">
        <f>IF('Dépenses sur factures'!F253="","",'Dépenses sur factures'!F253)</f>
        <v/>
      </c>
      <c r="G253" s="283" t="str">
        <f>IF('Dépenses sur factures'!G253="","",'Dépenses sur factures'!G253)</f>
        <v/>
      </c>
      <c r="H253" s="133" t="str">
        <f>IF('Dépenses sur factures'!H253="","",'Dépenses sur factures'!H253)</f>
        <v/>
      </c>
      <c r="I253" s="106"/>
      <c r="J253" s="287" t="str">
        <f t="shared" si="10"/>
        <v/>
      </c>
      <c r="K253" s="287" t="str">
        <f t="shared" si="11"/>
        <v/>
      </c>
      <c r="L253" s="106"/>
      <c r="M253" s="191"/>
      <c r="N253" s="340"/>
      <c r="O253" s="341" t="str">
        <f>IF(AND(OR(I253="KO",L253&lt;&gt;""),OR(I253="",J253="",K253="")),Listes!$A$74,IF(AND(L253="",I253&lt;&gt;""),Listes!$A$75,IF(AND(H253&lt;L253,N253=""),Listes!$A$76,IF(AND(K253&lt;J253,N253=""),Listes!$A$77,IF(AND(L253&lt;&gt;"",L253&lt;H253,M253=""),Listes!$A$78,IF(AND(P253="",OR(I253&lt;&gt;"",J253&lt;&gt;"",K253&lt;&gt;"")),Listes!$A$79,""))))))</f>
        <v/>
      </c>
      <c r="P253" s="196"/>
      <c r="Q253" s="31">
        <f t="shared" si="9"/>
        <v>0</v>
      </c>
    </row>
    <row r="254" spans="1:17" ht="20.100000000000001" customHeight="1" x14ac:dyDescent="0.25">
      <c r="A254" s="134">
        <v>248</v>
      </c>
      <c r="B254" s="131" t="str">
        <f>IF('Dépenses sur factures'!B254="","",'Dépenses sur factures'!B254)</f>
        <v/>
      </c>
      <c r="C254" s="194" t="str">
        <f>IF('Dépenses sur factures'!C254="","",'Dépenses sur factures'!C254)</f>
        <v/>
      </c>
      <c r="D254" s="194" t="str">
        <f>IF('Dépenses sur factures'!D254="","",'Dépenses sur factures'!D254)</f>
        <v/>
      </c>
      <c r="E254" s="131" t="str">
        <f>IF('Dépenses sur factures'!E254="","",'Dépenses sur factures'!E254)</f>
        <v/>
      </c>
      <c r="F254" s="283" t="str">
        <f>IF('Dépenses sur factures'!F254="","",'Dépenses sur factures'!F254)</f>
        <v/>
      </c>
      <c r="G254" s="283" t="str">
        <f>IF('Dépenses sur factures'!G254="","",'Dépenses sur factures'!G254)</f>
        <v/>
      </c>
      <c r="H254" s="133" t="str">
        <f>IF('Dépenses sur factures'!H254="","",'Dépenses sur factures'!H254)</f>
        <v/>
      </c>
      <c r="I254" s="106"/>
      <c r="J254" s="287" t="str">
        <f t="shared" si="10"/>
        <v/>
      </c>
      <c r="K254" s="287" t="str">
        <f t="shared" si="11"/>
        <v/>
      </c>
      <c r="L254" s="106"/>
      <c r="M254" s="191"/>
      <c r="N254" s="340"/>
      <c r="O254" s="341" t="str">
        <f>IF(AND(OR(I254="KO",L254&lt;&gt;""),OR(I254="",J254="",K254="")),Listes!$A$74,IF(AND(L254="",I254&lt;&gt;""),Listes!$A$75,IF(AND(H254&lt;L254,N254=""),Listes!$A$76,IF(AND(K254&lt;J254,N254=""),Listes!$A$77,IF(AND(L254&lt;&gt;"",L254&lt;H254,M254=""),Listes!$A$78,IF(AND(P254="",OR(I254&lt;&gt;"",J254&lt;&gt;"",K254&lt;&gt;"")),Listes!$A$79,""))))))</f>
        <v/>
      </c>
      <c r="P254" s="196"/>
      <c r="Q254" s="31">
        <f t="shared" si="9"/>
        <v>0</v>
      </c>
    </row>
    <row r="255" spans="1:17" ht="20.100000000000001" customHeight="1" x14ac:dyDescent="0.25">
      <c r="A255" s="134">
        <v>249</v>
      </c>
      <c r="B255" s="131" t="str">
        <f>IF('Dépenses sur factures'!B255="","",'Dépenses sur factures'!B255)</f>
        <v/>
      </c>
      <c r="C255" s="194" t="str">
        <f>IF('Dépenses sur factures'!C255="","",'Dépenses sur factures'!C255)</f>
        <v/>
      </c>
      <c r="D255" s="194" t="str">
        <f>IF('Dépenses sur factures'!D255="","",'Dépenses sur factures'!D255)</f>
        <v/>
      </c>
      <c r="E255" s="131" t="str">
        <f>IF('Dépenses sur factures'!E255="","",'Dépenses sur factures'!E255)</f>
        <v/>
      </c>
      <c r="F255" s="283" t="str">
        <f>IF('Dépenses sur factures'!F255="","",'Dépenses sur factures'!F255)</f>
        <v/>
      </c>
      <c r="G255" s="283" t="str">
        <f>IF('Dépenses sur factures'!G255="","",'Dépenses sur factures'!G255)</f>
        <v/>
      </c>
      <c r="H255" s="133" t="str">
        <f>IF('Dépenses sur factures'!H255="","",'Dépenses sur factures'!H255)</f>
        <v/>
      </c>
      <c r="I255" s="106"/>
      <c r="J255" s="287" t="str">
        <f t="shared" si="10"/>
        <v/>
      </c>
      <c r="K255" s="287" t="str">
        <f t="shared" si="11"/>
        <v/>
      </c>
      <c r="L255" s="106"/>
      <c r="M255" s="191"/>
      <c r="N255" s="340"/>
      <c r="O255" s="341" t="str">
        <f>IF(AND(OR(I255="KO",L255&lt;&gt;""),OR(I255="",J255="",K255="")),Listes!$A$74,IF(AND(L255="",I255&lt;&gt;""),Listes!$A$75,IF(AND(H255&lt;L255,N255=""),Listes!$A$76,IF(AND(K255&lt;J255,N255=""),Listes!$A$77,IF(AND(L255&lt;&gt;"",L255&lt;H255,M255=""),Listes!$A$78,IF(AND(P255="",OR(I255&lt;&gt;"",J255&lt;&gt;"",K255&lt;&gt;"")),Listes!$A$79,""))))))</f>
        <v/>
      </c>
      <c r="P255" s="196"/>
      <c r="Q255" s="31">
        <f t="shared" si="9"/>
        <v>0</v>
      </c>
    </row>
    <row r="256" spans="1:17" ht="20.100000000000001" customHeight="1" x14ac:dyDescent="0.25">
      <c r="A256" s="134">
        <v>250</v>
      </c>
      <c r="B256" s="131" t="str">
        <f>IF('Dépenses sur factures'!B256="","",'Dépenses sur factures'!B256)</f>
        <v/>
      </c>
      <c r="C256" s="194" t="str">
        <f>IF('Dépenses sur factures'!C256="","",'Dépenses sur factures'!C256)</f>
        <v/>
      </c>
      <c r="D256" s="194" t="str">
        <f>IF('Dépenses sur factures'!D256="","",'Dépenses sur factures'!D256)</f>
        <v/>
      </c>
      <c r="E256" s="131" t="str">
        <f>IF('Dépenses sur factures'!E256="","",'Dépenses sur factures'!E256)</f>
        <v/>
      </c>
      <c r="F256" s="283" t="str">
        <f>IF('Dépenses sur factures'!F256="","",'Dépenses sur factures'!F256)</f>
        <v/>
      </c>
      <c r="G256" s="283" t="str">
        <f>IF('Dépenses sur factures'!G256="","",'Dépenses sur factures'!G256)</f>
        <v/>
      </c>
      <c r="H256" s="133" t="str">
        <f>IF('Dépenses sur factures'!H256="","",'Dépenses sur factures'!H256)</f>
        <v/>
      </c>
      <c r="I256" s="106"/>
      <c r="J256" s="287" t="str">
        <f t="shared" si="10"/>
        <v/>
      </c>
      <c r="K256" s="287" t="str">
        <f t="shared" si="11"/>
        <v/>
      </c>
      <c r="L256" s="106"/>
      <c r="M256" s="191"/>
      <c r="N256" s="340"/>
      <c r="O256" s="341" t="str">
        <f>IF(AND(OR(I256="KO",L256&lt;&gt;""),OR(I256="",J256="",K256="")),Listes!$A$74,IF(AND(L256="",I256&lt;&gt;""),Listes!$A$75,IF(AND(H256&lt;L256,N256=""),Listes!$A$76,IF(AND(K256&lt;J256,N256=""),Listes!$A$77,IF(AND(L256&lt;&gt;"",L256&lt;H256,M256=""),Listes!$A$78,IF(AND(P256="",OR(I256&lt;&gt;"",J256&lt;&gt;"",K256&lt;&gt;"")),Listes!$A$79,""))))))</f>
        <v/>
      </c>
      <c r="P256" s="196"/>
      <c r="Q256" s="31">
        <f t="shared" si="9"/>
        <v>0</v>
      </c>
    </row>
    <row r="257" spans="1:17" ht="20.100000000000001" customHeight="1" x14ac:dyDescent="0.25">
      <c r="A257" s="134">
        <v>251</v>
      </c>
      <c r="B257" s="131" t="str">
        <f>IF('Dépenses sur factures'!B257="","",'Dépenses sur factures'!B257)</f>
        <v/>
      </c>
      <c r="C257" s="194" t="str">
        <f>IF('Dépenses sur factures'!C257="","",'Dépenses sur factures'!C257)</f>
        <v/>
      </c>
      <c r="D257" s="194" t="str">
        <f>IF('Dépenses sur factures'!D257="","",'Dépenses sur factures'!D257)</f>
        <v/>
      </c>
      <c r="E257" s="131" t="str">
        <f>IF('Dépenses sur factures'!E257="","",'Dépenses sur factures'!E257)</f>
        <v/>
      </c>
      <c r="F257" s="283" t="str">
        <f>IF('Dépenses sur factures'!F257="","",'Dépenses sur factures'!F257)</f>
        <v/>
      </c>
      <c r="G257" s="283" t="str">
        <f>IF('Dépenses sur factures'!G257="","",'Dépenses sur factures'!G257)</f>
        <v/>
      </c>
      <c r="H257" s="133" t="str">
        <f>IF('Dépenses sur factures'!H257="","",'Dépenses sur factures'!H257)</f>
        <v/>
      </c>
      <c r="I257" s="106"/>
      <c r="J257" s="287" t="str">
        <f t="shared" si="10"/>
        <v/>
      </c>
      <c r="K257" s="287" t="str">
        <f t="shared" si="11"/>
        <v/>
      </c>
      <c r="L257" s="106"/>
      <c r="M257" s="191"/>
      <c r="N257" s="340"/>
      <c r="O257" s="341" t="str">
        <f>IF(AND(OR(I257="KO",L257&lt;&gt;""),OR(I257="",J257="",K257="")),Listes!$A$74,IF(AND(L257="",I257&lt;&gt;""),Listes!$A$75,IF(AND(H257&lt;L257,N257=""),Listes!$A$76,IF(AND(K257&lt;J257,N257=""),Listes!$A$77,IF(AND(L257&lt;&gt;"",L257&lt;H257,M257=""),Listes!$A$78,IF(AND(P257="",OR(I257&lt;&gt;"",J257&lt;&gt;"",K257&lt;&gt;"")),Listes!$A$79,""))))))</f>
        <v/>
      </c>
      <c r="P257" s="196"/>
      <c r="Q257" s="31">
        <f t="shared" si="9"/>
        <v>0</v>
      </c>
    </row>
    <row r="258" spans="1:17" ht="20.100000000000001" customHeight="1" x14ac:dyDescent="0.25">
      <c r="A258" s="134">
        <v>252</v>
      </c>
      <c r="B258" s="131" t="str">
        <f>IF('Dépenses sur factures'!B258="","",'Dépenses sur factures'!B258)</f>
        <v/>
      </c>
      <c r="C258" s="194" t="str">
        <f>IF('Dépenses sur factures'!C258="","",'Dépenses sur factures'!C258)</f>
        <v/>
      </c>
      <c r="D258" s="194" t="str">
        <f>IF('Dépenses sur factures'!D258="","",'Dépenses sur factures'!D258)</f>
        <v/>
      </c>
      <c r="E258" s="131" t="str">
        <f>IF('Dépenses sur factures'!E258="","",'Dépenses sur factures'!E258)</f>
        <v/>
      </c>
      <c r="F258" s="283" t="str">
        <f>IF('Dépenses sur factures'!F258="","",'Dépenses sur factures'!F258)</f>
        <v/>
      </c>
      <c r="G258" s="283" t="str">
        <f>IF('Dépenses sur factures'!G258="","",'Dépenses sur factures'!G258)</f>
        <v/>
      </c>
      <c r="H258" s="133" t="str">
        <f>IF('Dépenses sur factures'!H258="","",'Dépenses sur factures'!H258)</f>
        <v/>
      </c>
      <c r="I258" s="106"/>
      <c r="J258" s="287" t="str">
        <f t="shared" si="10"/>
        <v/>
      </c>
      <c r="K258" s="287" t="str">
        <f t="shared" si="11"/>
        <v/>
      </c>
      <c r="L258" s="106"/>
      <c r="M258" s="191"/>
      <c r="N258" s="340"/>
      <c r="O258" s="341" t="str">
        <f>IF(AND(OR(I258="KO",L258&lt;&gt;""),OR(I258="",J258="",K258="")),Listes!$A$74,IF(AND(L258="",I258&lt;&gt;""),Listes!$A$75,IF(AND(H258&lt;L258,N258=""),Listes!$A$76,IF(AND(K258&lt;J258,N258=""),Listes!$A$77,IF(AND(L258&lt;&gt;"",L258&lt;H258,M258=""),Listes!$A$78,IF(AND(P258="",OR(I258&lt;&gt;"",J258&lt;&gt;"",K258&lt;&gt;"")),Listes!$A$79,""))))))</f>
        <v/>
      </c>
      <c r="P258" s="196"/>
      <c r="Q258" s="31">
        <f t="shared" si="9"/>
        <v>0</v>
      </c>
    </row>
    <row r="259" spans="1:17" ht="20.100000000000001" customHeight="1" x14ac:dyDescent="0.25">
      <c r="A259" s="134">
        <v>253</v>
      </c>
      <c r="B259" s="131" t="str">
        <f>IF('Dépenses sur factures'!B259="","",'Dépenses sur factures'!B259)</f>
        <v/>
      </c>
      <c r="C259" s="194" t="str">
        <f>IF('Dépenses sur factures'!C259="","",'Dépenses sur factures'!C259)</f>
        <v/>
      </c>
      <c r="D259" s="194" t="str">
        <f>IF('Dépenses sur factures'!D259="","",'Dépenses sur factures'!D259)</f>
        <v/>
      </c>
      <c r="E259" s="131" t="str">
        <f>IF('Dépenses sur factures'!E259="","",'Dépenses sur factures'!E259)</f>
        <v/>
      </c>
      <c r="F259" s="283" t="str">
        <f>IF('Dépenses sur factures'!F259="","",'Dépenses sur factures'!F259)</f>
        <v/>
      </c>
      <c r="G259" s="283" t="str">
        <f>IF('Dépenses sur factures'!G259="","",'Dépenses sur factures'!G259)</f>
        <v/>
      </c>
      <c r="H259" s="133" t="str">
        <f>IF('Dépenses sur factures'!H259="","",'Dépenses sur factures'!H259)</f>
        <v/>
      </c>
      <c r="I259" s="106"/>
      <c r="J259" s="287" t="str">
        <f t="shared" si="10"/>
        <v/>
      </c>
      <c r="K259" s="287" t="str">
        <f t="shared" si="11"/>
        <v/>
      </c>
      <c r="L259" s="106"/>
      <c r="M259" s="191"/>
      <c r="N259" s="340"/>
      <c r="O259" s="341" t="str">
        <f>IF(AND(OR(I259="KO",L259&lt;&gt;""),OR(I259="",J259="",K259="")),Listes!$A$74,IF(AND(L259="",I259&lt;&gt;""),Listes!$A$75,IF(AND(H259&lt;L259,N259=""),Listes!$A$76,IF(AND(K259&lt;J259,N259=""),Listes!$A$77,IF(AND(L259&lt;&gt;"",L259&lt;H259,M259=""),Listes!$A$78,IF(AND(P259="",OR(I259&lt;&gt;"",J259&lt;&gt;"",K259&lt;&gt;"")),Listes!$A$79,""))))))</f>
        <v/>
      </c>
      <c r="P259" s="196"/>
      <c r="Q259" s="31">
        <f t="shared" si="9"/>
        <v>0</v>
      </c>
    </row>
    <row r="260" spans="1:17" ht="20.100000000000001" customHeight="1" x14ac:dyDescent="0.25">
      <c r="A260" s="134">
        <v>254</v>
      </c>
      <c r="B260" s="131" t="str">
        <f>IF('Dépenses sur factures'!B260="","",'Dépenses sur factures'!B260)</f>
        <v/>
      </c>
      <c r="C260" s="194" t="str">
        <f>IF('Dépenses sur factures'!C260="","",'Dépenses sur factures'!C260)</f>
        <v/>
      </c>
      <c r="D260" s="194" t="str">
        <f>IF('Dépenses sur factures'!D260="","",'Dépenses sur factures'!D260)</f>
        <v/>
      </c>
      <c r="E260" s="131" t="str">
        <f>IF('Dépenses sur factures'!E260="","",'Dépenses sur factures'!E260)</f>
        <v/>
      </c>
      <c r="F260" s="283" t="str">
        <f>IF('Dépenses sur factures'!F260="","",'Dépenses sur factures'!F260)</f>
        <v/>
      </c>
      <c r="G260" s="283" t="str">
        <f>IF('Dépenses sur factures'!G260="","",'Dépenses sur factures'!G260)</f>
        <v/>
      </c>
      <c r="H260" s="133" t="str">
        <f>IF('Dépenses sur factures'!H260="","",'Dépenses sur factures'!H260)</f>
        <v/>
      </c>
      <c r="I260" s="106"/>
      <c r="J260" s="287" t="str">
        <f t="shared" si="10"/>
        <v/>
      </c>
      <c r="K260" s="287" t="str">
        <f t="shared" si="11"/>
        <v/>
      </c>
      <c r="L260" s="106"/>
      <c r="M260" s="191"/>
      <c r="N260" s="340"/>
      <c r="O260" s="341" t="str">
        <f>IF(AND(OR(I260="KO",L260&lt;&gt;""),OR(I260="",J260="",K260="")),Listes!$A$74,IF(AND(L260="",I260&lt;&gt;""),Listes!$A$75,IF(AND(H260&lt;L260,N260=""),Listes!$A$76,IF(AND(K260&lt;J260,N260=""),Listes!$A$77,IF(AND(L260&lt;&gt;"",L260&lt;H260,M260=""),Listes!$A$78,IF(AND(P260="",OR(I260&lt;&gt;"",J260&lt;&gt;"",K260&lt;&gt;"")),Listes!$A$79,""))))))</f>
        <v/>
      </c>
      <c r="P260" s="196"/>
      <c r="Q260" s="31">
        <f t="shared" si="9"/>
        <v>0</v>
      </c>
    </row>
    <row r="261" spans="1:17" ht="20.100000000000001" customHeight="1" x14ac:dyDescent="0.25">
      <c r="A261" s="134">
        <v>255</v>
      </c>
      <c r="B261" s="131" t="str">
        <f>IF('Dépenses sur factures'!B261="","",'Dépenses sur factures'!B261)</f>
        <v/>
      </c>
      <c r="C261" s="194" t="str">
        <f>IF('Dépenses sur factures'!C261="","",'Dépenses sur factures'!C261)</f>
        <v/>
      </c>
      <c r="D261" s="194" t="str">
        <f>IF('Dépenses sur factures'!D261="","",'Dépenses sur factures'!D261)</f>
        <v/>
      </c>
      <c r="E261" s="131" t="str">
        <f>IF('Dépenses sur factures'!E261="","",'Dépenses sur factures'!E261)</f>
        <v/>
      </c>
      <c r="F261" s="283" t="str">
        <f>IF('Dépenses sur factures'!F261="","",'Dépenses sur factures'!F261)</f>
        <v/>
      </c>
      <c r="G261" s="283" t="str">
        <f>IF('Dépenses sur factures'!G261="","",'Dépenses sur factures'!G261)</f>
        <v/>
      </c>
      <c r="H261" s="133" t="str">
        <f>IF('Dépenses sur factures'!H261="","",'Dépenses sur factures'!H261)</f>
        <v/>
      </c>
      <c r="I261" s="106"/>
      <c r="J261" s="287" t="str">
        <f t="shared" si="10"/>
        <v/>
      </c>
      <c r="K261" s="287" t="str">
        <f t="shared" si="11"/>
        <v/>
      </c>
      <c r="L261" s="106"/>
      <c r="M261" s="191"/>
      <c r="N261" s="340"/>
      <c r="O261" s="341" t="str">
        <f>IF(AND(OR(I261="KO",L261&lt;&gt;""),OR(I261="",J261="",K261="")),Listes!$A$74,IF(AND(L261="",I261&lt;&gt;""),Listes!$A$75,IF(AND(H261&lt;L261,N261=""),Listes!$A$76,IF(AND(K261&lt;J261,N261=""),Listes!$A$77,IF(AND(L261&lt;&gt;"",L261&lt;H261,M261=""),Listes!$A$78,IF(AND(P261="",OR(I261&lt;&gt;"",J261&lt;&gt;"",K261&lt;&gt;"")),Listes!$A$79,""))))))</f>
        <v/>
      </c>
      <c r="P261" s="196"/>
      <c r="Q261" s="31">
        <f t="shared" si="9"/>
        <v>0</v>
      </c>
    </row>
    <row r="262" spans="1:17" ht="20.100000000000001" customHeight="1" x14ac:dyDescent="0.25">
      <c r="A262" s="134">
        <v>256</v>
      </c>
      <c r="B262" s="131" t="str">
        <f>IF('Dépenses sur factures'!B262="","",'Dépenses sur factures'!B262)</f>
        <v/>
      </c>
      <c r="C262" s="194" t="str">
        <f>IF('Dépenses sur factures'!C262="","",'Dépenses sur factures'!C262)</f>
        <v/>
      </c>
      <c r="D262" s="194" t="str">
        <f>IF('Dépenses sur factures'!D262="","",'Dépenses sur factures'!D262)</f>
        <v/>
      </c>
      <c r="E262" s="131" t="str">
        <f>IF('Dépenses sur factures'!E262="","",'Dépenses sur factures'!E262)</f>
        <v/>
      </c>
      <c r="F262" s="283" t="str">
        <f>IF('Dépenses sur factures'!F262="","",'Dépenses sur factures'!F262)</f>
        <v/>
      </c>
      <c r="G262" s="283" t="str">
        <f>IF('Dépenses sur factures'!G262="","",'Dépenses sur factures'!G262)</f>
        <v/>
      </c>
      <c r="H262" s="133" t="str">
        <f>IF('Dépenses sur factures'!H262="","",'Dépenses sur factures'!H262)</f>
        <v/>
      </c>
      <c r="I262" s="106"/>
      <c r="J262" s="287" t="str">
        <f t="shared" si="10"/>
        <v/>
      </c>
      <c r="K262" s="287" t="str">
        <f t="shared" si="11"/>
        <v/>
      </c>
      <c r="L262" s="106"/>
      <c r="M262" s="191"/>
      <c r="N262" s="340"/>
      <c r="O262" s="341" t="str">
        <f>IF(AND(OR(I262="KO",L262&lt;&gt;""),OR(I262="",J262="",K262="")),Listes!$A$74,IF(AND(L262="",I262&lt;&gt;""),Listes!$A$75,IF(AND(H262&lt;L262,N262=""),Listes!$A$76,IF(AND(K262&lt;J262,N262=""),Listes!$A$77,IF(AND(L262&lt;&gt;"",L262&lt;H262,M262=""),Listes!$A$78,IF(AND(P262="",OR(I262&lt;&gt;"",J262&lt;&gt;"",K262&lt;&gt;"")),Listes!$A$79,""))))))</f>
        <v/>
      </c>
      <c r="P262" s="196"/>
      <c r="Q262" s="31">
        <f t="shared" si="9"/>
        <v>0</v>
      </c>
    </row>
    <row r="263" spans="1:17" ht="20.100000000000001" customHeight="1" x14ac:dyDescent="0.25">
      <c r="A263" s="134">
        <v>257</v>
      </c>
      <c r="B263" s="131" t="str">
        <f>IF('Dépenses sur factures'!B263="","",'Dépenses sur factures'!B263)</f>
        <v/>
      </c>
      <c r="C263" s="194" t="str">
        <f>IF('Dépenses sur factures'!C263="","",'Dépenses sur factures'!C263)</f>
        <v/>
      </c>
      <c r="D263" s="194" t="str">
        <f>IF('Dépenses sur factures'!D263="","",'Dépenses sur factures'!D263)</f>
        <v/>
      </c>
      <c r="E263" s="131" t="str">
        <f>IF('Dépenses sur factures'!E263="","",'Dépenses sur factures'!E263)</f>
        <v/>
      </c>
      <c r="F263" s="283" t="str">
        <f>IF('Dépenses sur factures'!F263="","",'Dépenses sur factures'!F263)</f>
        <v/>
      </c>
      <c r="G263" s="283" t="str">
        <f>IF('Dépenses sur factures'!G263="","",'Dépenses sur factures'!G263)</f>
        <v/>
      </c>
      <c r="H263" s="133" t="str">
        <f>IF('Dépenses sur factures'!H263="","",'Dépenses sur factures'!H263)</f>
        <v/>
      </c>
      <c r="I263" s="106"/>
      <c r="J263" s="287" t="str">
        <f t="shared" si="10"/>
        <v/>
      </c>
      <c r="K263" s="287" t="str">
        <f t="shared" si="11"/>
        <v/>
      </c>
      <c r="L263" s="106"/>
      <c r="M263" s="191"/>
      <c r="N263" s="340"/>
      <c r="O263" s="341" t="str">
        <f>IF(AND(OR(I263="KO",L263&lt;&gt;""),OR(I263="",J263="",K263="")),Listes!$A$74,IF(AND(L263="",I263&lt;&gt;""),Listes!$A$75,IF(AND(H263&lt;L263,N263=""),Listes!$A$76,IF(AND(K263&lt;J263,N263=""),Listes!$A$77,IF(AND(L263&lt;&gt;"",L263&lt;H263,M263=""),Listes!$A$78,IF(AND(P263="",OR(I263&lt;&gt;"",J263&lt;&gt;"",K263&lt;&gt;"")),Listes!$A$79,""))))))</f>
        <v/>
      </c>
      <c r="P263" s="196"/>
      <c r="Q263" s="31">
        <f t="shared" ref="Q263:Q326" si="12">IF(AND(B263&lt;&gt;"",P263&lt;&gt;"Oui"),1,0)</f>
        <v>0</v>
      </c>
    </row>
    <row r="264" spans="1:17" ht="20.100000000000001" customHeight="1" x14ac:dyDescent="0.25">
      <c r="A264" s="134">
        <v>258</v>
      </c>
      <c r="B264" s="131" t="str">
        <f>IF('Dépenses sur factures'!B264="","",'Dépenses sur factures'!B264)</f>
        <v/>
      </c>
      <c r="C264" s="194" t="str">
        <f>IF('Dépenses sur factures'!C264="","",'Dépenses sur factures'!C264)</f>
        <v/>
      </c>
      <c r="D264" s="194" t="str">
        <f>IF('Dépenses sur factures'!D264="","",'Dépenses sur factures'!D264)</f>
        <v/>
      </c>
      <c r="E264" s="131" t="str">
        <f>IF('Dépenses sur factures'!E264="","",'Dépenses sur factures'!E264)</f>
        <v/>
      </c>
      <c r="F264" s="283" t="str">
        <f>IF('Dépenses sur factures'!F264="","",'Dépenses sur factures'!F264)</f>
        <v/>
      </c>
      <c r="G264" s="283" t="str">
        <f>IF('Dépenses sur factures'!G264="","",'Dépenses sur factures'!G264)</f>
        <v/>
      </c>
      <c r="H264" s="133" t="str">
        <f>IF('Dépenses sur factures'!H264="","",'Dépenses sur factures'!H264)</f>
        <v/>
      </c>
      <c r="I264" s="106"/>
      <c r="J264" s="287" t="str">
        <f t="shared" ref="J264:J327" si="13">IF(I264="KO","",IF(I264="","",F264))</f>
        <v/>
      </c>
      <c r="K264" s="287" t="str">
        <f t="shared" ref="K264:K327" si="14">IF(I264="KO","",IF(I264="","",G264))</f>
        <v/>
      </c>
      <c r="L264" s="106"/>
      <c r="M264" s="191"/>
      <c r="N264" s="340"/>
      <c r="O264" s="341" t="str">
        <f>IF(AND(OR(I264="KO",L264&lt;&gt;""),OR(I264="",J264="",K264="")),Listes!$A$74,IF(AND(L264="",I264&lt;&gt;""),Listes!$A$75,IF(AND(H264&lt;L264,N264=""),Listes!$A$76,IF(AND(K264&lt;J264,N264=""),Listes!$A$77,IF(AND(L264&lt;&gt;"",L264&lt;H264,M264=""),Listes!$A$78,IF(AND(P264="",OR(I264&lt;&gt;"",J264&lt;&gt;"",K264&lt;&gt;"")),Listes!$A$79,""))))))</f>
        <v/>
      </c>
      <c r="P264" s="196"/>
      <c r="Q264" s="31">
        <f t="shared" si="12"/>
        <v>0</v>
      </c>
    </row>
    <row r="265" spans="1:17" ht="20.100000000000001" customHeight="1" x14ac:dyDescent="0.25">
      <c r="A265" s="134">
        <v>259</v>
      </c>
      <c r="B265" s="131" t="str">
        <f>IF('Dépenses sur factures'!B265="","",'Dépenses sur factures'!B265)</f>
        <v/>
      </c>
      <c r="C265" s="194" t="str">
        <f>IF('Dépenses sur factures'!C265="","",'Dépenses sur factures'!C265)</f>
        <v/>
      </c>
      <c r="D265" s="194" t="str">
        <f>IF('Dépenses sur factures'!D265="","",'Dépenses sur factures'!D265)</f>
        <v/>
      </c>
      <c r="E265" s="131" t="str">
        <f>IF('Dépenses sur factures'!E265="","",'Dépenses sur factures'!E265)</f>
        <v/>
      </c>
      <c r="F265" s="283" t="str">
        <f>IF('Dépenses sur factures'!F265="","",'Dépenses sur factures'!F265)</f>
        <v/>
      </c>
      <c r="G265" s="283" t="str">
        <f>IF('Dépenses sur factures'!G265="","",'Dépenses sur factures'!G265)</f>
        <v/>
      </c>
      <c r="H265" s="133" t="str">
        <f>IF('Dépenses sur factures'!H265="","",'Dépenses sur factures'!H265)</f>
        <v/>
      </c>
      <c r="I265" s="106"/>
      <c r="J265" s="287" t="str">
        <f t="shared" si="13"/>
        <v/>
      </c>
      <c r="K265" s="287" t="str">
        <f t="shared" si="14"/>
        <v/>
      </c>
      <c r="L265" s="106"/>
      <c r="M265" s="191"/>
      <c r="N265" s="340"/>
      <c r="O265" s="341" t="str">
        <f>IF(AND(OR(I265="KO",L265&lt;&gt;""),OR(I265="",J265="",K265="")),Listes!$A$74,IF(AND(L265="",I265&lt;&gt;""),Listes!$A$75,IF(AND(H265&lt;L265,N265=""),Listes!$A$76,IF(AND(K265&lt;J265,N265=""),Listes!$A$77,IF(AND(L265&lt;&gt;"",L265&lt;H265,M265=""),Listes!$A$78,IF(AND(P265="",OR(I265&lt;&gt;"",J265&lt;&gt;"",K265&lt;&gt;"")),Listes!$A$79,""))))))</f>
        <v/>
      </c>
      <c r="P265" s="196"/>
      <c r="Q265" s="31">
        <f t="shared" si="12"/>
        <v>0</v>
      </c>
    </row>
    <row r="266" spans="1:17" ht="20.100000000000001" customHeight="1" x14ac:dyDescent="0.25">
      <c r="A266" s="134">
        <v>260</v>
      </c>
      <c r="B266" s="131" t="str">
        <f>IF('Dépenses sur factures'!B266="","",'Dépenses sur factures'!B266)</f>
        <v/>
      </c>
      <c r="C266" s="194" t="str">
        <f>IF('Dépenses sur factures'!C266="","",'Dépenses sur factures'!C266)</f>
        <v/>
      </c>
      <c r="D266" s="194" t="str">
        <f>IF('Dépenses sur factures'!D266="","",'Dépenses sur factures'!D266)</f>
        <v/>
      </c>
      <c r="E266" s="131" t="str">
        <f>IF('Dépenses sur factures'!E266="","",'Dépenses sur factures'!E266)</f>
        <v/>
      </c>
      <c r="F266" s="283" t="str">
        <f>IF('Dépenses sur factures'!F266="","",'Dépenses sur factures'!F266)</f>
        <v/>
      </c>
      <c r="G266" s="283" t="str">
        <f>IF('Dépenses sur factures'!G266="","",'Dépenses sur factures'!G266)</f>
        <v/>
      </c>
      <c r="H266" s="133" t="str">
        <f>IF('Dépenses sur factures'!H266="","",'Dépenses sur factures'!H266)</f>
        <v/>
      </c>
      <c r="I266" s="106"/>
      <c r="J266" s="287" t="str">
        <f t="shared" si="13"/>
        <v/>
      </c>
      <c r="K266" s="287" t="str">
        <f t="shared" si="14"/>
        <v/>
      </c>
      <c r="L266" s="106"/>
      <c r="M266" s="191"/>
      <c r="N266" s="340"/>
      <c r="O266" s="341" t="str">
        <f>IF(AND(OR(I266="KO",L266&lt;&gt;""),OR(I266="",J266="",K266="")),Listes!$A$74,IF(AND(L266="",I266&lt;&gt;""),Listes!$A$75,IF(AND(H266&lt;L266,N266=""),Listes!$A$76,IF(AND(K266&lt;J266,N266=""),Listes!$A$77,IF(AND(L266&lt;&gt;"",L266&lt;H266,M266=""),Listes!$A$78,IF(AND(P266="",OR(I266&lt;&gt;"",J266&lt;&gt;"",K266&lt;&gt;"")),Listes!$A$79,""))))))</f>
        <v/>
      </c>
      <c r="P266" s="196"/>
      <c r="Q266" s="31">
        <f t="shared" si="12"/>
        <v>0</v>
      </c>
    </row>
    <row r="267" spans="1:17" ht="20.100000000000001" customHeight="1" x14ac:dyDescent="0.25">
      <c r="A267" s="134">
        <v>261</v>
      </c>
      <c r="B267" s="131" t="str">
        <f>IF('Dépenses sur factures'!B267="","",'Dépenses sur factures'!B267)</f>
        <v/>
      </c>
      <c r="C267" s="194" t="str">
        <f>IF('Dépenses sur factures'!C267="","",'Dépenses sur factures'!C267)</f>
        <v/>
      </c>
      <c r="D267" s="194" t="str">
        <f>IF('Dépenses sur factures'!D267="","",'Dépenses sur factures'!D267)</f>
        <v/>
      </c>
      <c r="E267" s="131" t="str">
        <f>IF('Dépenses sur factures'!E267="","",'Dépenses sur factures'!E267)</f>
        <v/>
      </c>
      <c r="F267" s="283" t="str">
        <f>IF('Dépenses sur factures'!F267="","",'Dépenses sur factures'!F267)</f>
        <v/>
      </c>
      <c r="G267" s="283" t="str">
        <f>IF('Dépenses sur factures'!G267="","",'Dépenses sur factures'!G267)</f>
        <v/>
      </c>
      <c r="H267" s="133" t="str">
        <f>IF('Dépenses sur factures'!H267="","",'Dépenses sur factures'!H267)</f>
        <v/>
      </c>
      <c r="I267" s="106"/>
      <c r="J267" s="287" t="str">
        <f t="shared" si="13"/>
        <v/>
      </c>
      <c r="K267" s="287" t="str">
        <f t="shared" si="14"/>
        <v/>
      </c>
      <c r="L267" s="106"/>
      <c r="M267" s="191"/>
      <c r="N267" s="340"/>
      <c r="O267" s="341" t="str">
        <f>IF(AND(OR(I267="KO",L267&lt;&gt;""),OR(I267="",J267="",K267="")),Listes!$A$74,IF(AND(L267="",I267&lt;&gt;""),Listes!$A$75,IF(AND(H267&lt;L267,N267=""),Listes!$A$76,IF(AND(K267&lt;J267,N267=""),Listes!$A$77,IF(AND(L267&lt;&gt;"",L267&lt;H267,M267=""),Listes!$A$78,IF(AND(P267="",OR(I267&lt;&gt;"",J267&lt;&gt;"",K267&lt;&gt;"")),Listes!$A$79,""))))))</f>
        <v/>
      </c>
      <c r="P267" s="196"/>
      <c r="Q267" s="31">
        <f t="shared" si="12"/>
        <v>0</v>
      </c>
    </row>
    <row r="268" spans="1:17" ht="20.100000000000001" customHeight="1" x14ac:dyDescent="0.25">
      <c r="A268" s="134">
        <v>262</v>
      </c>
      <c r="B268" s="131" t="str">
        <f>IF('Dépenses sur factures'!B268="","",'Dépenses sur factures'!B268)</f>
        <v/>
      </c>
      <c r="C268" s="194" t="str">
        <f>IF('Dépenses sur factures'!C268="","",'Dépenses sur factures'!C268)</f>
        <v/>
      </c>
      <c r="D268" s="194" t="str">
        <f>IF('Dépenses sur factures'!D268="","",'Dépenses sur factures'!D268)</f>
        <v/>
      </c>
      <c r="E268" s="131" t="str">
        <f>IF('Dépenses sur factures'!E268="","",'Dépenses sur factures'!E268)</f>
        <v/>
      </c>
      <c r="F268" s="283" t="str">
        <f>IF('Dépenses sur factures'!F268="","",'Dépenses sur factures'!F268)</f>
        <v/>
      </c>
      <c r="G268" s="283" t="str">
        <f>IF('Dépenses sur factures'!G268="","",'Dépenses sur factures'!G268)</f>
        <v/>
      </c>
      <c r="H268" s="133" t="str">
        <f>IF('Dépenses sur factures'!H268="","",'Dépenses sur factures'!H268)</f>
        <v/>
      </c>
      <c r="I268" s="106"/>
      <c r="J268" s="287" t="str">
        <f t="shared" si="13"/>
        <v/>
      </c>
      <c r="K268" s="287" t="str">
        <f t="shared" si="14"/>
        <v/>
      </c>
      <c r="L268" s="106"/>
      <c r="M268" s="191"/>
      <c r="N268" s="340"/>
      <c r="O268" s="341" t="str">
        <f>IF(AND(OR(I268="KO",L268&lt;&gt;""),OR(I268="",J268="",K268="")),Listes!$A$74,IF(AND(L268="",I268&lt;&gt;""),Listes!$A$75,IF(AND(H268&lt;L268,N268=""),Listes!$A$76,IF(AND(K268&lt;J268,N268=""),Listes!$A$77,IF(AND(L268&lt;&gt;"",L268&lt;H268,M268=""),Listes!$A$78,IF(AND(P268="",OR(I268&lt;&gt;"",J268&lt;&gt;"",K268&lt;&gt;"")),Listes!$A$79,""))))))</f>
        <v/>
      </c>
      <c r="P268" s="196"/>
      <c r="Q268" s="31">
        <f t="shared" si="12"/>
        <v>0</v>
      </c>
    </row>
    <row r="269" spans="1:17" ht="20.100000000000001" customHeight="1" x14ac:dyDescent="0.25">
      <c r="A269" s="134">
        <v>263</v>
      </c>
      <c r="B269" s="131" t="str">
        <f>IF('Dépenses sur factures'!B269="","",'Dépenses sur factures'!B269)</f>
        <v/>
      </c>
      <c r="C269" s="194" t="str">
        <f>IF('Dépenses sur factures'!C269="","",'Dépenses sur factures'!C269)</f>
        <v/>
      </c>
      <c r="D269" s="194" t="str">
        <f>IF('Dépenses sur factures'!D269="","",'Dépenses sur factures'!D269)</f>
        <v/>
      </c>
      <c r="E269" s="131" t="str">
        <f>IF('Dépenses sur factures'!E269="","",'Dépenses sur factures'!E269)</f>
        <v/>
      </c>
      <c r="F269" s="283" t="str">
        <f>IF('Dépenses sur factures'!F269="","",'Dépenses sur factures'!F269)</f>
        <v/>
      </c>
      <c r="G269" s="283" t="str">
        <f>IF('Dépenses sur factures'!G269="","",'Dépenses sur factures'!G269)</f>
        <v/>
      </c>
      <c r="H269" s="133" t="str">
        <f>IF('Dépenses sur factures'!H269="","",'Dépenses sur factures'!H269)</f>
        <v/>
      </c>
      <c r="I269" s="106"/>
      <c r="J269" s="287" t="str">
        <f t="shared" si="13"/>
        <v/>
      </c>
      <c r="K269" s="287" t="str">
        <f t="shared" si="14"/>
        <v/>
      </c>
      <c r="L269" s="106"/>
      <c r="M269" s="191"/>
      <c r="N269" s="340"/>
      <c r="O269" s="341" t="str">
        <f>IF(AND(OR(I269="KO",L269&lt;&gt;""),OR(I269="",J269="",K269="")),Listes!$A$74,IF(AND(L269="",I269&lt;&gt;""),Listes!$A$75,IF(AND(H269&lt;L269,N269=""),Listes!$A$76,IF(AND(K269&lt;J269,N269=""),Listes!$A$77,IF(AND(L269&lt;&gt;"",L269&lt;H269,M269=""),Listes!$A$78,IF(AND(P269="",OR(I269&lt;&gt;"",J269&lt;&gt;"",K269&lt;&gt;"")),Listes!$A$79,""))))))</f>
        <v/>
      </c>
      <c r="P269" s="196"/>
      <c r="Q269" s="31">
        <f t="shared" si="12"/>
        <v>0</v>
      </c>
    </row>
    <row r="270" spans="1:17" ht="20.100000000000001" customHeight="1" x14ac:dyDescent="0.25">
      <c r="A270" s="134">
        <v>264</v>
      </c>
      <c r="B270" s="131" t="str">
        <f>IF('Dépenses sur factures'!B270="","",'Dépenses sur factures'!B270)</f>
        <v/>
      </c>
      <c r="C270" s="194" t="str">
        <f>IF('Dépenses sur factures'!C270="","",'Dépenses sur factures'!C270)</f>
        <v/>
      </c>
      <c r="D270" s="194" t="str">
        <f>IF('Dépenses sur factures'!D270="","",'Dépenses sur factures'!D270)</f>
        <v/>
      </c>
      <c r="E270" s="131" t="str">
        <f>IF('Dépenses sur factures'!E270="","",'Dépenses sur factures'!E270)</f>
        <v/>
      </c>
      <c r="F270" s="283" t="str">
        <f>IF('Dépenses sur factures'!F270="","",'Dépenses sur factures'!F270)</f>
        <v/>
      </c>
      <c r="G270" s="283" t="str">
        <f>IF('Dépenses sur factures'!G270="","",'Dépenses sur factures'!G270)</f>
        <v/>
      </c>
      <c r="H270" s="133" t="str">
        <f>IF('Dépenses sur factures'!H270="","",'Dépenses sur factures'!H270)</f>
        <v/>
      </c>
      <c r="I270" s="106"/>
      <c r="J270" s="287" t="str">
        <f t="shared" si="13"/>
        <v/>
      </c>
      <c r="K270" s="287" t="str">
        <f t="shared" si="14"/>
        <v/>
      </c>
      <c r="L270" s="106"/>
      <c r="M270" s="191"/>
      <c r="N270" s="340"/>
      <c r="O270" s="341" t="str">
        <f>IF(AND(OR(I270="KO",L270&lt;&gt;""),OR(I270="",J270="",K270="")),Listes!$A$74,IF(AND(L270="",I270&lt;&gt;""),Listes!$A$75,IF(AND(H270&lt;L270,N270=""),Listes!$A$76,IF(AND(K270&lt;J270,N270=""),Listes!$A$77,IF(AND(L270&lt;&gt;"",L270&lt;H270,M270=""),Listes!$A$78,IF(AND(P270="",OR(I270&lt;&gt;"",J270&lt;&gt;"",K270&lt;&gt;"")),Listes!$A$79,""))))))</f>
        <v/>
      </c>
      <c r="P270" s="196"/>
      <c r="Q270" s="31">
        <f t="shared" si="12"/>
        <v>0</v>
      </c>
    </row>
    <row r="271" spans="1:17" ht="20.100000000000001" customHeight="1" x14ac:dyDescent="0.25">
      <c r="A271" s="134">
        <v>265</v>
      </c>
      <c r="B271" s="131" t="str">
        <f>IF('Dépenses sur factures'!B271="","",'Dépenses sur factures'!B271)</f>
        <v/>
      </c>
      <c r="C271" s="194" t="str">
        <f>IF('Dépenses sur factures'!C271="","",'Dépenses sur factures'!C271)</f>
        <v/>
      </c>
      <c r="D271" s="194" t="str">
        <f>IF('Dépenses sur factures'!D271="","",'Dépenses sur factures'!D271)</f>
        <v/>
      </c>
      <c r="E271" s="131" t="str">
        <f>IF('Dépenses sur factures'!E271="","",'Dépenses sur factures'!E271)</f>
        <v/>
      </c>
      <c r="F271" s="283" t="str">
        <f>IF('Dépenses sur factures'!F271="","",'Dépenses sur factures'!F271)</f>
        <v/>
      </c>
      <c r="G271" s="283" t="str">
        <f>IF('Dépenses sur factures'!G271="","",'Dépenses sur factures'!G271)</f>
        <v/>
      </c>
      <c r="H271" s="133" t="str">
        <f>IF('Dépenses sur factures'!H271="","",'Dépenses sur factures'!H271)</f>
        <v/>
      </c>
      <c r="I271" s="106"/>
      <c r="J271" s="287" t="str">
        <f t="shared" si="13"/>
        <v/>
      </c>
      <c r="K271" s="287" t="str">
        <f t="shared" si="14"/>
        <v/>
      </c>
      <c r="L271" s="106"/>
      <c r="M271" s="191"/>
      <c r="N271" s="340"/>
      <c r="O271" s="341" t="str">
        <f>IF(AND(OR(I271="KO",L271&lt;&gt;""),OR(I271="",J271="",K271="")),Listes!$A$74,IF(AND(L271="",I271&lt;&gt;""),Listes!$A$75,IF(AND(H271&lt;L271,N271=""),Listes!$A$76,IF(AND(K271&lt;J271,N271=""),Listes!$A$77,IF(AND(L271&lt;&gt;"",L271&lt;H271,M271=""),Listes!$A$78,IF(AND(P271="",OR(I271&lt;&gt;"",J271&lt;&gt;"",K271&lt;&gt;"")),Listes!$A$79,""))))))</f>
        <v/>
      </c>
      <c r="P271" s="196"/>
      <c r="Q271" s="31">
        <f t="shared" si="12"/>
        <v>0</v>
      </c>
    </row>
    <row r="272" spans="1:17" ht="20.100000000000001" customHeight="1" x14ac:dyDescent="0.25">
      <c r="A272" s="134">
        <v>266</v>
      </c>
      <c r="B272" s="131" t="str">
        <f>IF('Dépenses sur factures'!B272="","",'Dépenses sur factures'!B272)</f>
        <v/>
      </c>
      <c r="C272" s="194" t="str">
        <f>IF('Dépenses sur factures'!C272="","",'Dépenses sur factures'!C272)</f>
        <v/>
      </c>
      <c r="D272" s="194" t="str">
        <f>IF('Dépenses sur factures'!D272="","",'Dépenses sur factures'!D272)</f>
        <v/>
      </c>
      <c r="E272" s="131" t="str">
        <f>IF('Dépenses sur factures'!E272="","",'Dépenses sur factures'!E272)</f>
        <v/>
      </c>
      <c r="F272" s="283" t="str">
        <f>IF('Dépenses sur factures'!F272="","",'Dépenses sur factures'!F272)</f>
        <v/>
      </c>
      <c r="G272" s="283" t="str">
        <f>IF('Dépenses sur factures'!G272="","",'Dépenses sur factures'!G272)</f>
        <v/>
      </c>
      <c r="H272" s="133" t="str">
        <f>IF('Dépenses sur factures'!H272="","",'Dépenses sur factures'!H272)</f>
        <v/>
      </c>
      <c r="I272" s="106"/>
      <c r="J272" s="287" t="str">
        <f t="shared" si="13"/>
        <v/>
      </c>
      <c r="K272" s="287" t="str">
        <f t="shared" si="14"/>
        <v/>
      </c>
      <c r="L272" s="106"/>
      <c r="M272" s="191"/>
      <c r="N272" s="340"/>
      <c r="O272" s="341" t="str">
        <f>IF(AND(OR(I272="KO",L272&lt;&gt;""),OR(I272="",J272="",K272="")),Listes!$A$74,IF(AND(L272="",I272&lt;&gt;""),Listes!$A$75,IF(AND(H272&lt;L272,N272=""),Listes!$A$76,IF(AND(K272&lt;J272,N272=""),Listes!$A$77,IF(AND(L272&lt;&gt;"",L272&lt;H272,M272=""),Listes!$A$78,IF(AND(P272="",OR(I272&lt;&gt;"",J272&lt;&gt;"",K272&lt;&gt;"")),Listes!$A$79,""))))))</f>
        <v/>
      </c>
      <c r="P272" s="196"/>
      <c r="Q272" s="31">
        <f t="shared" si="12"/>
        <v>0</v>
      </c>
    </row>
    <row r="273" spans="1:17" ht="20.100000000000001" customHeight="1" x14ac:dyDescent="0.25">
      <c r="A273" s="134">
        <v>267</v>
      </c>
      <c r="B273" s="131" t="str">
        <f>IF('Dépenses sur factures'!B273="","",'Dépenses sur factures'!B273)</f>
        <v/>
      </c>
      <c r="C273" s="194" t="str">
        <f>IF('Dépenses sur factures'!C273="","",'Dépenses sur factures'!C273)</f>
        <v/>
      </c>
      <c r="D273" s="194" t="str">
        <f>IF('Dépenses sur factures'!D273="","",'Dépenses sur factures'!D273)</f>
        <v/>
      </c>
      <c r="E273" s="131" t="str">
        <f>IF('Dépenses sur factures'!E273="","",'Dépenses sur factures'!E273)</f>
        <v/>
      </c>
      <c r="F273" s="283" t="str">
        <f>IF('Dépenses sur factures'!F273="","",'Dépenses sur factures'!F273)</f>
        <v/>
      </c>
      <c r="G273" s="283" t="str">
        <f>IF('Dépenses sur factures'!G273="","",'Dépenses sur factures'!G273)</f>
        <v/>
      </c>
      <c r="H273" s="133" t="str">
        <f>IF('Dépenses sur factures'!H273="","",'Dépenses sur factures'!H273)</f>
        <v/>
      </c>
      <c r="I273" s="106"/>
      <c r="J273" s="287" t="str">
        <f t="shared" si="13"/>
        <v/>
      </c>
      <c r="K273" s="287" t="str">
        <f t="shared" si="14"/>
        <v/>
      </c>
      <c r="L273" s="106"/>
      <c r="M273" s="191"/>
      <c r="N273" s="340"/>
      <c r="O273" s="341" t="str">
        <f>IF(AND(OR(I273="KO",L273&lt;&gt;""),OR(I273="",J273="",K273="")),Listes!$A$74,IF(AND(L273="",I273&lt;&gt;""),Listes!$A$75,IF(AND(H273&lt;L273,N273=""),Listes!$A$76,IF(AND(K273&lt;J273,N273=""),Listes!$A$77,IF(AND(L273&lt;&gt;"",L273&lt;H273,M273=""),Listes!$A$78,IF(AND(P273="",OR(I273&lt;&gt;"",J273&lt;&gt;"",K273&lt;&gt;"")),Listes!$A$79,""))))))</f>
        <v/>
      </c>
      <c r="P273" s="196"/>
      <c r="Q273" s="31">
        <f t="shared" si="12"/>
        <v>0</v>
      </c>
    </row>
    <row r="274" spans="1:17" ht="20.100000000000001" customHeight="1" x14ac:dyDescent="0.25">
      <c r="A274" s="134">
        <v>268</v>
      </c>
      <c r="B274" s="131" t="str">
        <f>IF('Dépenses sur factures'!B274="","",'Dépenses sur factures'!B274)</f>
        <v/>
      </c>
      <c r="C274" s="194" t="str">
        <f>IF('Dépenses sur factures'!C274="","",'Dépenses sur factures'!C274)</f>
        <v/>
      </c>
      <c r="D274" s="194" t="str">
        <f>IF('Dépenses sur factures'!D274="","",'Dépenses sur factures'!D274)</f>
        <v/>
      </c>
      <c r="E274" s="131" t="str">
        <f>IF('Dépenses sur factures'!E274="","",'Dépenses sur factures'!E274)</f>
        <v/>
      </c>
      <c r="F274" s="283" t="str">
        <f>IF('Dépenses sur factures'!F274="","",'Dépenses sur factures'!F274)</f>
        <v/>
      </c>
      <c r="G274" s="283" t="str">
        <f>IF('Dépenses sur factures'!G274="","",'Dépenses sur factures'!G274)</f>
        <v/>
      </c>
      <c r="H274" s="133" t="str">
        <f>IF('Dépenses sur factures'!H274="","",'Dépenses sur factures'!H274)</f>
        <v/>
      </c>
      <c r="I274" s="106"/>
      <c r="J274" s="287" t="str">
        <f t="shared" si="13"/>
        <v/>
      </c>
      <c r="K274" s="287" t="str">
        <f t="shared" si="14"/>
        <v/>
      </c>
      <c r="L274" s="106"/>
      <c r="M274" s="191"/>
      <c r="N274" s="340"/>
      <c r="O274" s="341" t="str">
        <f>IF(AND(OR(I274="KO",L274&lt;&gt;""),OR(I274="",J274="",K274="")),Listes!$A$74,IF(AND(L274="",I274&lt;&gt;""),Listes!$A$75,IF(AND(H274&lt;L274,N274=""),Listes!$A$76,IF(AND(K274&lt;J274,N274=""),Listes!$A$77,IF(AND(L274&lt;&gt;"",L274&lt;H274,M274=""),Listes!$A$78,IF(AND(P274="",OR(I274&lt;&gt;"",J274&lt;&gt;"",K274&lt;&gt;"")),Listes!$A$79,""))))))</f>
        <v/>
      </c>
      <c r="P274" s="196"/>
      <c r="Q274" s="31">
        <f t="shared" si="12"/>
        <v>0</v>
      </c>
    </row>
    <row r="275" spans="1:17" ht="20.100000000000001" customHeight="1" x14ac:dyDescent="0.25">
      <c r="A275" s="134">
        <v>269</v>
      </c>
      <c r="B275" s="131" t="str">
        <f>IF('Dépenses sur factures'!B275="","",'Dépenses sur factures'!B275)</f>
        <v/>
      </c>
      <c r="C275" s="194" t="str">
        <f>IF('Dépenses sur factures'!C275="","",'Dépenses sur factures'!C275)</f>
        <v/>
      </c>
      <c r="D275" s="194" t="str">
        <f>IF('Dépenses sur factures'!D275="","",'Dépenses sur factures'!D275)</f>
        <v/>
      </c>
      <c r="E275" s="131" t="str">
        <f>IF('Dépenses sur factures'!E275="","",'Dépenses sur factures'!E275)</f>
        <v/>
      </c>
      <c r="F275" s="283" t="str">
        <f>IF('Dépenses sur factures'!F275="","",'Dépenses sur factures'!F275)</f>
        <v/>
      </c>
      <c r="G275" s="283" t="str">
        <f>IF('Dépenses sur factures'!G275="","",'Dépenses sur factures'!G275)</f>
        <v/>
      </c>
      <c r="H275" s="133" t="str">
        <f>IF('Dépenses sur factures'!H275="","",'Dépenses sur factures'!H275)</f>
        <v/>
      </c>
      <c r="I275" s="106"/>
      <c r="J275" s="287" t="str">
        <f t="shared" si="13"/>
        <v/>
      </c>
      <c r="K275" s="287" t="str">
        <f t="shared" si="14"/>
        <v/>
      </c>
      <c r="L275" s="106"/>
      <c r="M275" s="191"/>
      <c r="N275" s="340"/>
      <c r="O275" s="341" t="str">
        <f>IF(AND(OR(I275="KO",L275&lt;&gt;""),OR(I275="",J275="",K275="")),Listes!$A$74,IF(AND(L275="",I275&lt;&gt;""),Listes!$A$75,IF(AND(H275&lt;L275,N275=""),Listes!$A$76,IF(AND(K275&lt;J275,N275=""),Listes!$A$77,IF(AND(L275&lt;&gt;"",L275&lt;H275,M275=""),Listes!$A$78,IF(AND(P275="",OR(I275&lt;&gt;"",J275&lt;&gt;"",K275&lt;&gt;"")),Listes!$A$79,""))))))</f>
        <v/>
      </c>
      <c r="P275" s="196"/>
      <c r="Q275" s="31">
        <f t="shared" si="12"/>
        <v>0</v>
      </c>
    </row>
    <row r="276" spans="1:17" ht="20.100000000000001" customHeight="1" x14ac:dyDescent="0.25">
      <c r="A276" s="134">
        <v>270</v>
      </c>
      <c r="B276" s="131" t="str">
        <f>IF('Dépenses sur factures'!B276="","",'Dépenses sur factures'!B276)</f>
        <v/>
      </c>
      <c r="C276" s="194" t="str">
        <f>IF('Dépenses sur factures'!C276="","",'Dépenses sur factures'!C276)</f>
        <v/>
      </c>
      <c r="D276" s="194" t="str">
        <f>IF('Dépenses sur factures'!D276="","",'Dépenses sur factures'!D276)</f>
        <v/>
      </c>
      <c r="E276" s="131" t="str">
        <f>IF('Dépenses sur factures'!E276="","",'Dépenses sur factures'!E276)</f>
        <v/>
      </c>
      <c r="F276" s="283" t="str">
        <f>IF('Dépenses sur factures'!F276="","",'Dépenses sur factures'!F276)</f>
        <v/>
      </c>
      <c r="G276" s="283" t="str">
        <f>IF('Dépenses sur factures'!G276="","",'Dépenses sur factures'!G276)</f>
        <v/>
      </c>
      <c r="H276" s="133" t="str">
        <f>IF('Dépenses sur factures'!H276="","",'Dépenses sur factures'!H276)</f>
        <v/>
      </c>
      <c r="I276" s="106"/>
      <c r="J276" s="287" t="str">
        <f t="shared" si="13"/>
        <v/>
      </c>
      <c r="K276" s="287" t="str">
        <f t="shared" si="14"/>
        <v/>
      </c>
      <c r="L276" s="106"/>
      <c r="M276" s="191"/>
      <c r="N276" s="340"/>
      <c r="O276" s="341" t="str">
        <f>IF(AND(OR(I276="KO",L276&lt;&gt;""),OR(I276="",J276="",K276="")),Listes!$A$74,IF(AND(L276="",I276&lt;&gt;""),Listes!$A$75,IF(AND(H276&lt;L276,N276=""),Listes!$A$76,IF(AND(K276&lt;J276,N276=""),Listes!$A$77,IF(AND(L276&lt;&gt;"",L276&lt;H276,M276=""),Listes!$A$78,IF(AND(P276="",OR(I276&lt;&gt;"",J276&lt;&gt;"",K276&lt;&gt;"")),Listes!$A$79,""))))))</f>
        <v/>
      </c>
      <c r="P276" s="196"/>
      <c r="Q276" s="31">
        <f t="shared" si="12"/>
        <v>0</v>
      </c>
    </row>
    <row r="277" spans="1:17" ht="20.100000000000001" customHeight="1" x14ac:dyDescent="0.25">
      <c r="A277" s="134">
        <v>271</v>
      </c>
      <c r="B277" s="131" t="str">
        <f>IF('Dépenses sur factures'!B277="","",'Dépenses sur factures'!B277)</f>
        <v/>
      </c>
      <c r="C277" s="194" t="str">
        <f>IF('Dépenses sur factures'!C277="","",'Dépenses sur factures'!C277)</f>
        <v/>
      </c>
      <c r="D277" s="194" t="str">
        <f>IF('Dépenses sur factures'!D277="","",'Dépenses sur factures'!D277)</f>
        <v/>
      </c>
      <c r="E277" s="131" t="str">
        <f>IF('Dépenses sur factures'!E277="","",'Dépenses sur factures'!E277)</f>
        <v/>
      </c>
      <c r="F277" s="283" t="str">
        <f>IF('Dépenses sur factures'!F277="","",'Dépenses sur factures'!F277)</f>
        <v/>
      </c>
      <c r="G277" s="283" t="str">
        <f>IF('Dépenses sur factures'!G277="","",'Dépenses sur factures'!G277)</f>
        <v/>
      </c>
      <c r="H277" s="133" t="str">
        <f>IF('Dépenses sur factures'!H277="","",'Dépenses sur factures'!H277)</f>
        <v/>
      </c>
      <c r="I277" s="106"/>
      <c r="J277" s="287" t="str">
        <f t="shared" si="13"/>
        <v/>
      </c>
      <c r="K277" s="287" t="str">
        <f t="shared" si="14"/>
        <v/>
      </c>
      <c r="L277" s="106"/>
      <c r="M277" s="191"/>
      <c r="N277" s="340"/>
      <c r="O277" s="341" t="str">
        <f>IF(AND(OR(I277="KO",L277&lt;&gt;""),OR(I277="",J277="",K277="")),Listes!$A$74,IF(AND(L277="",I277&lt;&gt;""),Listes!$A$75,IF(AND(H277&lt;L277,N277=""),Listes!$A$76,IF(AND(K277&lt;J277,N277=""),Listes!$A$77,IF(AND(L277&lt;&gt;"",L277&lt;H277,M277=""),Listes!$A$78,IF(AND(P277="",OR(I277&lt;&gt;"",J277&lt;&gt;"",K277&lt;&gt;"")),Listes!$A$79,""))))))</f>
        <v/>
      </c>
      <c r="P277" s="196"/>
      <c r="Q277" s="31">
        <f t="shared" si="12"/>
        <v>0</v>
      </c>
    </row>
    <row r="278" spans="1:17" ht="20.100000000000001" customHeight="1" x14ac:dyDescent="0.25">
      <c r="A278" s="134">
        <v>272</v>
      </c>
      <c r="B278" s="131" t="str">
        <f>IF('Dépenses sur factures'!B278="","",'Dépenses sur factures'!B278)</f>
        <v/>
      </c>
      <c r="C278" s="194" t="str">
        <f>IF('Dépenses sur factures'!C278="","",'Dépenses sur factures'!C278)</f>
        <v/>
      </c>
      <c r="D278" s="194" t="str">
        <f>IF('Dépenses sur factures'!D278="","",'Dépenses sur factures'!D278)</f>
        <v/>
      </c>
      <c r="E278" s="131" t="str">
        <f>IF('Dépenses sur factures'!E278="","",'Dépenses sur factures'!E278)</f>
        <v/>
      </c>
      <c r="F278" s="283" t="str">
        <f>IF('Dépenses sur factures'!F278="","",'Dépenses sur factures'!F278)</f>
        <v/>
      </c>
      <c r="G278" s="283" t="str">
        <f>IF('Dépenses sur factures'!G278="","",'Dépenses sur factures'!G278)</f>
        <v/>
      </c>
      <c r="H278" s="133" t="str">
        <f>IF('Dépenses sur factures'!H278="","",'Dépenses sur factures'!H278)</f>
        <v/>
      </c>
      <c r="I278" s="106"/>
      <c r="J278" s="287" t="str">
        <f t="shared" si="13"/>
        <v/>
      </c>
      <c r="K278" s="287" t="str">
        <f t="shared" si="14"/>
        <v/>
      </c>
      <c r="L278" s="106"/>
      <c r="M278" s="191"/>
      <c r="N278" s="340"/>
      <c r="O278" s="341" t="str">
        <f>IF(AND(OR(I278="KO",L278&lt;&gt;""),OR(I278="",J278="",K278="")),Listes!$A$74,IF(AND(L278="",I278&lt;&gt;""),Listes!$A$75,IF(AND(H278&lt;L278,N278=""),Listes!$A$76,IF(AND(K278&lt;J278,N278=""),Listes!$A$77,IF(AND(L278&lt;&gt;"",L278&lt;H278,M278=""),Listes!$A$78,IF(AND(P278="",OR(I278&lt;&gt;"",J278&lt;&gt;"",K278&lt;&gt;"")),Listes!$A$79,""))))))</f>
        <v/>
      </c>
      <c r="P278" s="196"/>
      <c r="Q278" s="31">
        <f t="shared" si="12"/>
        <v>0</v>
      </c>
    </row>
    <row r="279" spans="1:17" ht="20.100000000000001" customHeight="1" x14ac:dyDescent="0.25">
      <c r="A279" s="134">
        <v>273</v>
      </c>
      <c r="B279" s="131" t="str">
        <f>IF('Dépenses sur factures'!B279="","",'Dépenses sur factures'!B279)</f>
        <v/>
      </c>
      <c r="C279" s="194" t="str">
        <f>IF('Dépenses sur factures'!C279="","",'Dépenses sur factures'!C279)</f>
        <v/>
      </c>
      <c r="D279" s="194" t="str">
        <f>IF('Dépenses sur factures'!D279="","",'Dépenses sur factures'!D279)</f>
        <v/>
      </c>
      <c r="E279" s="131" t="str">
        <f>IF('Dépenses sur factures'!E279="","",'Dépenses sur factures'!E279)</f>
        <v/>
      </c>
      <c r="F279" s="283" t="str">
        <f>IF('Dépenses sur factures'!F279="","",'Dépenses sur factures'!F279)</f>
        <v/>
      </c>
      <c r="G279" s="283" t="str">
        <f>IF('Dépenses sur factures'!G279="","",'Dépenses sur factures'!G279)</f>
        <v/>
      </c>
      <c r="H279" s="133" t="str">
        <f>IF('Dépenses sur factures'!H279="","",'Dépenses sur factures'!H279)</f>
        <v/>
      </c>
      <c r="I279" s="106"/>
      <c r="J279" s="287" t="str">
        <f t="shared" si="13"/>
        <v/>
      </c>
      <c r="K279" s="287" t="str">
        <f t="shared" si="14"/>
        <v/>
      </c>
      <c r="L279" s="106"/>
      <c r="M279" s="191"/>
      <c r="N279" s="340"/>
      <c r="O279" s="341" t="str">
        <f>IF(AND(OR(I279="KO",L279&lt;&gt;""),OR(I279="",J279="",K279="")),Listes!$A$74,IF(AND(L279="",I279&lt;&gt;""),Listes!$A$75,IF(AND(H279&lt;L279,N279=""),Listes!$A$76,IF(AND(K279&lt;J279,N279=""),Listes!$A$77,IF(AND(L279&lt;&gt;"",L279&lt;H279,M279=""),Listes!$A$78,IF(AND(P279="",OR(I279&lt;&gt;"",J279&lt;&gt;"",K279&lt;&gt;"")),Listes!$A$79,""))))))</f>
        <v/>
      </c>
      <c r="P279" s="196"/>
      <c r="Q279" s="31">
        <f t="shared" si="12"/>
        <v>0</v>
      </c>
    </row>
    <row r="280" spans="1:17" ht="20.100000000000001" customHeight="1" x14ac:dyDescent="0.25">
      <c r="A280" s="134">
        <v>274</v>
      </c>
      <c r="B280" s="131" t="str">
        <f>IF('Dépenses sur factures'!B280="","",'Dépenses sur factures'!B280)</f>
        <v/>
      </c>
      <c r="C280" s="194" t="str">
        <f>IF('Dépenses sur factures'!C280="","",'Dépenses sur factures'!C280)</f>
        <v/>
      </c>
      <c r="D280" s="194" t="str">
        <f>IF('Dépenses sur factures'!D280="","",'Dépenses sur factures'!D280)</f>
        <v/>
      </c>
      <c r="E280" s="131" t="str">
        <f>IF('Dépenses sur factures'!E280="","",'Dépenses sur factures'!E280)</f>
        <v/>
      </c>
      <c r="F280" s="283" t="str">
        <f>IF('Dépenses sur factures'!F280="","",'Dépenses sur factures'!F280)</f>
        <v/>
      </c>
      <c r="G280" s="283" t="str">
        <f>IF('Dépenses sur factures'!G280="","",'Dépenses sur factures'!G280)</f>
        <v/>
      </c>
      <c r="H280" s="133" t="str">
        <f>IF('Dépenses sur factures'!H280="","",'Dépenses sur factures'!H280)</f>
        <v/>
      </c>
      <c r="I280" s="106"/>
      <c r="J280" s="287" t="str">
        <f t="shared" si="13"/>
        <v/>
      </c>
      <c r="K280" s="287" t="str">
        <f t="shared" si="14"/>
        <v/>
      </c>
      <c r="L280" s="106"/>
      <c r="M280" s="191"/>
      <c r="N280" s="340"/>
      <c r="O280" s="341" t="str">
        <f>IF(AND(OR(I280="KO",L280&lt;&gt;""),OR(I280="",J280="",K280="")),Listes!$A$74,IF(AND(L280="",I280&lt;&gt;""),Listes!$A$75,IF(AND(H280&lt;L280,N280=""),Listes!$A$76,IF(AND(K280&lt;J280,N280=""),Listes!$A$77,IF(AND(L280&lt;&gt;"",L280&lt;H280,M280=""),Listes!$A$78,IF(AND(P280="",OR(I280&lt;&gt;"",J280&lt;&gt;"",K280&lt;&gt;"")),Listes!$A$79,""))))))</f>
        <v/>
      </c>
      <c r="P280" s="196"/>
      <c r="Q280" s="31">
        <f t="shared" si="12"/>
        <v>0</v>
      </c>
    </row>
    <row r="281" spans="1:17" ht="20.100000000000001" customHeight="1" x14ac:dyDescent="0.25">
      <c r="A281" s="134">
        <v>275</v>
      </c>
      <c r="B281" s="131" t="str">
        <f>IF('Dépenses sur factures'!B281="","",'Dépenses sur factures'!B281)</f>
        <v/>
      </c>
      <c r="C281" s="194" t="str">
        <f>IF('Dépenses sur factures'!C281="","",'Dépenses sur factures'!C281)</f>
        <v/>
      </c>
      <c r="D281" s="194" t="str">
        <f>IF('Dépenses sur factures'!D281="","",'Dépenses sur factures'!D281)</f>
        <v/>
      </c>
      <c r="E281" s="131" t="str">
        <f>IF('Dépenses sur factures'!E281="","",'Dépenses sur factures'!E281)</f>
        <v/>
      </c>
      <c r="F281" s="283" t="str">
        <f>IF('Dépenses sur factures'!F281="","",'Dépenses sur factures'!F281)</f>
        <v/>
      </c>
      <c r="G281" s="283" t="str">
        <f>IF('Dépenses sur factures'!G281="","",'Dépenses sur factures'!G281)</f>
        <v/>
      </c>
      <c r="H281" s="133" t="str">
        <f>IF('Dépenses sur factures'!H281="","",'Dépenses sur factures'!H281)</f>
        <v/>
      </c>
      <c r="I281" s="106"/>
      <c r="J281" s="287" t="str">
        <f t="shared" si="13"/>
        <v/>
      </c>
      <c r="K281" s="287" t="str">
        <f t="shared" si="14"/>
        <v/>
      </c>
      <c r="L281" s="106"/>
      <c r="M281" s="191"/>
      <c r="N281" s="340"/>
      <c r="O281" s="341" t="str">
        <f>IF(AND(OR(I281="KO",L281&lt;&gt;""),OR(I281="",J281="",K281="")),Listes!$A$74,IF(AND(L281="",I281&lt;&gt;""),Listes!$A$75,IF(AND(H281&lt;L281,N281=""),Listes!$A$76,IF(AND(K281&lt;J281,N281=""),Listes!$A$77,IF(AND(L281&lt;&gt;"",L281&lt;H281,M281=""),Listes!$A$78,IF(AND(P281="",OR(I281&lt;&gt;"",J281&lt;&gt;"",K281&lt;&gt;"")),Listes!$A$79,""))))))</f>
        <v/>
      </c>
      <c r="P281" s="196"/>
      <c r="Q281" s="31">
        <f t="shared" si="12"/>
        <v>0</v>
      </c>
    </row>
    <row r="282" spans="1:17" ht="20.100000000000001" customHeight="1" x14ac:dyDescent="0.25">
      <c r="A282" s="134">
        <v>276</v>
      </c>
      <c r="B282" s="131" t="str">
        <f>IF('Dépenses sur factures'!B282="","",'Dépenses sur factures'!B282)</f>
        <v/>
      </c>
      <c r="C282" s="194" t="str">
        <f>IF('Dépenses sur factures'!C282="","",'Dépenses sur factures'!C282)</f>
        <v/>
      </c>
      <c r="D282" s="194" t="str">
        <f>IF('Dépenses sur factures'!D282="","",'Dépenses sur factures'!D282)</f>
        <v/>
      </c>
      <c r="E282" s="131" t="str">
        <f>IF('Dépenses sur factures'!E282="","",'Dépenses sur factures'!E282)</f>
        <v/>
      </c>
      <c r="F282" s="283" t="str">
        <f>IF('Dépenses sur factures'!F282="","",'Dépenses sur factures'!F282)</f>
        <v/>
      </c>
      <c r="G282" s="283" t="str">
        <f>IF('Dépenses sur factures'!G282="","",'Dépenses sur factures'!G282)</f>
        <v/>
      </c>
      <c r="H282" s="133" t="str">
        <f>IF('Dépenses sur factures'!H282="","",'Dépenses sur factures'!H282)</f>
        <v/>
      </c>
      <c r="I282" s="106"/>
      <c r="J282" s="287" t="str">
        <f t="shared" si="13"/>
        <v/>
      </c>
      <c r="K282" s="287" t="str">
        <f t="shared" si="14"/>
        <v/>
      </c>
      <c r="L282" s="106"/>
      <c r="M282" s="191"/>
      <c r="N282" s="340"/>
      <c r="O282" s="341" t="str">
        <f>IF(AND(OR(I282="KO",L282&lt;&gt;""),OR(I282="",J282="",K282="")),Listes!$A$74,IF(AND(L282="",I282&lt;&gt;""),Listes!$A$75,IF(AND(H282&lt;L282,N282=""),Listes!$A$76,IF(AND(K282&lt;J282,N282=""),Listes!$A$77,IF(AND(L282&lt;&gt;"",L282&lt;H282,M282=""),Listes!$A$78,IF(AND(P282="",OR(I282&lt;&gt;"",J282&lt;&gt;"",K282&lt;&gt;"")),Listes!$A$79,""))))))</f>
        <v/>
      </c>
      <c r="P282" s="196"/>
      <c r="Q282" s="31">
        <f t="shared" si="12"/>
        <v>0</v>
      </c>
    </row>
    <row r="283" spans="1:17" ht="20.100000000000001" customHeight="1" x14ac:dyDescent="0.25">
      <c r="A283" s="134">
        <v>277</v>
      </c>
      <c r="B283" s="131" t="str">
        <f>IF('Dépenses sur factures'!B283="","",'Dépenses sur factures'!B283)</f>
        <v/>
      </c>
      <c r="C283" s="194" t="str">
        <f>IF('Dépenses sur factures'!C283="","",'Dépenses sur factures'!C283)</f>
        <v/>
      </c>
      <c r="D283" s="194" t="str">
        <f>IF('Dépenses sur factures'!D283="","",'Dépenses sur factures'!D283)</f>
        <v/>
      </c>
      <c r="E283" s="131" t="str">
        <f>IF('Dépenses sur factures'!E283="","",'Dépenses sur factures'!E283)</f>
        <v/>
      </c>
      <c r="F283" s="283" t="str">
        <f>IF('Dépenses sur factures'!F283="","",'Dépenses sur factures'!F283)</f>
        <v/>
      </c>
      <c r="G283" s="283" t="str">
        <f>IF('Dépenses sur factures'!G283="","",'Dépenses sur factures'!G283)</f>
        <v/>
      </c>
      <c r="H283" s="133" t="str">
        <f>IF('Dépenses sur factures'!H283="","",'Dépenses sur factures'!H283)</f>
        <v/>
      </c>
      <c r="I283" s="106"/>
      <c r="J283" s="287" t="str">
        <f t="shared" si="13"/>
        <v/>
      </c>
      <c r="K283" s="287" t="str">
        <f t="shared" si="14"/>
        <v/>
      </c>
      <c r="L283" s="106"/>
      <c r="M283" s="191"/>
      <c r="N283" s="340"/>
      <c r="O283" s="341" t="str">
        <f>IF(AND(OR(I283="KO",L283&lt;&gt;""),OR(I283="",J283="",K283="")),Listes!$A$74,IF(AND(L283="",I283&lt;&gt;""),Listes!$A$75,IF(AND(H283&lt;L283,N283=""),Listes!$A$76,IF(AND(K283&lt;J283,N283=""),Listes!$A$77,IF(AND(L283&lt;&gt;"",L283&lt;H283,M283=""),Listes!$A$78,IF(AND(P283="",OR(I283&lt;&gt;"",J283&lt;&gt;"",K283&lt;&gt;"")),Listes!$A$79,""))))))</f>
        <v/>
      </c>
      <c r="P283" s="196"/>
      <c r="Q283" s="31">
        <f t="shared" si="12"/>
        <v>0</v>
      </c>
    </row>
    <row r="284" spans="1:17" ht="20.100000000000001" customHeight="1" x14ac:dyDescent="0.25">
      <c r="A284" s="134">
        <v>278</v>
      </c>
      <c r="B284" s="131" t="str">
        <f>IF('Dépenses sur factures'!B284="","",'Dépenses sur factures'!B284)</f>
        <v/>
      </c>
      <c r="C284" s="194" t="str">
        <f>IF('Dépenses sur factures'!C284="","",'Dépenses sur factures'!C284)</f>
        <v/>
      </c>
      <c r="D284" s="194" t="str">
        <f>IF('Dépenses sur factures'!D284="","",'Dépenses sur factures'!D284)</f>
        <v/>
      </c>
      <c r="E284" s="131" t="str">
        <f>IF('Dépenses sur factures'!E284="","",'Dépenses sur factures'!E284)</f>
        <v/>
      </c>
      <c r="F284" s="283" t="str">
        <f>IF('Dépenses sur factures'!F284="","",'Dépenses sur factures'!F284)</f>
        <v/>
      </c>
      <c r="G284" s="283" t="str">
        <f>IF('Dépenses sur factures'!G284="","",'Dépenses sur factures'!G284)</f>
        <v/>
      </c>
      <c r="H284" s="133" t="str">
        <f>IF('Dépenses sur factures'!H284="","",'Dépenses sur factures'!H284)</f>
        <v/>
      </c>
      <c r="I284" s="106"/>
      <c r="J284" s="287" t="str">
        <f t="shared" si="13"/>
        <v/>
      </c>
      <c r="K284" s="287" t="str">
        <f t="shared" si="14"/>
        <v/>
      </c>
      <c r="L284" s="106"/>
      <c r="M284" s="191"/>
      <c r="N284" s="340"/>
      <c r="O284" s="341" t="str">
        <f>IF(AND(OR(I284="KO",L284&lt;&gt;""),OR(I284="",J284="",K284="")),Listes!$A$74,IF(AND(L284="",I284&lt;&gt;""),Listes!$A$75,IF(AND(H284&lt;L284,N284=""),Listes!$A$76,IF(AND(K284&lt;J284,N284=""),Listes!$A$77,IF(AND(L284&lt;&gt;"",L284&lt;H284,M284=""),Listes!$A$78,IF(AND(P284="",OR(I284&lt;&gt;"",J284&lt;&gt;"",K284&lt;&gt;"")),Listes!$A$79,""))))))</f>
        <v/>
      </c>
      <c r="P284" s="196"/>
      <c r="Q284" s="31">
        <f t="shared" si="12"/>
        <v>0</v>
      </c>
    </row>
    <row r="285" spans="1:17" ht="20.100000000000001" customHeight="1" x14ac:dyDescent="0.25">
      <c r="A285" s="134">
        <v>279</v>
      </c>
      <c r="B285" s="131" t="str">
        <f>IF('Dépenses sur factures'!B285="","",'Dépenses sur factures'!B285)</f>
        <v/>
      </c>
      <c r="C285" s="194" t="str">
        <f>IF('Dépenses sur factures'!C285="","",'Dépenses sur factures'!C285)</f>
        <v/>
      </c>
      <c r="D285" s="194" t="str">
        <f>IF('Dépenses sur factures'!D285="","",'Dépenses sur factures'!D285)</f>
        <v/>
      </c>
      <c r="E285" s="131" t="str">
        <f>IF('Dépenses sur factures'!E285="","",'Dépenses sur factures'!E285)</f>
        <v/>
      </c>
      <c r="F285" s="283" t="str">
        <f>IF('Dépenses sur factures'!F285="","",'Dépenses sur factures'!F285)</f>
        <v/>
      </c>
      <c r="G285" s="283" t="str">
        <f>IF('Dépenses sur factures'!G285="","",'Dépenses sur factures'!G285)</f>
        <v/>
      </c>
      <c r="H285" s="133" t="str">
        <f>IF('Dépenses sur factures'!H285="","",'Dépenses sur factures'!H285)</f>
        <v/>
      </c>
      <c r="I285" s="106"/>
      <c r="J285" s="287" t="str">
        <f t="shared" si="13"/>
        <v/>
      </c>
      <c r="K285" s="287" t="str">
        <f t="shared" si="14"/>
        <v/>
      </c>
      <c r="L285" s="106"/>
      <c r="M285" s="191"/>
      <c r="N285" s="340"/>
      <c r="O285" s="341" t="str">
        <f>IF(AND(OR(I285="KO",L285&lt;&gt;""),OR(I285="",J285="",K285="")),Listes!$A$74,IF(AND(L285="",I285&lt;&gt;""),Listes!$A$75,IF(AND(H285&lt;L285,N285=""),Listes!$A$76,IF(AND(K285&lt;J285,N285=""),Listes!$A$77,IF(AND(L285&lt;&gt;"",L285&lt;H285,M285=""),Listes!$A$78,IF(AND(P285="",OR(I285&lt;&gt;"",J285&lt;&gt;"",K285&lt;&gt;"")),Listes!$A$79,""))))))</f>
        <v/>
      </c>
      <c r="P285" s="196"/>
      <c r="Q285" s="31">
        <f t="shared" si="12"/>
        <v>0</v>
      </c>
    </row>
    <row r="286" spans="1:17" ht="20.100000000000001" customHeight="1" x14ac:dyDescent="0.25">
      <c r="A286" s="134">
        <v>280</v>
      </c>
      <c r="B286" s="131" t="str">
        <f>IF('Dépenses sur factures'!B286="","",'Dépenses sur factures'!B286)</f>
        <v/>
      </c>
      <c r="C286" s="194" t="str">
        <f>IF('Dépenses sur factures'!C286="","",'Dépenses sur factures'!C286)</f>
        <v/>
      </c>
      <c r="D286" s="194" t="str">
        <f>IF('Dépenses sur factures'!D286="","",'Dépenses sur factures'!D286)</f>
        <v/>
      </c>
      <c r="E286" s="131" t="str">
        <f>IF('Dépenses sur factures'!E286="","",'Dépenses sur factures'!E286)</f>
        <v/>
      </c>
      <c r="F286" s="283" t="str">
        <f>IF('Dépenses sur factures'!F286="","",'Dépenses sur factures'!F286)</f>
        <v/>
      </c>
      <c r="G286" s="283" t="str">
        <f>IF('Dépenses sur factures'!G286="","",'Dépenses sur factures'!G286)</f>
        <v/>
      </c>
      <c r="H286" s="133" t="str">
        <f>IF('Dépenses sur factures'!H286="","",'Dépenses sur factures'!H286)</f>
        <v/>
      </c>
      <c r="I286" s="106"/>
      <c r="J286" s="287" t="str">
        <f t="shared" si="13"/>
        <v/>
      </c>
      <c r="K286" s="287" t="str">
        <f t="shared" si="14"/>
        <v/>
      </c>
      <c r="L286" s="106"/>
      <c r="M286" s="191"/>
      <c r="N286" s="340"/>
      <c r="O286" s="341" t="str">
        <f>IF(AND(OR(I286="KO",L286&lt;&gt;""),OR(I286="",J286="",K286="")),Listes!$A$74,IF(AND(L286="",I286&lt;&gt;""),Listes!$A$75,IF(AND(H286&lt;L286,N286=""),Listes!$A$76,IF(AND(K286&lt;J286,N286=""),Listes!$A$77,IF(AND(L286&lt;&gt;"",L286&lt;H286,M286=""),Listes!$A$78,IF(AND(P286="",OR(I286&lt;&gt;"",J286&lt;&gt;"",K286&lt;&gt;"")),Listes!$A$79,""))))))</f>
        <v/>
      </c>
      <c r="P286" s="196"/>
      <c r="Q286" s="31">
        <f t="shared" si="12"/>
        <v>0</v>
      </c>
    </row>
    <row r="287" spans="1:17" ht="20.100000000000001" customHeight="1" x14ac:dyDescent="0.25">
      <c r="A287" s="134">
        <v>281</v>
      </c>
      <c r="B287" s="131" t="str">
        <f>IF('Dépenses sur factures'!B287="","",'Dépenses sur factures'!B287)</f>
        <v/>
      </c>
      <c r="C287" s="194" t="str">
        <f>IF('Dépenses sur factures'!C287="","",'Dépenses sur factures'!C287)</f>
        <v/>
      </c>
      <c r="D287" s="194" t="str">
        <f>IF('Dépenses sur factures'!D287="","",'Dépenses sur factures'!D287)</f>
        <v/>
      </c>
      <c r="E287" s="131" t="str">
        <f>IF('Dépenses sur factures'!E287="","",'Dépenses sur factures'!E287)</f>
        <v/>
      </c>
      <c r="F287" s="283" t="str">
        <f>IF('Dépenses sur factures'!F287="","",'Dépenses sur factures'!F287)</f>
        <v/>
      </c>
      <c r="G287" s="283" t="str">
        <f>IF('Dépenses sur factures'!G287="","",'Dépenses sur factures'!G287)</f>
        <v/>
      </c>
      <c r="H287" s="133" t="str">
        <f>IF('Dépenses sur factures'!H287="","",'Dépenses sur factures'!H287)</f>
        <v/>
      </c>
      <c r="I287" s="106"/>
      <c r="J287" s="287" t="str">
        <f t="shared" si="13"/>
        <v/>
      </c>
      <c r="K287" s="287" t="str">
        <f t="shared" si="14"/>
        <v/>
      </c>
      <c r="L287" s="106"/>
      <c r="M287" s="191"/>
      <c r="N287" s="340"/>
      <c r="O287" s="341" t="str">
        <f>IF(AND(OR(I287="KO",L287&lt;&gt;""),OR(I287="",J287="",K287="")),Listes!$A$74,IF(AND(L287="",I287&lt;&gt;""),Listes!$A$75,IF(AND(H287&lt;L287,N287=""),Listes!$A$76,IF(AND(K287&lt;J287,N287=""),Listes!$A$77,IF(AND(L287&lt;&gt;"",L287&lt;H287,M287=""),Listes!$A$78,IF(AND(P287="",OR(I287&lt;&gt;"",J287&lt;&gt;"",K287&lt;&gt;"")),Listes!$A$79,""))))))</f>
        <v/>
      </c>
      <c r="P287" s="196"/>
      <c r="Q287" s="31">
        <f t="shared" si="12"/>
        <v>0</v>
      </c>
    </row>
    <row r="288" spans="1:17" ht="20.100000000000001" customHeight="1" x14ac:dyDescent="0.25">
      <c r="A288" s="134">
        <v>282</v>
      </c>
      <c r="B288" s="131" t="str">
        <f>IF('Dépenses sur factures'!B288="","",'Dépenses sur factures'!B288)</f>
        <v/>
      </c>
      <c r="C288" s="194" t="str">
        <f>IF('Dépenses sur factures'!C288="","",'Dépenses sur factures'!C288)</f>
        <v/>
      </c>
      <c r="D288" s="194" t="str">
        <f>IF('Dépenses sur factures'!D288="","",'Dépenses sur factures'!D288)</f>
        <v/>
      </c>
      <c r="E288" s="131" t="str">
        <f>IF('Dépenses sur factures'!E288="","",'Dépenses sur factures'!E288)</f>
        <v/>
      </c>
      <c r="F288" s="283" t="str">
        <f>IF('Dépenses sur factures'!F288="","",'Dépenses sur factures'!F288)</f>
        <v/>
      </c>
      <c r="G288" s="283" t="str">
        <f>IF('Dépenses sur factures'!G288="","",'Dépenses sur factures'!G288)</f>
        <v/>
      </c>
      <c r="H288" s="133" t="str">
        <f>IF('Dépenses sur factures'!H288="","",'Dépenses sur factures'!H288)</f>
        <v/>
      </c>
      <c r="I288" s="106"/>
      <c r="J288" s="287" t="str">
        <f t="shared" si="13"/>
        <v/>
      </c>
      <c r="K288" s="287" t="str">
        <f t="shared" si="14"/>
        <v/>
      </c>
      <c r="L288" s="106"/>
      <c r="M288" s="191"/>
      <c r="N288" s="340"/>
      <c r="O288" s="341" t="str">
        <f>IF(AND(OR(I288="KO",L288&lt;&gt;""),OR(I288="",J288="",K288="")),Listes!$A$74,IF(AND(L288="",I288&lt;&gt;""),Listes!$A$75,IF(AND(H288&lt;L288,N288=""),Listes!$A$76,IF(AND(K288&lt;J288,N288=""),Listes!$A$77,IF(AND(L288&lt;&gt;"",L288&lt;H288,M288=""),Listes!$A$78,IF(AND(P288="",OR(I288&lt;&gt;"",J288&lt;&gt;"",K288&lt;&gt;"")),Listes!$A$79,""))))))</f>
        <v/>
      </c>
      <c r="P288" s="196"/>
      <c r="Q288" s="31">
        <f t="shared" si="12"/>
        <v>0</v>
      </c>
    </row>
    <row r="289" spans="1:17" ht="20.100000000000001" customHeight="1" x14ac:dyDescent="0.25">
      <c r="A289" s="134">
        <v>283</v>
      </c>
      <c r="B289" s="131" t="str">
        <f>IF('Dépenses sur factures'!B289="","",'Dépenses sur factures'!B289)</f>
        <v/>
      </c>
      <c r="C289" s="194" t="str">
        <f>IF('Dépenses sur factures'!C289="","",'Dépenses sur factures'!C289)</f>
        <v/>
      </c>
      <c r="D289" s="194" t="str">
        <f>IF('Dépenses sur factures'!D289="","",'Dépenses sur factures'!D289)</f>
        <v/>
      </c>
      <c r="E289" s="131" t="str">
        <f>IF('Dépenses sur factures'!E289="","",'Dépenses sur factures'!E289)</f>
        <v/>
      </c>
      <c r="F289" s="283" t="str">
        <f>IF('Dépenses sur factures'!F289="","",'Dépenses sur factures'!F289)</f>
        <v/>
      </c>
      <c r="G289" s="283" t="str">
        <f>IF('Dépenses sur factures'!G289="","",'Dépenses sur factures'!G289)</f>
        <v/>
      </c>
      <c r="H289" s="133" t="str">
        <f>IF('Dépenses sur factures'!H289="","",'Dépenses sur factures'!H289)</f>
        <v/>
      </c>
      <c r="I289" s="106"/>
      <c r="J289" s="287" t="str">
        <f t="shared" si="13"/>
        <v/>
      </c>
      <c r="K289" s="287" t="str">
        <f t="shared" si="14"/>
        <v/>
      </c>
      <c r="L289" s="106"/>
      <c r="M289" s="191"/>
      <c r="N289" s="340"/>
      <c r="O289" s="341" t="str">
        <f>IF(AND(OR(I289="KO",L289&lt;&gt;""),OR(I289="",J289="",K289="")),Listes!$A$74,IF(AND(L289="",I289&lt;&gt;""),Listes!$A$75,IF(AND(H289&lt;L289,N289=""),Listes!$A$76,IF(AND(K289&lt;J289,N289=""),Listes!$A$77,IF(AND(L289&lt;&gt;"",L289&lt;H289,M289=""),Listes!$A$78,IF(AND(P289="",OR(I289&lt;&gt;"",J289&lt;&gt;"",K289&lt;&gt;"")),Listes!$A$79,""))))))</f>
        <v/>
      </c>
      <c r="P289" s="196"/>
      <c r="Q289" s="31">
        <f t="shared" si="12"/>
        <v>0</v>
      </c>
    </row>
    <row r="290" spans="1:17" ht="20.100000000000001" customHeight="1" x14ac:dyDescent="0.25">
      <c r="A290" s="134">
        <v>284</v>
      </c>
      <c r="B290" s="131" t="str">
        <f>IF('Dépenses sur factures'!B290="","",'Dépenses sur factures'!B290)</f>
        <v/>
      </c>
      <c r="C290" s="194" t="str">
        <f>IF('Dépenses sur factures'!C290="","",'Dépenses sur factures'!C290)</f>
        <v/>
      </c>
      <c r="D290" s="194" t="str">
        <f>IF('Dépenses sur factures'!D290="","",'Dépenses sur factures'!D290)</f>
        <v/>
      </c>
      <c r="E290" s="131" t="str">
        <f>IF('Dépenses sur factures'!E290="","",'Dépenses sur factures'!E290)</f>
        <v/>
      </c>
      <c r="F290" s="283" t="str">
        <f>IF('Dépenses sur factures'!F290="","",'Dépenses sur factures'!F290)</f>
        <v/>
      </c>
      <c r="G290" s="283" t="str">
        <f>IF('Dépenses sur factures'!G290="","",'Dépenses sur factures'!G290)</f>
        <v/>
      </c>
      <c r="H290" s="133" t="str">
        <f>IF('Dépenses sur factures'!H290="","",'Dépenses sur factures'!H290)</f>
        <v/>
      </c>
      <c r="I290" s="106"/>
      <c r="J290" s="287" t="str">
        <f t="shared" si="13"/>
        <v/>
      </c>
      <c r="K290" s="287" t="str">
        <f t="shared" si="14"/>
        <v/>
      </c>
      <c r="L290" s="106"/>
      <c r="M290" s="191"/>
      <c r="N290" s="340"/>
      <c r="O290" s="341" t="str">
        <f>IF(AND(OR(I290="KO",L290&lt;&gt;""),OR(I290="",J290="",K290="")),Listes!$A$74,IF(AND(L290="",I290&lt;&gt;""),Listes!$A$75,IF(AND(H290&lt;L290,N290=""),Listes!$A$76,IF(AND(K290&lt;J290,N290=""),Listes!$A$77,IF(AND(L290&lt;&gt;"",L290&lt;H290,M290=""),Listes!$A$78,IF(AND(P290="",OR(I290&lt;&gt;"",J290&lt;&gt;"",K290&lt;&gt;"")),Listes!$A$79,""))))))</f>
        <v/>
      </c>
      <c r="P290" s="196"/>
      <c r="Q290" s="31">
        <f t="shared" si="12"/>
        <v>0</v>
      </c>
    </row>
    <row r="291" spans="1:17" ht="20.100000000000001" customHeight="1" x14ac:dyDescent="0.25">
      <c r="A291" s="134">
        <v>285</v>
      </c>
      <c r="B291" s="131" t="str">
        <f>IF('Dépenses sur factures'!B291="","",'Dépenses sur factures'!B291)</f>
        <v/>
      </c>
      <c r="C291" s="194" t="str">
        <f>IF('Dépenses sur factures'!C291="","",'Dépenses sur factures'!C291)</f>
        <v/>
      </c>
      <c r="D291" s="194" t="str">
        <f>IF('Dépenses sur factures'!D291="","",'Dépenses sur factures'!D291)</f>
        <v/>
      </c>
      <c r="E291" s="131" t="str">
        <f>IF('Dépenses sur factures'!E291="","",'Dépenses sur factures'!E291)</f>
        <v/>
      </c>
      <c r="F291" s="283" t="str">
        <f>IF('Dépenses sur factures'!F291="","",'Dépenses sur factures'!F291)</f>
        <v/>
      </c>
      <c r="G291" s="283" t="str">
        <f>IF('Dépenses sur factures'!G291="","",'Dépenses sur factures'!G291)</f>
        <v/>
      </c>
      <c r="H291" s="133" t="str">
        <f>IF('Dépenses sur factures'!H291="","",'Dépenses sur factures'!H291)</f>
        <v/>
      </c>
      <c r="I291" s="106"/>
      <c r="J291" s="287" t="str">
        <f t="shared" si="13"/>
        <v/>
      </c>
      <c r="K291" s="287" t="str">
        <f t="shared" si="14"/>
        <v/>
      </c>
      <c r="L291" s="106"/>
      <c r="M291" s="191"/>
      <c r="N291" s="340"/>
      <c r="O291" s="341" t="str">
        <f>IF(AND(OR(I291="KO",L291&lt;&gt;""),OR(I291="",J291="",K291="")),Listes!$A$74,IF(AND(L291="",I291&lt;&gt;""),Listes!$A$75,IF(AND(H291&lt;L291,N291=""),Listes!$A$76,IF(AND(K291&lt;J291,N291=""),Listes!$A$77,IF(AND(L291&lt;&gt;"",L291&lt;H291,M291=""),Listes!$A$78,IF(AND(P291="",OR(I291&lt;&gt;"",J291&lt;&gt;"",K291&lt;&gt;"")),Listes!$A$79,""))))))</f>
        <v/>
      </c>
      <c r="P291" s="196"/>
      <c r="Q291" s="31">
        <f t="shared" si="12"/>
        <v>0</v>
      </c>
    </row>
    <row r="292" spans="1:17" ht="20.100000000000001" customHeight="1" x14ac:dyDescent="0.25">
      <c r="A292" s="134">
        <v>286</v>
      </c>
      <c r="B292" s="131" t="str">
        <f>IF('Dépenses sur factures'!B292="","",'Dépenses sur factures'!B292)</f>
        <v/>
      </c>
      <c r="C292" s="194" t="str">
        <f>IF('Dépenses sur factures'!C292="","",'Dépenses sur factures'!C292)</f>
        <v/>
      </c>
      <c r="D292" s="194" t="str">
        <f>IF('Dépenses sur factures'!D292="","",'Dépenses sur factures'!D292)</f>
        <v/>
      </c>
      <c r="E292" s="131" t="str">
        <f>IF('Dépenses sur factures'!E292="","",'Dépenses sur factures'!E292)</f>
        <v/>
      </c>
      <c r="F292" s="283" t="str">
        <f>IF('Dépenses sur factures'!F292="","",'Dépenses sur factures'!F292)</f>
        <v/>
      </c>
      <c r="G292" s="283" t="str">
        <f>IF('Dépenses sur factures'!G292="","",'Dépenses sur factures'!G292)</f>
        <v/>
      </c>
      <c r="H292" s="133" t="str">
        <f>IF('Dépenses sur factures'!H292="","",'Dépenses sur factures'!H292)</f>
        <v/>
      </c>
      <c r="I292" s="106"/>
      <c r="J292" s="287" t="str">
        <f t="shared" si="13"/>
        <v/>
      </c>
      <c r="K292" s="287" t="str">
        <f t="shared" si="14"/>
        <v/>
      </c>
      <c r="L292" s="106"/>
      <c r="M292" s="191"/>
      <c r="N292" s="340"/>
      <c r="O292" s="341" t="str">
        <f>IF(AND(OR(I292="KO",L292&lt;&gt;""),OR(I292="",J292="",K292="")),Listes!$A$74,IF(AND(L292="",I292&lt;&gt;""),Listes!$A$75,IF(AND(H292&lt;L292,N292=""),Listes!$A$76,IF(AND(K292&lt;J292,N292=""),Listes!$A$77,IF(AND(L292&lt;&gt;"",L292&lt;H292,M292=""),Listes!$A$78,IF(AND(P292="",OR(I292&lt;&gt;"",J292&lt;&gt;"",K292&lt;&gt;"")),Listes!$A$79,""))))))</f>
        <v/>
      </c>
      <c r="P292" s="196"/>
      <c r="Q292" s="31">
        <f t="shared" si="12"/>
        <v>0</v>
      </c>
    </row>
    <row r="293" spans="1:17" ht="20.100000000000001" customHeight="1" x14ac:dyDescent="0.25">
      <c r="A293" s="134">
        <v>287</v>
      </c>
      <c r="B293" s="131" t="str">
        <f>IF('Dépenses sur factures'!B293="","",'Dépenses sur factures'!B293)</f>
        <v/>
      </c>
      <c r="C293" s="194" t="str">
        <f>IF('Dépenses sur factures'!C293="","",'Dépenses sur factures'!C293)</f>
        <v/>
      </c>
      <c r="D293" s="194" t="str">
        <f>IF('Dépenses sur factures'!D293="","",'Dépenses sur factures'!D293)</f>
        <v/>
      </c>
      <c r="E293" s="131" t="str">
        <f>IF('Dépenses sur factures'!E293="","",'Dépenses sur factures'!E293)</f>
        <v/>
      </c>
      <c r="F293" s="283" t="str">
        <f>IF('Dépenses sur factures'!F293="","",'Dépenses sur factures'!F293)</f>
        <v/>
      </c>
      <c r="G293" s="283" t="str">
        <f>IF('Dépenses sur factures'!G293="","",'Dépenses sur factures'!G293)</f>
        <v/>
      </c>
      <c r="H293" s="133" t="str">
        <f>IF('Dépenses sur factures'!H293="","",'Dépenses sur factures'!H293)</f>
        <v/>
      </c>
      <c r="I293" s="106"/>
      <c r="J293" s="287" t="str">
        <f t="shared" si="13"/>
        <v/>
      </c>
      <c r="K293" s="287" t="str">
        <f t="shared" si="14"/>
        <v/>
      </c>
      <c r="L293" s="106"/>
      <c r="M293" s="191"/>
      <c r="N293" s="340"/>
      <c r="O293" s="341" t="str">
        <f>IF(AND(OR(I293="KO",L293&lt;&gt;""),OR(I293="",J293="",K293="")),Listes!$A$74,IF(AND(L293="",I293&lt;&gt;""),Listes!$A$75,IF(AND(H293&lt;L293,N293=""),Listes!$A$76,IF(AND(K293&lt;J293,N293=""),Listes!$A$77,IF(AND(L293&lt;&gt;"",L293&lt;H293,M293=""),Listes!$A$78,IF(AND(P293="",OR(I293&lt;&gt;"",J293&lt;&gt;"",K293&lt;&gt;"")),Listes!$A$79,""))))))</f>
        <v/>
      </c>
      <c r="P293" s="196"/>
      <c r="Q293" s="31">
        <f t="shared" si="12"/>
        <v>0</v>
      </c>
    </row>
    <row r="294" spans="1:17" ht="20.100000000000001" customHeight="1" x14ac:dyDescent="0.25">
      <c r="A294" s="134">
        <v>288</v>
      </c>
      <c r="B294" s="131" t="str">
        <f>IF('Dépenses sur factures'!B294="","",'Dépenses sur factures'!B294)</f>
        <v/>
      </c>
      <c r="C294" s="194" t="str">
        <f>IF('Dépenses sur factures'!C294="","",'Dépenses sur factures'!C294)</f>
        <v/>
      </c>
      <c r="D294" s="194" t="str">
        <f>IF('Dépenses sur factures'!D294="","",'Dépenses sur factures'!D294)</f>
        <v/>
      </c>
      <c r="E294" s="131" t="str">
        <f>IF('Dépenses sur factures'!E294="","",'Dépenses sur factures'!E294)</f>
        <v/>
      </c>
      <c r="F294" s="283" t="str">
        <f>IF('Dépenses sur factures'!F294="","",'Dépenses sur factures'!F294)</f>
        <v/>
      </c>
      <c r="G294" s="283" t="str">
        <f>IF('Dépenses sur factures'!G294="","",'Dépenses sur factures'!G294)</f>
        <v/>
      </c>
      <c r="H294" s="133" t="str">
        <f>IF('Dépenses sur factures'!H294="","",'Dépenses sur factures'!H294)</f>
        <v/>
      </c>
      <c r="I294" s="106"/>
      <c r="J294" s="287" t="str">
        <f t="shared" si="13"/>
        <v/>
      </c>
      <c r="K294" s="287" t="str">
        <f t="shared" si="14"/>
        <v/>
      </c>
      <c r="L294" s="106"/>
      <c r="M294" s="191"/>
      <c r="N294" s="340"/>
      <c r="O294" s="341" t="str">
        <f>IF(AND(OR(I294="KO",L294&lt;&gt;""),OR(I294="",J294="",K294="")),Listes!$A$74,IF(AND(L294="",I294&lt;&gt;""),Listes!$A$75,IF(AND(H294&lt;L294,N294=""),Listes!$A$76,IF(AND(K294&lt;J294,N294=""),Listes!$A$77,IF(AND(L294&lt;&gt;"",L294&lt;H294,M294=""),Listes!$A$78,IF(AND(P294="",OR(I294&lt;&gt;"",J294&lt;&gt;"",K294&lt;&gt;"")),Listes!$A$79,""))))))</f>
        <v/>
      </c>
      <c r="P294" s="196"/>
      <c r="Q294" s="31">
        <f t="shared" si="12"/>
        <v>0</v>
      </c>
    </row>
    <row r="295" spans="1:17" ht="20.100000000000001" customHeight="1" x14ac:dyDescent="0.25">
      <c r="A295" s="134">
        <v>289</v>
      </c>
      <c r="B295" s="131" t="str">
        <f>IF('Dépenses sur factures'!B295="","",'Dépenses sur factures'!B295)</f>
        <v/>
      </c>
      <c r="C295" s="194" t="str">
        <f>IF('Dépenses sur factures'!C295="","",'Dépenses sur factures'!C295)</f>
        <v/>
      </c>
      <c r="D295" s="194" t="str">
        <f>IF('Dépenses sur factures'!D295="","",'Dépenses sur factures'!D295)</f>
        <v/>
      </c>
      <c r="E295" s="131" t="str">
        <f>IF('Dépenses sur factures'!E295="","",'Dépenses sur factures'!E295)</f>
        <v/>
      </c>
      <c r="F295" s="283" t="str">
        <f>IF('Dépenses sur factures'!F295="","",'Dépenses sur factures'!F295)</f>
        <v/>
      </c>
      <c r="G295" s="283" t="str">
        <f>IF('Dépenses sur factures'!G295="","",'Dépenses sur factures'!G295)</f>
        <v/>
      </c>
      <c r="H295" s="133" t="str">
        <f>IF('Dépenses sur factures'!H295="","",'Dépenses sur factures'!H295)</f>
        <v/>
      </c>
      <c r="I295" s="106"/>
      <c r="J295" s="287" t="str">
        <f t="shared" si="13"/>
        <v/>
      </c>
      <c r="K295" s="287" t="str">
        <f t="shared" si="14"/>
        <v/>
      </c>
      <c r="L295" s="106"/>
      <c r="M295" s="191"/>
      <c r="N295" s="340"/>
      <c r="O295" s="341" t="str">
        <f>IF(AND(OR(I295="KO",L295&lt;&gt;""),OR(I295="",J295="",K295="")),Listes!$A$74,IF(AND(L295="",I295&lt;&gt;""),Listes!$A$75,IF(AND(H295&lt;L295,N295=""),Listes!$A$76,IF(AND(K295&lt;J295,N295=""),Listes!$A$77,IF(AND(L295&lt;&gt;"",L295&lt;H295,M295=""),Listes!$A$78,IF(AND(P295="",OR(I295&lt;&gt;"",J295&lt;&gt;"",K295&lt;&gt;"")),Listes!$A$79,""))))))</f>
        <v/>
      </c>
      <c r="P295" s="196"/>
      <c r="Q295" s="31">
        <f t="shared" si="12"/>
        <v>0</v>
      </c>
    </row>
    <row r="296" spans="1:17" ht="20.100000000000001" customHeight="1" x14ac:dyDescent="0.25">
      <c r="A296" s="134">
        <v>290</v>
      </c>
      <c r="B296" s="131" t="str">
        <f>IF('Dépenses sur factures'!B296="","",'Dépenses sur factures'!B296)</f>
        <v/>
      </c>
      <c r="C296" s="194" t="str">
        <f>IF('Dépenses sur factures'!C296="","",'Dépenses sur factures'!C296)</f>
        <v/>
      </c>
      <c r="D296" s="194" t="str">
        <f>IF('Dépenses sur factures'!D296="","",'Dépenses sur factures'!D296)</f>
        <v/>
      </c>
      <c r="E296" s="131" t="str">
        <f>IF('Dépenses sur factures'!E296="","",'Dépenses sur factures'!E296)</f>
        <v/>
      </c>
      <c r="F296" s="283" t="str">
        <f>IF('Dépenses sur factures'!F296="","",'Dépenses sur factures'!F296)</f>
        <v/>
      </c>
      <c r="G296" s="283" t="str">
        <f>IF('Dépenses sur factures'!G296="","",'Dépenses sur factures'!G296)</f>
        <v/>
      </c>
      <c r="H296" s="133" t="str">
        <f>IF('Dépenses sur factures'!H296="","",'Dépenses sur factures'!H296)</f>
        <v/>
      </c>
      <c r="I296" s="106"/>
      <c r="J296" s="287" t="str">
        <f t="shared" si="13"/>
        <v/>
      </c>
      <c r="K296" s="287" t="str">
        <f t="shared" si="14"/>
        <v/>
      </c>
      <c r="L296" s="106"/>
      <c r="M296" s="191"/>
      <c r="N296" s="340"/>
      <c r="O296" s="341" t="str">
        <f>IF(AND(OR(I296="KO",L296&lt;&gt;""),OR(I296="",J296="",K296="")),Listes!$A$74,IF(AND(L296="",I296&lt;&gt;""),Listes!$A$75,IF(AND(H296&lt;L296,N296=""),Listes!$A$76,IF(AND(K296&lt;J296,N296=""),Listes!$A$77,IF(AND(L296&lt;&gt;"",L296&lt;H296,M296=""),Listes!$A$78,IF(AND(P296="",OR(I296&lt;&gt;"",J296&lt;&gt;"",K296&lt;&gt;"")),Listes!$A$79,""))))))</f>
        <v/>
      </c>
      <c r="P296" s="196"/>
      <c r="Q296" s="31">
        <f t="shared" si="12"/>
        <v>0</v>
      </c>
    </row>
    <row r="297" spans="1:17" ht="20.100000000000001" customHeight="1" x14ac:dyDescent="0.25">
      <c r="A297" s="134">
        <v>291</v>
      </c>
      <c r="B297" s="131" t="str">
        <f>IF('Dépenses sur factures'!B297="","",'Dépenses sur factures'!B297)</f>
        <v/>
      </c>
      <c r="C297" s="194" t="str">
        <f>IF('Dépenses sur factures'!C297="","",'Dépenses sur factures'!C297)</f>
        <v/>
      </c>
      <c r="D297" s="194" t="str">
        <f>IF('Dépenses sur factures'!D297="","",'Dépenses sur factures'!D297)</f>
        <v/>
      </c>
      <c r="E297" s="131" t="str">
        <f>IF('Dépenses sur factures'!E297="","",'Dépenses sur factures'!E297)</f>
        <v/>
      </c>
      <c r="F297" s="283" t="str">
        <f>IF('Dépenses sur factures'!F297="","",'Dépenses sur factures'!F297)</f>
        <v/>
      </c>
      <c r="G297" s="283" t="str">
        <f>IF('Dépenses sur factures'!G297="","",'Dépenses sur factures'!G297)</f>
        <v/>
      </c>
      <c r="H297" s="133" t="str">
        <f>IF('Dépenses sur factures'!H297="","",'Dépenses sur factures'!H297)</f>
        <v/>
      </c>
      <c r="I297" s="106"/>
      <c r="J297" s="287" t="str">
        <f t="shared" si="13"/>
        <v/>
      </c>
      <c r="K297" s="287" t="str">
        <f t="shared" si="14"/>
        <v/>
      </c>
      <c r="L297" s="106"/>
      <c r="M297" s="191"/>
      <c r="N297" s="340"/>
      <c r="O297" s="341" t="str">
        <f>IF(AND(OR(I297="KO",L297&lt;&gt;""),OR(I297="",J297="",K297="")),Listes!$A$74,IF(AND(L297="",I297&lt;&gt;""),Listes!$A$75,IF(AND(H297&lt;L297,N297=""),Listes!$A$76,IF(AND(K297&lt;J297,N297=""),Listes!$A$77,IF(AND(L297&lt;&gt;"",L297&lt;H297,M297=""),Listes!$A$78,IF(AND(P297="",OR(I297&lt;&gt;"",J297&lt;&gt;"",K297&lt;&gt;"")),Listes!$A$79,""))))))</f>
        <v/>
      </c>
      <c r="P297" s="196"/>
      <c r="Q297" s="31">
        <f t="shared" si="12"/>
        <v>0</v>
      </c>
    </row>
    <row r="298" spans="1:17" ht="20.100000000000001" customHeight="1" x14ac:dyDescent="0.25">
      <c r="A298" s="134">
        <v>292</v>
      </c>
      <c r="B298" s="131" t="str">
        <f>IF('Dépenses sur factures'!B298="","",'Dépenses sur factures'!B298)</f>
        <v/>
      </c>
      <c r="C298" s="194" t="str">
        <f>IF('Dépenses sur factures'!C298="","",'Dépenses sur factures'!C298)</f>
        <v/>
      </c>
      <c r="D298" s="194" t="str">
        <f>IF('Dépenses sur factures'!D298="","",'Dépenses sur factures'!D298)</f>
        <v/>
      </c>
      <c r="E298" s="131" t="str">
        <f>IF('Dépenses sur factures'!E298="","",'Dépenses sur factures'!E298)</f>
        <v/>
      </c>
      <c r="F298" s="283" t="str">
        <f>IF('Dépenses sur factures'!F298="","",'Dépenses sur factures'!F298)</f>
        <v/>
      </c>
      <c r="G298" s="283" t="str">
        <f>IF('Dépenses sur factures'!G298="","",'Dépenses sur factures'!G298)</f>
        <v/>
      </c>
      <c r="H298" s="133" t="str">
        <f>IF('Dépenses sur factures'!H298="","",'Dépenses sur factures'!H298)</f>
        <v/>
      </c>
      <c r="I298" s="106"/>
      <c r="J298" s="287" t="str">
        <f t="shared" si="13"/>
        <v/>
      </c>
      <c r="K298" s="287" t="str">
        <f t="shared" si="14"/>
        <v/>
      </c>
      <c r="L298" s="106"/>
      <c r="M298" s="191"/>
      <c r="N298" s="340"/>
      <c r="O298" s="341" t="str">
        <f>IF(AND(OR(I298="KO",L298&lt;&gt;""),OR(I298="",J298="",K298="")),Listes!$A$74,IF(AND(L298="",I298&lt;&gt;""),Listes!$A$75,IF(AND(H298&lt;L298,N298=""),Listes!$A$76,IF(AND(K298&lt;J298,N298=""),Listes!$A$77,IF(AND(L298&lt;&gt;"",L298&lt;H298,M298=""),Listes!$A$78,IF(AND(P298="",OR(I298&lt;&gt;"",J298&lt;&gt;"",K298&lt;&gt;"")),Listes!$A$79,""))))))</f>
        <v/>
      </c>
      <c r="P298" s="196"/>
      <c r="Q298" s="31">
        <f t="shared" si="12"/>
        <v>0</v>
      </c>
    </row>
    <row r="299" spans="1:17" ht="20.100000000000001" customHeight="1" x14ac:dyDescent="0.25">
      <c r="A299" s="134">
        <v>293</v>
      </c>
      <c r="B299" s="131" t="str">
        <f>IF('Dépenses sur factures'!B299="","",'Dépenses sur factures'!B299)</f>
        <v/>
      </c>
      <c r="C299" s="194" t="str">
        <f>IF('Dépenses sur factures'!C299="","",'Dépenses sur factures'!C299)</f>
        <v/>
      </c>
      <c r="D299" s="194" t="str">
        <f>IF('Dépenses sur factures'!D299="","",'Dépenses sur factures'!D299)</f>
        <v/>
      </c>
      <c r="E299" s="131" t="str">
        <f>IF('Dépenses sur factures'!E299="","",'Dépenses sur factures'!E299)</f>
        <v/>
      </c>
      <c r="F299" s="283" t="str">
        <f>IF('Dépenses sur factures'!F299="","",'Dépenses sur factures'!F299)</f>
        <v/>
      </c>
      <c r="G299" s="283" t="str">
        <f>IF('Dépenses sur factures'!G299="","",'Dépenses sur factures'!G299)</f>
        <v/>
      </c>
      <c r="H299" s="133" t="str">
        <f>IF('Dépenses sur factures'!H299="","",'Dépenses sur factures'!H299)</f>
        <v/>
      </c>
      <c r="I299" s="106"/>
      <c r="J299" s="287" t="str">
        <f t="shared" si="13"/>
        <v/>
      </c>
      <c r="K299" s="287" t="str">
        <f t="shared" si="14"/>
        <v/>
      </c>
      <c r="L299" s="106"/>
      <c r="M299" s="191"/>
      <c r="N299" s="340"/>
      <c r="O299" s="341" t="str">
        <f>IF(AND(OR(I299="KO",L299&lt;&gt;""),OR(I299="",J299="",K299="")),Listes!$A$74,IF(AND(L299="",I299&lt;&gt;""),Listes!$A$75,IF(AND(H299&lt;L299,N299=""),Listes!$A$76,IF(AND(K299&lt;J299,N299=""),Listes!$A$77,IF(AND(L299&lt;&gt;"",L299&lt;H299,M299=""),Listes!$A$78,IF(AND(P299="",OR(I299&lt;&gt;"",J299&lt;&gt;"",K299&lt;&gt;"")),Listes!$A$79,""))))))</f>
        <v/>
      </c>
      <c r="P299" s="196"/>
      <c r="Q299" s="31">
        <f t="shared" si="12"/>
        <v>0</v>
      </c>
    </row>
    <row r="300" spans="1:17" ht="20.100000000000001" customHeight="1" x14ac:dyDescent="0.25">
      <c r="A300" s="134">
        <v>294</v>
      </c>
      <c r="B300" s="131" t="str">
        <f>IF('Dépenses sur factures'!B300="","",'Dépenses sur factures'!B300)</f>
        <v/>
      </c>
      <c r="C300" s="194" t="str">
        <f>IF('Dépenses sur factures'!C300="","",'Dépenses sur factures'!C300)</f>
        <v/>
      </c>
      <c r="D300" s="194" t="str">
        <f>IF('Dépenses sur factures'!D300="","",'Dépenses sur factures'!D300)</f>
        <v/>
      </c>
      <c r="E300" s="131" t="str">
        <f>IF('Dépenses sur factures'!E300="","",'Dépenses sur factures'!E300)</f>
        <v/>
      </c>
      <c r="F300" s="283" t="str">
        <f>IF('Dépenses sur factures'!F300="","",'Dépenses sur factures'!F300)</f>
        <v/>
      </c>
      <c r="G300" s="283" t="str">
        <f>IF('Dépenses sur factures'!G300="","",'Dépenses sur factures'!G300)</f>
        <v/>
      </c>
      <c r="H300" s="133" t="str">
        <f>IF('Dépenses sur factures'!H300="","",'Dépenses sur factures'!H300)</f>
        <v/>
      </c>
      <c r="I300" s="106"/>
      <c r="J300" s="287" t="str">
        <f t="shared" si="13"/>
        <v/>
      </c>
      <c r="K300" s="287" t="str">
        <f t="shared" si="14"/>
        <v/>
      </c>
      <c r="L300" s="106"/>
      <c r="M300" s="191"/>
      <c r="N300" s="340"/>
      <c r="O300" s="341" t="str">
        <f>IF(AND(OR(I300="KO",L300&lt;&gt;""),OR(I300="",J300="",K300="")),Listes!$A$74,IF(AND(L300="",I300&lt;&gt;""),Listes!$A$75,IF(AND(H300&lt;L300,N300=""),Listes!$A$76,IF(AND(K300&lt;J300,N300=""),Listes!$A$77,IF(AND(L300&lt;&gt;"",L300&lt;H300,M300=""),Listes!$A$78,IF(AND(P300="",OR(I300&lt;&gt;"",J300&lt;&gt;"",K300&lt;&gt;"")),Listes!$A$79,""))))))</f>
        <v/>
      </c>
      <c r="P300" s="196"/>
      <c r="Q300" s="31">
        <f t="shared" si="12"/>
        <v>0</v>
      </c>
    </row>
    <row r="301" spans="1:17" ht="20.100000000000001" customHeight="1" x14ac:dyDescent="0.25">
      <c r="A301" s="134">
        <v>295</v>
      </c>
      <c r="B301" s="131" t="str">
        <f>IF('Dépenses sur factures'!B301="","",'Dépenses sur factures'!B301)</f>
        <v/>
      </c>
      <c r="C301" s="194" t="str">
        <f>IF('Dépenses sur factures'!C301="","",'Dépenses sur factures'!C301)</f>
        <v/>
      </c>
      <c r="D301" s="194" t="str">
        <f>IF('Dépenses sur factures'!D301="","",'Dépenses sur factures'!D301)</f>
        <v/>
      </c>
      <c r="E301" s="131" t="str">
        <f>IF('Dépenses sur factures'!E301="","",'Dépenses sur factures'!E301)</f>
        <v/>
      </c>
      <c r="F301" s="283" t="str">
        <f>IF('Dépenses sur factures'!F301="","",'Dépenses sur factures'!F301)</f>
        <v/>
      </c>
      <c r="G301" s="283" t="str">
        <f>IF('Dépenses sur factures'!G301="","",'Dépenses sur factures'!G301)</f>
        <v/>
      </c>
      <c r="H301" s="133" t="str">
        <f>IF('Dépenses sur factures'!H301="","",'Dépenses sur factures'!H301)</f>
        <v/>
      </c>
      <c r="I301" s="106"/>
      <c r="J301" s="287" t="str">
        <f t="shared" si="13"/>
        <v/>
      </c>
      <c r="K301" s="287" t="str">
        <f t="shared" si="14"/>
        <v/>
      </c>
      <c r="L301" s="106"/>
      <c r="M301" s="191"/>
      <c r="N301" s="340"/>
      <c r="O301" s="341" t="str">
        <f>IF(AND(OR(I301="KO",L301&lt;&gt;""),OR(I301="",J301="",K301="")),Listes!$A$74,IF(AND(L301="",I301&lt;&gt;""),Listes!$A$75,IF(AND(H301&lt;L301,N301=""),Listes!$A$76,IF(AND(K301&lt;J301,N301=""),Listes!$A$77,IF(AND(L301&lt;&gt;"",L301&lt;H301,M301=""),Listes!$A$78,IF(AND(P301="",OR(I301&lt;&gt;"",J301&lt;&gt;"",K301&lt;&gt;"")),Listes!$A$79,""))))))</f>
        <v/>
      </c>
      <c r="P301" s="196"/>
      <c r="Q301" s="31">
        <f t="shared" si="12"/>
        <v>0</v>
      </c>
    </row>
    <row r="302" spans="1:17" ht="20.100000000000001" customHeight="1" x14ac:dyDescent="0.25">
      <c r="A302" s="134">
        <v>296</v>
      </c>
      <c r="B302" s="131" t="str">
        <f>IF('Dépenses sur factures'!B302="","",'Dépenses sur factures'!B302)</f>
        <v/>
      </c>
      <c r="C302" s="194" t="str">
        <f>IF('Dépenses sur factures'!C302="","",'Dépenses sur factures'!C302)</f>
        <v/>
      </c>
      <c r="D302" s="194" t="str">
        <f>IF('Dépenses sur factures'!D302="","",'Dépenses sur factures'!D302)</f>
        <v/>
      </c>
      <c r="E302" s="131" t="str">
        <f>IF('Dépenses sur factures'!E302="","",'Dépenses sur factures'!E302)</f>
        <v/>
      </c>
      <c r="F302" s="283" t="str">
        <f>IF('Dépenses sur factures'!F302="","",'Dépenses sur factures'!F302)</f>
        <v/>
      </c>
      <c r="G302" s="283" t="str">
        <f>IF('Dépenses sur factures'!G302="","",'Dépenses sur factures'!G302)</f>
        <v/>
      </c>
      <c r="H302" s="133" t="str">
        <f>IF('Dépenses sur factures'!H302="","",'Dépenses sur factures'!H302)</f>
        <v/>
      </c>
      <c r="I302" s="106"/>
      <c r="J302" s="287" t="str">
        <f t="shared" si="13"/>
        <v/>
      </c>
      <c r="K302" s="287" t="str">
        <f t="shared" si="14"/>
        <v/>
      </c>
      <c r="L302" s="106"/>
      <c r="M302" s="191"/>
      <c r="N302" s="340"/>
      <c r="O302" s="341" t="str">
        <f>IF(AND(OR(I302="KO",L302&lt;&gt;""),OR(I302="",J302="",K302="")),Listes!$A$74,IF(AND(L302="",I302&lt;&gt;""),Listes!$A$75,IF(AND(H302&lt;L302,N302=""),Listes!$A$76,IF(AND(K302&lt;J302,N302=""),Listes!$A$77,IF(AND(L302&lt;&gt;"",L302&lt;H302,M302=""),Listes!$A$78,IF(AND(P302="",OR(I302&lt;&gt;"",J302&lt;&gt;"",K302&lt;&gt;"")),Listes!$A$79,""))))))</f>
        <v/>
      </c>
      <c r="P302" s="196"/>
      <c r="Q302" s="31">
        <f t="shared" si="12"/>
        <v>0</v>
      </c>
    </row>
    <row r="303" spans="1:17" ht="20.100000000000001" customHeight="1" x14ac:dyDescent="0.25">
      <c r="A303" s="134">
        <v>297</v>
      </c>
      <c r="B303" s="131" t="str">
        <f>IF('Dépenses sur factures'!B303="","",'Dépenses sur factures'!B303)</f>
        <v/>
      </c>
      <c r="C303" s="194" t="str">
        <f>IF('Dépenses sur factures'!C303="","",'Dépenses sur factures'!C303)</f>
        <v/>
      </c>
      <c r="D303" s="194" t="str">
        <f>IF('Dépenses sur factures'!D303="","",'Dépenses sur factures'!D303)</f>
        <v/>
      </c>
      <c r="E303" s="131" t="str">
        <f>IF('Dépenses sur factures'!E303="","",'Dépenses sur factures'!E303)</f>
        <v/>
      </c>
      <c r="F303" s="283" t="str">
        <f>IF('Dépenses sur factures'!F303="","",'Dépenses sur factures'!F303)</f>
        <v/>
      </c>
      <c r="G303" s="283" t="str">
        <f>IF('Dépenses sur factures'!G303="","",'Dépenses sur factures'!G303)</f>
        <v/>
      </c>
      <c r="H303" s="133" t="str">
        <f>IF('Dépenses sur factures'!H303="","",'Dépenses sur factures'!H303)</f>
        <v/>
      </c>
      <c r="I303" s="106"/>
      <c r="J303" s="287" t="str">
        <f t="shared" si="13"/>
        <v/>
      </c>
      <c r="K303" s="287" t="str">
        <f t="shared" si="14"/>
        <v/>
      </c>
      <c r="L303" s="106"/>
      <c r="M303" s="191"/>
      <c r="N303" s="340"/>
      <c r="O303" s="341" t="str">
        <f>IF(AND(OR(I303="KO",L303&lt;&gt;""),OR(I303="",J303="",K303="")),Listes!$A$74,IF(AND(L303="",I303&lt;&gt;""),Listes!$A$75,IF(AND(H303&lt;L303,N303=""),Listes!$A$76,IF(AND(K303&lt;J303,N303=""),Listes!$A$77,IF(AND(L303&lt;&gt;"",L303&lt;H303,M303=""),Listes!$A$78,IF(AND(P303="",OR(I303&lt;&gt;"",J303&lt;&gt;"",K303&lt;&gt;"")),Listes!$A$79,""))))))</f>
        <v/>
      </c>
      <c r="P303" s="196"/>
      <c r="Q303" s="31">
        <f t="shared" si="12"/>
        <v>0</v>
      </c>
    </row>
    <row r="304" spans="1:17" ht="20.100000000000001" customHeight="1" x14ac:dyDescent="0.25">
      <c r="A304" s="134">
        <v>298</v>
      </c>
      <c r="B304" s="131" t="str">
        <f>IF('Dépenses sur factures'!B304="","",'Dépenses sur factures'!B304)</f>
        <v/>
      </c>
      <c r="C304" s="194" t="str">
        <f>IF('Dépenses sur factures'!C304="","",'Dépenses sur factures'!C304)</f>
        <v/>
      </c>
      <c r="D304" s="194" t="str">
        <f>IF('Dépenses sur factures'!D304="","",'Dépenses sur factures'!D304)</f>
        <v/>
      </c>
      <c r="E304" s="131" t="str">
        <f>IF('Dépenses sur factures'!E304="","",'Dépenses sur factures'!E304)</f>
        <v/>
      </c>
      <c r="F304" s="283" t="str">
        <f>IF('Dépenses sur factures'!F304="","",'Dépenses sur factures'!F304)</f>
        <v/>
      </c>
      <c r="G304" s="283" t="str">
        <f>IF('Dépenses sur factures'!G304="","",'Dépenses sur factures'!G304)</f>
        <v/>
      </c>
      <c r="H304" s="133" t="str">
        <f>IF('Dépenses sur factures'!H304="","",'Dépenses sur factures'!H304)</f>
        <v/>
      </c>
      <c r="I304" s="106"/>
      <c r="J304" s="287" t="str">
        <f t="shared" si="13"/>
        <v/>
      </c>
      <c r="K304" s="287" t="str">
        <f t="shared" si="14"/>
        <v/>
      </c>
      <c r="L304" s="106"/>
      <c r="M304" s="191"/>
      <c r="N304" s="340"/>
      <c r="O304" s="341" t="str">
        <f>IF(AND(OR(I304="KO",L304&lt;&gt;""),OR(I304="",J304="",K304="")),Listes!$A$74,IF(AND(L304="",I304&lt;&gt;""),Listes!$A$75,IF(AND(H304&lt;L304,N304=""),Listes!$A$76,IF(AND(K304&lt;J304,N304=""),Listes!$A$77,IF(AND(L304&lt;&gt;"",L304&lt;H304,M304=""),Listes!$A$78,IF(AND(P304="",OR(I304&lt;&gt;"",J304&lt;&gt;"",K304&lt;&gt;"")),Listes!$A$79,""))))))</f>
        <v/>
      </c>
      <c r="P304" s="196"/>
      <c r="Q304" s="31">
        <f t="shared" si="12"/>
        <v>0</v>
      </c>
    </row>
    <row r="305" spans="1:17" ht="20.100000000000001" customHeight="1" x14ac:dyDescent="0.25">
      <c r="A305" s="134">
        <v>299</v>
      </c>
      <c r="B305" s="131" t="str">
        <f>IF('Dépenses sur factures'!B305="","",'Dépenses sur factures'!B305)</f>
        <v/>
      </c>
      <c r="C305" s="194" t="str">
        <f>IF('Dépenses sur factures'!C305="","",'Dépenses sur factures'!C305)</f>
        <v/>
      </c>
      <c r="D305" s="194" t="str">
        <f>IF('Dépenses sur factures'!D305="","",'Dépenses sur factures'!D305)</f>
        <v/>
      </c>
      <c r="E305" s="131" t="str">
        <f>IF('Dépenses sur factures'!E305="","",'Dépenses sur factures'!E305)</f>
        <v/>
      </c>
      <c r="F305" s="283" t="str">
        <f>IF('Dépenses sur factures'!F305="","",'Dépenses sur factures'!F305)</f>
        <v/>
      </c>
      <c r="G305" s="283" t="str">
        <f>IF('Dépenses sur factures'!G305="","",'Dépenses sur factures'!G305)</f>
        <v/>
      </c>
      <c r="H305" s="133" t="str">
        <f>IF('Dépenses sur factures'!H305="","",'Dépenses sur factures'!H305)</f>
        <v/>
      </c>
      <c r="I305" s="106"/>
      <c r="J305" s="287" t="str">
        <f t="shared" si="13"/>
        <v/>
      </c>
      <c r="K305" s="287" t="str">
        <f t="shared" si="14"/>
        <v/>
      </c>
      <c r="L305" s="106"/>
      <c r="M305" s="191"/>
      <c r="N305" s="340"/>
      <c r="O305" s="341" t="str">
        <f>IF(AND(OR(I305="KO",L305&lt;&gt;""),OR(I305="",J305="",K305="")),Listes!$A$74,IF(AND(L305="",I305&lt;&gt;""),Listes!$A$75,IF(AND(H305&lt;L305,N305=""),Listes!$A$76,IF(AND(K305&lt;J305,N305=""),Listes!$A$77,IF(AND(L305&lt;&gt;"",L305&lt;H305,M305=""),Listes!$A$78,IF(AND(P305="",OR(I305&lt;&gt;"",J305&lt;&gt;"",K305&lt;&gt;"")),Listes!$A$79,""))))))</f>
        <v/>
      </c>
      <c r="P305" s="196"/>
      <c r="Q305" s="31">
        <f t="shared" si="12"/>
        <v>0</v>
      </c>
    </row>
    <row r="306" spans="1:17" ht="20.100000000000001" customHeight="1" x14ac:dyDescent="0.25">
      <c r="A306" s="134">
        <v>300</v>
      </c>
      <c r="B306" s="131" t="str">
        <f>IF('Dépenses sur factures'!B306="","",'Dépenses sur factures'!B306)</f>
        <v/>
      </c>
      <c r="C306" s="194" t="str">
        <f>IF('Dépenses sur factures'!C306="","",'Dépenses sur factures'!C306)</f>
        <v/>
      </c>
      <c r="D306" s="194" t="str">
        <f>IF('Dépenses sur factures'!D306="","",'Dépenses sur factures'!D306)</f>
        <v/>
      </c>
      <c r="E306" s="131" t="str">
        <f>IF('Dépenses sur factures'!E306="","",'Dépenses sur factures'!E306)</f>
        <v/>
      </c>
      <c r="F306" s="283" t="str">
        <f>IF('Dépenses sur factures'!F306="","",'Dépenses sur factures'!F306)</f>
        <v/>
      </c>
      <c r="G306" s="283" t="str">
        <f>IF('Dépenses sur factures'!G306="","",'Dépenses sur factures'!G306)</f>
        <v/>
      </c>
      <c r="H306" s="133" t="str">
        <f>IF('Dépenses sur factures'!H306="","",'Dépenses sur factures'!H306)</f>
        <v/>
      </c>
      <c r="I306" s="106"/>
      <c r="J306" s="287" t="str">
        <f t="shared" si="13"/>
        <v/>
      </c>
      <c r="K306" s="287" t="str">
        <f t="shared" si="14"/>
        <v/>
      </c>
      <c r="L306" s="106"/>
      <c r="M306" s="191"/>
      <c r="N306" s="340"/>
      <c r="O306" s="341" t="str">
        <f>IF(AND(OR(I306="KO",L306&lt;&gt;""),OR(I306="",J306="",K306="")),Listes!$A$74,IF(AND(L306="",I306&lt;&gt;""),Listes!$A$75,IF(AND(H306&lt;L306,N306=""),Listes!$A$76,IF(AND(K306&lt;J306,N306=""),Listes!$A$77,IF(AND(L306&lt;&gt;"",L306&lt;H306,M306=""),Listes!$A$78,IF(AND(P306="",OR(I306&lt;&gt;"",J306&lt;&gt;"",K306&lt;&gt;"")),Listes!$A$79,""))))))</f>
        <v/>
      </c>
      <c r="P306" s="196"/>
      <c r="Q306" s="31">
        <f t="shared" si="12"/>
        <v>0</v>
      </c>
    </row>
    <row r="307" spans="1:17" ht="20.100000000000001" customHeight="1" x14ac:dyDescent="0.25">
      <c r="A307" s="134">
        <v>301</v>
      </c>
      <c r="B307" s="131" t="str">
        <f>IF('Dépenses sur factures'!B307="","",'Dépenses sur factures'!B307)</f>
        <v/>
      </c>
      <c r="C307" s="194" t="str">
        <f>IF('Dépenses sur factures'!C307="","",'Dépenses sur factures'!C307)</f>
        <v/>
      </c>
      <c r="D307" s="194" t="str">
        <f>IF('Dépenses sur factures'!D307="","",'Dépenses sur factures'!D307)</f>
        <v/>
      </c>
      <c r="E307" s="131" t="str">
        <f>IF('Dépenses sur factures'!E307="","",'Dépenses sur factures'!E307)</f>
        <v/>
      </c>
      <c r="F307" s="283" t="str">
        <f>IF('Dépenses sur factures'!F307="","",'Dépenses sur factures'!F307)</f>
        <v/>
      </c>
      <c r="G307" s="283" t="str">
        <f>IF('Dépenses sur factures'!G307="","",'Dépenses sur factures'!G307)</f>
        <v/>
      </c>
      <c r="H307" s="133" t="str">
        <f>IF('Dépenses sur factures'!H307="","",'Dépenses sur factures'!H307)</f>
        <v/>
      </c>
      <c r="I307" s="106"/>
      <c r="J307" s="287" t="str">
        <f t="shared" si="13"/>
        <v/>
      </c>
      <c r="K307" s="287" t="str">
        <f t="shared" si="14"/>
        <v/>
      </c>
      <c r="L307" s="106"/>
      <c r="M307" s="191"/>
      <c r="N307" s="340"/>
      <c r="O307" s="341" t="str">
        <f>IF(AND(OR(I307="KO",L307&lt;&gt;""),OR(I307="",J307="",K307="")),Listes!$A$74,IF(AND(L307="",I307&lt;&gt;""),Listes!$A$75,IF(AND(H307&lt;L307,N307=""),Listes!$A$76,IF(AND(K307&lt;J307,N307=""),Listes!$A$77,IF(AND(L307&lt;&gt;"",L307&lt;H307,M307=""),Listes!$A$78,IF(AND(P307="",OR(I307&lt;&gt;"",J307&lt;&gt;"",K307&lt;&gt;"")),Listes!$A$79,""))))))</f>
        <v/>
      </c>
      <c r="P307" s="196"/>
      <c r="Q307" s="31">
        <f t="shared" si="12"/>
        <v>0</v>
      </c>
    </row>
    <row r="308" spans="1:17" ht="20.100000000000001" customHeight="1" x14ac:dyDescent="0.25">
      <c r="A308" s="134">
        <v>302</v>
      </c>
      <c r="B308" s="131" t="str">
        <f>IF('Dépenses sur factures'!B308="","",'Dépenses sur factures'!B308)</f>
        <v/>
      </c>
      <c r="C308" s="194" t="str">
        <f>IF('Dépenses sur factures'!C308="","",'Dépenses sur factures'!C308)</f>
        <v/>
      </c>
      <c r="D308" s="194" t="str">
        <f>IF('Dépenses sur factures'!D308="","",'Dépenses sur factures'!D308)</f>
        <v/>
      </c>
      <c r="E308" s="131" t="str">
        <f>IF('Dépenses sur factures'!E308="","",'Dépenses sur factures'!E308)</f>
        <v/>
      </c>
      <c r="F308" s="283" t="str">
        <f>IF('Dépenses sur factures'!F308="","",'Dépenses sur factures'!F308)</f>
        <v/>
      </c>
      <c r="G308" s="283" t="str">
        <f>IF('Dépenses sur factures'!G308="","",'Dépenses sur factures'!G308)</f>
        <v/>
      </c>
      <c r="H308" s="133" t="str">
        <f>IF('Dépenses sur factures'!H308="","",'Dépenses sur factures'!H308)</f>
        <v/>
      </c>
      <c r="I308" s="106"/>
      <c r="J308" s="287" t="str">
        <f t="shared" si="13"/>
        <v/>
      </c>
      <c r="K308" s="287" t="str">
        <f t="shared" si="14"/>
        <v/>
      </c>
      <c r="L308" s="106"/>
      <c r="M308" s="191"/>
      <c r="N308" s="340"/>
      <c r="O308" s="341" t="str">
        <f>IF(AND(OR(I308="KO",L308&lt;&gt;""),OR(I308="",J308="",K308="")),Listes!$A$74,IF(AND(L308="",I308&lt;&gt;""),Listes!$A$75,IF(AND(H308&lt;L308,N308=""),Listes!$A$76,IF(AND(K308&lt;J308,N308=""),Listes!$A$77,IF(AND(L308&lt;&gt;"",L308&lt;H308,M308=""),Listes!$A$78,IF(AND(P308="",OR(I308&lt;&gt;"",J308&lt;&gt;"",K308&lt;&gt;"")),Listes!$A$79,""))))))</f>
        <v/>
      </c>
      <c r="P308" s="196"/>
      <c r="Q308" s="31">
        <f t="shared" si="12"/>
        <v>0</v>
      </c>
    </row>
    <row r="309" spans="1:17" ht="20.100000000000001" customHeight="1" x14ac:dyDescent="0.25">
      <c r="A309" s="134">
        <v>303</v>
      </c>
      <c r="B309" s="131" t="str">
        <f>IF('Dépenses sur factures'!B309="","",'Dépenses sur factures'!B309)</f>
        <v/>
      </c>
      <c r="C309" s="194" t="str">
        <f>IF('Dépenses sur factures'!C309="","",'Dépenses sur factures'!C309)</f>
        <v/>
      </c>
      <c r="D309" s="194" t="str">
        <f>IF('Dépenses sur factures'!D309="","",'Dépenses sur factures'!D309)</f>
        <v/>
      </c>
      <c r="E309" s="131" t="str">
        <f>IF('Dépenses sur factures'!E309="","",'Dépenses sur factures'!E309)</f>
        <v/>
      </c>
      <c r="F309" s="283" t="str">
        <f>IF('Dépenses sur factures'!F309="","",'Dépenses sur factures'!F309)</f>
        <v/>
      </c>
      <c r="G309" s="283" t="str">
        <f>IF('Dépenses sur factures'!G309="","",'Dépenses sur factures'!G309)</f>
        <v/>
      </c>
      <c r="H309" s="133" t="str">
        <f>IF('Dépenses sur factures'!H309="","",'Dépenses sur factures'!H309)</f>
        <v/>
      </c>
      <c r="I309" s="106"/>
      <c r="J309" s="287" t="str">
        <f t="shared" si="13"/>
        <v/>
      </c>
      <c r="K309" s="287" t="str">
        <f t="shared" si="14"/>
        <v/>
      </c>
      <c r="L309" s="106"/>
      <c r="M309" s="191"/>
      <c r="N309" s="340"/>
      <c r="O309" s="341" t="str">
        <f>IF(AND(OR(I309="KO",L309&lt;&gt;""),OR(I309="",J309="",K309="")),Listes!$A$74,IF(AND(L309="",I309&lt;&gt;""),Listes!$A$75,IF(AND(H309&lt;L309,N309=""),Listes!$A$76,IF(AND(K309&lt;J309,N309=""),Listes!$A$77,IF(AND(L309&lt;&gt;"",L309&lt;H309,M309=""),Listes!$A$78,IF(AND(P309="",OR(I309&lt;&gt;"",J309&lt;&gt;"",K309&lt;&gt;"")),Listes!$A$79,""))))))</f>
        <v/>
      </c>
      <c r="P309" s="196"/>
      <c r="Q309" s="31">
        <f t="shared" si="12"/>
        <v>0</v>
      </c>
    </row>
    <row r="310" spans="1:17" ht="20.100000000000001" customHeight="1" x14ac:dyDescent="0.25">
      <c r="A310" s="134">
        <v>304</v>
      </c>
      <c r="B310" s="131" t="str">
        <f>IF('Dépenses sur factures'!B310="","",'Dépenses sur factures'!B310)</f>
        <v/>
      </c>
      <c r="C310" s="194" t="str">
        <f>IF('Dépenses sur factures'!C310="","",'Dépenses sur factures'!C310)</f>
        <v/>
      </c>
      <c r="D310" s="194" t="str">
        <f>IF('Dépenses sur factures'!D310="","",'Dépenses sur factures'!D310)</f>
        <v/>
      </c>
      <c r="E310" s="131" t="str">
        <f>IF('Dépenses sur factures'!E310="","",'Dépenses sur factures'!E310)</f>
        <v/>
      </c>
      <c r="F310" s="283" t="str">
        <f>IF('Dépenses sur factures'!F310="","",'Dépenses sur factures'!F310)</f>
        <v/>
      </c>
      <c r="G310" s="283" t="str">
        <f>IF('Dépenses sur factures'!G310="","",'Dépenses sur factures'!G310)</f>
        <v/>
      </c>
      <c r="H310" s="133" t="str">
        <f>IF('Dépenses sur factures'!H310="","",'Dépenses sur factures'!H310)</f>
        <v/>
      </c>
      <c r="I310" s="106"/>
      <c r="J310" s="287" t="str">
        <f t="shared" si="13"/>
        <v/>
      </c>
      <c r="K310" s="287" t="str">
        <f t="shared" si="14"/>
        <v/>
      </c>
      <c r="L310" s="106"/>
      <c r="M310" s="191"/>
      <c r="N310" s="340"/>
      <c r="O310" s="341" t="str">
        <f>IF(AND(OR(I310="KO",L310&lt;&gt;""),OR(I310="",J310="",K310="")),Listes!$A$74,IF(AND(L310="",I310&lt;&gt;""),Listes!$A$75,IF(AND(H310&lt;L310,N310=""),Listes!$A$76,IF(AND(K310&lt;J310,N310=""),Listes!$A$77,IF(AND(L310&lt;&gt;"",L310&lt;H310,M310=""),Listes!$A$78,IF(AND(P310="",OR(I310&lt;&gt;"",J310&lt;&gt;"",K310&lt;&gt;"")),Listes!$A$79,""))))))</f>
        <v/>
      </c>
      <c r="P310" s="196"/>
      <c r="Q310" s="31">
        <f t="shared" si="12"/>
        <v>0</v>
      </c>
    </row>
    <row r="311" spans="1:17" ht="20.100000000000001" customHeight="1" x14ac:dyDescent="0.25">
      <c r="A311" s="134">
        <v>305</v>
      </c>
      <c r="B311" s="131" t="str">
        <f>IF('Dépenses sur factures'!B311="","",'Dépenses sur factures'!B311)</f>
        <v/>
      </c>
      <c r="C311" s="194" t="str">
        <f>IF('Dépenses sur factures'!C311="","",'Dépenses sur factures'!C311)</f>
        <v/>
      </c>
      <c r="D311" s="194" t="str">
        <f>IF('Dépenses sur factures'!D311="","",'Dépenses sur factures'!D311)</f>
        <v/>
      </c>
      <c r="E311" s="131" t="str">
        <f>IF('Dépenses sur factures'!E311="","",'Dépenses sur factures'!E311)</f>
        <v/>
      </c>
      <c r="F311" s="283" t="str">
        <f>IF('Dépenses sur factures'!F311="","",'Dépenses sur factures'!F311)</f>
        <v/>
      </c>
      <c r="G311" s="283" t="str">
        <f>IF('Dépenses sur factures'!G311="","",'Dépenses sur factures'!G311)</f>
        <v/>
      </c>
      <c r="H311" s="133" t="str">
        <f>IF('Dépenses sur factures'!H311="","",'Dépenses sur factures'!H311)</f>
        <v/>
      </c>
      <c r="I311" s="106"/>
      <c r="J311" s="287" t="str">
        <f t="shared" si="13"/>
        <v/>
      </c>
      <c r="K311" s="287" t="str">
        <f t="shared" si="14"/>
        <v/>
      </c>
      <c r="L311" s="106"/>
      <c r="M311" s="191"/>
      <c r="N311" s="340"/>
      <c r="O311" s="341" t="str">
        <f>IF(AND(OR(I311="KO",L311&lt;&gt;""),OR(I311="",J311="",K311="")),Listes!$A$74,IF(AND(L311="",I311&lt;&gt;""),Listes!$A$75,IF(AND(H311&lt;L311,N311=""),Listes!$A$76,IF(AND(K311&lt;J311,N311=""),Listes!$A$77,IF(AND(L311&lt;&gt;"",L311&lt;H311,M311=""),Listes!$A$78,IF(AND(P311="",OR(I311&lt;&gt;"",J311&lt;&gt;"",K311&lt;&gt;"")),Listes!$A$79,""))))))</f>
        <v/>
      </c>
      <c r="P311" s="196"/>
      <c r="Q311" s="31">
        <f t="shared" si="12"/>
        <v>0</v>
      </c>
    </row>
    <row r="312" spans="1:17" ht="20.100000000000001" customHeight="1" x14ac:dyDescent="0.25">
      <c r="A312" s="134">
        <v>306</v>
      </c>
      <c r="B312" s="131" t="str">
        <f>IF('Dépenses sur factures'!B312="","",'Dépenses sur factures'!B312)</f>
        <v/>
      </c>
      <c r="C312" s="194" t="str">
        <f>IF('Dépenses sur factures'!C312="","",'Dépenses sur factures'!C312)</f>
        <v/>
      </c>
      <c r="D312" s="194" t="str">
        <f>IF('Dépenses sur factures'!D312="","",'Dépenses sur factures'!D312)</f>
        <v/>
      </c>
      <c r="E312" s="131" t="str">
        <f>IF('Dépenses sur factures'!E312="","",'Dépenses sur factures'!E312)</f>
        <v/>
      </c>
      <c r="F312" s="283" t="str">
        <f>IF('Dépenses sur factures'!F312="","",'Dépenses sur factures'!F312)</f>
        <v/>
      </c>
      <c r="G312" s="283" t="str">
        <f>IF('Dépenses sur factures'!G312="","",'Dépenses sur factures'!G312)</f>
        <v/>
      </c>
      <c r="H312" s="133" t="str">
        <f>IF('Dépenses sur factures'!H312="","",'Dépenses sur factures'!H312)</f>
        <v/>
      </c>
      <c r="I312" s="106"/>
      <c r="J312" s="287" t="str">
        <f t="shared" si="13"/>
        <v/>
      </c>
      <c r="K312" s="287" t="str">
        <f t="shared" si="14"/>
        <v/>
      </c>
      <c r="L312" s="106"/>
      <c r="M312" s="191"/>
      <c r="N312" s="340"/>
      <c r="O312" s="341" t="str">
        <f>IF(AND(OR(I312="KO",L312&lt;&gt;""),OR(I312="",J312="",K312="")),Listes!$A$74,IF(AND(L312="",I312&lt;&gt;""),Listes!$A$75,IF(AND(H312&lt;L312,N312=""),Listes!$A$76,IF(AND(K312&lt;J312,N312=""),Listes!$A$77,IF(AND(L312&lt;&gt;"",L312&lt;H312,M312=""),Listes!$A$78,IF(AND(P312="",OR(I312&lt;&gt;"",J312&lt;&gt;"",K312&lt;&gt;"")),Listes!$A$79,""))))))</f>
        <v/>
      </c>
      <c r="P312" s="196"/>
      <c r="Q312" s="31">
        <f t="shared" si="12"/>
        <v>0</v>
      </c>
    </row>
    <row r="313" spans="1:17" ht="20.100000000000001" customHeight="1" x14ac:dyDescent="0.25">
      <c r="A313" s="134">
        <v>307</v>
      </c>
      <c r="B313" s="131" t="str">
        <f>IF('Dépenses sur factures'!B313="","",'Dépenses sur factures'!B313)</f>
        <v/>
      </c>
      <c r="C313" s="194" t="str">
        <f>IF('Dépenses sur factures'!C313="","",'Dépenses sur factures'!C313)</f>
        <v/>
      </c>
      <c r="D313" s="194" t="str">
        <f>IF('Dépenses sur factures'!D313="","",'Dépenses sur factures'!D313)</f>
        <v/>
      </c>
      <c r="E313" s="131" t="str">
        <f>IF('Dépenses sur factures'!E313="","",'Dépenses sur factures'!E313)</f>
        <v/>
      </c>
      <c r="F313" s="283" t="str">
        <f>IF('Dépenses sur factures'!F313="","",'Dépenses sur factures'!F313)</f>
        <v/>
      </c>
      <c r="G313" s="283" t="str">
        <f>IF('Dépenses sur factures'!G313="","",'Dépenses sur factures'!G313)</f>
        <v/>
      </c>
      <c r="H313" s="133" t="str">
        <f>IF('Dépenses sur factures'!H313="","",'Dépenses sur factures'!H313)</f>
        <v/>
      </c>
      <c r="I313" s="106"/>
      <c r="J313" s="287" t="str">
        <f t="shared" si="13"/>
        <v/>
      </c>
      <c r="K313" s="287" t="str">
        <f t="shared" si="14"/>
        <v/>
      </c>
      <c r="L313" s="106"/>
      <c r="M313" s="191"/>
      <c r="N313" s="340"/>
      <c r="O313" s="341" t="str">
        <f>IF(AND(OR(I313="KO",L313&lt;&gt;""),OR(I313="",J313="",K313="")),Listes!$A$74,IF(AND(L313="",I313&lt;&gt;""),Listes!$A$75,IF(AND(H313&lt;L313,N313=""),Listes!$A$76,IF(AND(K313&lt;J313,N313=""),Listes!$A$77,IF(AND(L313&lt;&gt;"",L313&lt;H313,M313=""),Listes!$A$78,IF(AND(P313="",OR(I313&lt;&gt;"",J313&lt;&gt;"",K313&lt;&gt;"")),Listes!$A$79,""))))))</f>
        <v/>
      </c>
      <c r="P313" s="196"/>
      <c r="Q313" s="31">
        <f t="shared" si="12"/>
        <v>0</v>
      </c>
    </row>
    <row r="314" spans="1:17" ht="20.100000000000001" customHeight="1" x14ac:dyDescent="0.25">
      <c r="A314" s="134">
        <v>308</v>
      </c>
      <c r="B314" s="131" t="str">
        <f>IF('Dépenses sur factures'!B314="","",'Dépenses sur factures'!B314)</f>
        <v/>
      </c>
      <c r="C314" s="194" t="str">
        <f>IF('Dépenses sur factures'!C314="","",'Dépenses sur factures'!C314)</f>
        <v/>
      </c>
      <c r="D314" s="194" t="str">
        <f>IF('Dépenses sur factures'!D314="","",'Dépenses sur factures'!D314)</f>
        <v/>
      </c>
      <c r="E314" s="131" t="str">
        <f>IF('Dépenses sur factures'!E314="","",'Dépenses sur factures'!E314)</f>
        <v/>
      </c>
      <c r="F314" s="283" t="str">
        <f>IF('Dépenses sur factures'!F314="","",'Dépenses sur factures'!F314)</f>
        <v/>
      </c>
      <c r="G314" s="283" t="str">
        <f>IF('Dépenses sur factures'!G314="","",'Dépenses sur factures'!G314)</f>
        <v/>
      </c>
      <c r="H314" s="133" t="str">
        <f>IF('Dépenses sur factures'!H314="","",'Dépenses sur factures'!H314)</f>
        <v/>
      </c>
      <c r="I314" s="106"/>
      <c r="J314" s="287" t="str">
        <f t="shared" si="13"/>
        <v/>
      </c>
      <c r="K314" s="287" t="str">
        <f t="shared" si="14"/>
        <v/>
      </c>
      <c r="L314" s="106"/>
      <c r="M314" s="191"/>
      <c r="N314" s="340"/>
      <c r="O314" s="341" t="str">
        <f>IF(AND(OR(I314="KO",L314&lt;&gt;""),OR(I314="",J314="",K314="")),Listes!$A$74,IF(AND(L314="",I314&lt;&gt;""),Listes!$A$75,IF(AND(H314&lt;L314,N314=""),Listes!$A$76,IF(AND(K314&lt;J314,N314=""),Listes!$A$77,IF(AND(L314&lt;&gt;"",L314&lt;H314,M314=""),Listes!$A$78,IF(AND(P314="",OR(I314&lt;&gt;"",J314&lt;&gt;"",K314&lt;&gt;"")),Listes!$A$79,""))))))</f>
        <v/>
      </c>
      <c r="P314" s="196"/>
      <c r="Q314" s="31">
        <f t="shared" si="12"/>
        <v>0</v>
      </c>
    </row>
    <row r="315" spans="1:17" ht="20.100000000000001" customHeight="1" x14ac:dyDescent="0.25">
      <c r="A315" s="134">
        <v>309</v>
      </c>
      <c r="B315" s="131" t="str">
        <f>IF('Dépenses sur factures'!B315="","",'Dépenses sur factures'!B315)</f>
        <v/>
      </c>
      <c r="C315" s="194" t="str">
        <f>IF('Dépenses sur factures'!C315="","",'Dépenses sur factures'!C315)</f>
        <v/>
      </c>
      <c r="D315" s="194" t="str">
        <f>IF('Dépenses sur factures'!D315="","",'Dépenses sur factures'!D315)</f>
        <v/>
      </c>
      <c r="E315" s="131" t="str">
        <f>IF('Dépenses sur factures'!E315="","",'Dépenses sur factures'!E315)</f>
        <v/>
      </c>
      <c r="F315" s="283" t="str">
        <f>IF('Dépenses sur factures'!F315="","",'Dépenses sur factures'!F315)</f>
        <v/>
      </c>
      <c r="G315" s="283" t="str">
        <f>IF('Dépenses sur factures'!G315="","",'Dépenses sur factures'!G315)</f>
        <v/>
      </c>
      <c r="H315" s="133" t="str">
        <f>IF('Dépenses sur factures'!H315="","",'Dépenses sur factures'!H315)</f>
        <v/>
      </c>
      <c r="I315" s="106"/>
      <c r="J315" s="287" t="str">
        <f t="shared" si="13"/>
        <v/>
      </c>
      <c r="K315" s="287" t="str">
        <f t="shared" si="14"/>
        <v/>
      </c>
      <c r="L315" s="106"/>
      <c r="M315" s="191"/>
      <c r="N315" s="340"/>
      <c r="O315" s="341" t="str">
        <f>IF(AND(OR(I315="KO",L315&lt;&gt;""),OR(I315="",J315="",K315="")),Listes!$A$74,IF(AND(L315="",I315&lt;&gt;""),Listes!$A$75,IF(AND(H315&lt;L315,N315=""),Listes!$A$76,IF(AND(K315&lt;J315,N315=""),Listes!$A$77,IF(AND(L315&lt;&gt;"",L315&lt;H315,M315=""),Listes!$A$78,IF(AND(P315="",OR(I315&lt;&gt;"",J315&lt;&gt;"",K315&lt;&gt;"")),Listes!$A$79,""))))))</f>
        <v/>
      </c>
      <c r="P315" s="196"/>
      <c r="Q315" s="31">
        <f t="shared" si="12"/>
        <v>0</v>
      </c>
    </row>
    <row r="316" spans="1:17" ht="20.100000000000001" customHeight="1" x14ac:dyDescent="0.25">
      <c r="A316" s="134">
        <v>310</v>
      </c>
      <c r="B316" s="131" t="str">
        <f>IF('Dépenses sur factures'!B316="","",'Dépenses sur factures'!B316)</f>
        <v/>
      </c>
      <c r="C316" s="194" t="str">
        <f>IF('Dépenses sur factures'!C316="","",'Dépenses sur factures'!C316)</f>
        <v/>
      </c>
      <c r="D316" s="194" t="str">
        <f>IF('Dépenses sur factures'!D316="","",'Dépenses sur factures'!D316)</f>
        <v/>
      </c>
      <c r="E316" s="131" t="str">
        <f>IF('Dépenses sur factures'!E316="","",'Dépenses sur factures'!E316)</f>
        <v/>
      </c>
      <c r="F316" s="283" t="str">
        <f>IF('Dépenses sur factures'!F316="","",'Dépenses sur factures'!F316)</f>
        <v/>
      </c>
      <c r="G316" s="283" t="str">
        <f>IF('Dépenses sur factures'!G316="","",'Dépenses sur factures'!G316)</f>
        <v/>
      </c>
      <c r="H316" s="133" t="str">
        <f>IF('Dépenses sur factures'!H316="","",'Dépenses sur factures'!H316)</f>
        <v/>
      </c>
      <c r="I316" s="106"/>
      <c r="J316" s="287" t="str">
        <f t="shared" si="13"/>
        <v/>
      </c>
      <c r="K316" s="287" t="str">
        <f t="shared" si="14"/>
        <v/>
      </c>
      <c r="L316" s="106"/>
      <c r="M316" s="191"/>
      <c r="N316" s="340"/>
      <c r="O316" s="341" t="str">
        <f>IF(AND(OR(I316="KO",L316&lt;&gt;""),OR(I316="",J316="",K316="")),Listes!$A$74,IF(AND(L316="",I316&lt;&gt;""),Listes!$A$75,IF(AND(H316&lt;L316,N316=""),Listes!$A$76,IF(AND(K316&lt;J316,N316=""),Listes!$A$77,IF(AND(L316&lt;&gt;"",L316&lt;H316,M316=""),Listes!$A$78,IF(AND(P316="",OR(I316&lt;&gt;"",J316&lt;&gt;"",K316&lt;&gt;"")),Listes!$A$79,""))))))</f>
        <v/>
      </c>
      <c r="P316" s="196"/>
      <c r="Q316" s="31">
        <f t="shared" si="12"/>
        <v>0</v>
      </c>
    </row>
    <row r="317" spans="1:17" ht="20.100000000000001" customHeight="1" x14ac:dyDescent="0.25">
      <c r="A317" s="134">
        <v>311</v>
      </c>
      <c r="B317" s="131" t="str">
        <f>IF('Dépenses sur factures'!B317="","",'Dépenses sur factures'!B317)</f>
        <v/>
      </c>
      <c r="C317" s="194" t="str">
        <f>IF('Dépenses sur factures'!C317="","",'Dépenses sur factures'!C317)</f>
        <v/>
      </c>
      <c r="D317" s="194" t="str">
        <f>IF('Dépenses sur factures'!D317="","",'Dépenses sur factures'!D317)</f>
        <v/>
      </c>
      <c r="E317" s="131" t="str">
        <f>IF('Dépenses sur factures'!E317="","",'Dépenses sur factures'!E317)</f>
        <v/>
      </c>
      <c r="F317" s="283" t="str">
        <f>IF('Dépenses sur factures'!F317="","",'Dépenses sur factures'!F317)</f>
        <v/>
      </c>
      <c r="G317" s="283" t="str">
        <f>IF('Dépenses sur factures'!G317="","",'Dépenses sur factures'!G317)</f>
        <v/>
      </c>
      <c r="H317" s="133" t="str">
        <f>IF('Dépenses sur factures'!H317="","",'Dépenses sur factures'!H317)</f>
        <v/>
      </c>
      <c r="I317" s="106"/>
      <c r="J317" s="287" t="str">
        <f t="shared" si="13"/>
        <v/>
      </c>
      <c r="K317" s="287" t="str">
        <f t="shared" si="14"/>
        <v/>
      </c>
      <c r="L317" s="106"/>
      <c r="M317" s="191"/>
      <c r="N317" s="340"/>
      <c r="O317" s="341" t="str">
        <f>IF(AND(OR(I317="KO",L317&lt;&gt;""),OR(I317="",J317="",K317="")),Listes!$A$74,IF(AND(L317="",I317&lt;&gt;""),Listes!$A$75,IF(AND(H317&lt;L317,N317=""),Listes!$A$76,IF(AND(K317&lt;J317,N317=""),Listes!$A$77,IF(AND(L317&lt;&gt;"",L317&lt;H317,M317=""),Listes!$A$78,IF(AND(P317="",OR(I317&lt;&gt;"",J317&lt;&gt;"",K317&lt;&gt;"")),Listes!$A$79,""))))))</f>
        <v/>
      </c>
      <c r="P317" s="196"/>
      <c r="Q317" s="31">
        <f t="shared" si="12"/>
        <v>0</v>
      </c>
    </row>
    <row r="318" spans="1:17" ht="20.100000000000001" customHeight="1" x14ac:dyDescent="0.25">
      <c r="A318" s="134">
        <v>312</v>
      </c>
      <c r="B318" s="131" t="str">
        <f>IF('Dépenses sur factures'!B318="","",'Dépenses sur factures'!B318)</f>
        <v/>
      </c>
      <c r="C318" s="194" t="str">
        <f>IF('Dépenses sur factures'!C318="","",'Dépenses sur factures'!C318)</f>
        <v/>
      </c>
      <c r="D318" s="194" t="str">
        <f>IF('Dépenses sur factures'!D318="","",'Dépenses sur factures'!D318)</f>
        <v/>
      </c>
      <c r="E318" s="131" t="str">
        <f>IF('Dépenses sur factures'!E318="","",'Dépenses sur factures'!E318)</f>
        <v/>
      </c>
      <c r="F318" s="283" t="str">
        <f>IF('Dépenses sur factures'!F318="","",'Dépenses sur factures'!F318)</f>
        <v/>
      </c>
      <c r="G318" s="283" t="str">
        <f>IF('Dépenses sur factures'!G318="","",'Dépenses sur factures'!G318)</f>
        <v/>
      </c>
      <c r="H318" s="133" t="str">
        <f>IF('Dépenses sur factures'!H318="","",'Dépenses sur factures'!H318)</f>
        <v/>
      </c>
      <c r="I318" s="106"/>
      <c r="J318" s="287" t="str">
        <f t="shared" si="13"/>
        <v/>
      </c>
      <c r="K318" s="287" t="str">
        <f t="shared" si="14"/>
        <v/>
      </c>
      <c r="L318" s="106"/>
      <c r="M318" s="191"/>
      <c r="N318" s="340"/>
      <c r="O318" s="341" t="str">
        <f>IF(AND(OR(I318="KO",L318&lt;&gt;""),OR(I318="",J318="",K318="")),Listes!$A$74,IF(AND(L318="",I318&lt;&gt;""),Listes!$A$75,IF(AND(H318&lt;L318,N318=""),Listes!$A$76,IF(AND(K318&lt;J318,N318=""),Listes!$A$77,IF(AND(L318&lt;&gt;"",L318&lt;H318,M318=""),Listes!$A$78,IF(AND(P318="",OR(I318&lt;&gt;"",J318&lt;&gt;"",K318&lt;&gt;"")),Listes!$A$79,""))))))</f>
        <v/>
      </c>
      <c r="P318" s="196"/>
      <c r="Q318" s="31">
        <f t="shared" si="12"/>
        <v>0</v>
      </c>
    </row>
    <row r="319" spans="1:17" ht="20.100000000000001" customHeight="1" x14ac:dyDescent="0.25">
      <c r="A319" s="134">
        <v>313</v>
      </c>
      <c r="B319" s="131" t="str">
        <f>IF('Dépenses sur factures'!B319="","",'Dépenses sur factures'!B319)</f>
        <v/>
      </c>
      <c r="C319" s="194" t="str">
        <f>IF('Dépenses sur factures'!C319="","",'Dépenses sur factures'!C319)</f>
        <v/>
      </c>
      <c r="D319" s="194" t="str">
        <f>IF('Dépenses sur factures'!D319="","",'Dépenses sur factures'!D319)</f>
        <v/>
      </c>
      <c r="E319" s="131" t="str">
        <f>IF('Dépenses sur factures'!E319="","",'Dépenses sur factures'!E319)</f>
        <v/>
      </c>
      <c r="F319" s="283" t="str">
        <f>IF('Dépenses sur factures'!F319="","",'Dépenses sur factures'!F319)</f>
        <v/>
      </c>
      <c r="G319" s="283" t="str">
        <f>IF('Dépenses sur factures'!G319="","",'Dépenses sur factures'!G319)</f>
        <v/>
      </c>
      <c r="H319" s="133" t="str">
        <f>IF('Dépenses sur factures'!H319="","",'Dépenses sur factures'!H319)</f>
        <v/>
      </c>
      <c r="I319" s="106"/>
      <c r="J319" s="287" t="str">
        <f t="shared" si="13"/>
        <v/>
      </c>
      <c r="K319" s="287" t="str">
        <f t="shared" si="14"/>
        <v/>
      </c>
      <c r="L319" s="106"/>
      <c r="M319" s="191"/>
      <c r="N319" s="340"/>
      <c r="O319" s="341" t="str">
        <f>IF(AND(OR(I319="KO",L319&lt;&gt;""),OR(I319="",J319="",K319="")),Listes!$A$74,IF(AND(L319="",I319&lt;&gt;""),Listes!$A$75,IF(AND(H319&lt;L319,N319=""),Listes!$A$76,IF(AND(K319&lt;J319,N319=""),Listes!$A$77,IF(AND(L319&lt;&gt;"",L319&lt;H319,M319=""),Listes!$A$78,IF(AND(P319="",OR(I319&lt;&gt;"",J319&lt;&gt;"",K319&lt;&gt;"")),Listes!$A$79,""))))))</f>
        <v/>
      </c>
      <c r="P319" s="196"/>
      <c r="Q319" s="31">
        <f t="shared" si="12"/>
        <v>0</v>
      </c>
    </row>
    <row r="320" spans="1:17" ht="20.100000000000001" customHeight="1" x14ac:dyDescent="0.25">
      <c r="A320" s="134">
        <v>314</v>
      </c>
      <c r="B320" s="131" t="str">
        <f>IF('Dépenses sur factures'!B320="","",'Dépenses sur factures'!B320)</f>
        <v/>
      </c>
      <c r="C320" s="194" t="str">
        <f>IF('Dépenses sur factures'!C320="","",'Dépenses sur factures'!C320)</f>
        <v/>
      </c>
      <c r="D320" s="194" t="str">
        <f>IF('Dépenses sur factures'!D320="","",'Dépenses sur factures'!D320)</f>
        <v/>
      </c>
      <c r="E320" s="131" t="str">
        <f>IF('Dépenses sur factures'!E320="","",'Dépenses sur factures'!E320)</f>
        <v/>
      </c>
      <c r="F320" s="283" t="str">
        <f>IF('Dépenses sur factures'!F320="","",'Dépenses sur factures'!F320)</f>
        <v/>
      </c>
      <c r="G320" s="283" t="str">
        <f>IF('Dépenses sur factures'!G320="","",'Dépenses sur factures'!G320)</f>
        <v/>
      </c>
      <c r="H320" s="133" t="str">
        <f>IF('Dépenses sur factures'!H320="","",'Dépenses sur factures'!H320)</f>
        <v/>
      </c>
      <c r="I320" s="106"/>
      <c r="J320" s="287" t="str">
        <f t="shared" si="13"/>
        <v/>
      </c>
      <c r="K320" s="287" t="str">
        <f t="shared" si="14"/>
        <v/>
      </c>
      <c r="L320" s="106"/>
      <c r="M320" s="191"/>
      <c r="N320" s="340"/>
      <c r="O320" s="341" t="str">
        <f>IF(AND(OR(I320="KO",L320&lt;&gt;""),OR(I320="",J320="",K320="")),Listes!$A$74,IF(AND(L320="",I320&lt;&gt;""),Listes!$A$75,IF(AND(H320&lt;L320,N320=""),Listes!$A$76,IF(AND(K320&lt;J320,N320=""),Listes!$A$77,IF(AND(L320&lt;&gt;"",L320&lt;H320,M320=""),Listes!$A$78,IF(AND(P320="",OR(I320&lt;&gt;"",J320&lt;&gt;"",K320&lt;&gt;"")),Listes!$A$79,""))))))</f>
        <v/>
      </c>
      <c r="P320" s="196"/>
      <c r="Q320" s="31">
        <f t="shared" si="12"/>
        <v>0</v>
      </c>
    </row>
    <row r="321" spans="1:17" ht="20.100000000000001" customHeight="1" x14ac:dyDescent="0.25">
      <c r="A321" s="134">
        <v>315</v>
      </c>
      <c r="B321" s="131" t="str">
        <f>IF('Dépenses sur factures'!B321="","",'Dépenses sur factures'!B321)</f>
        <v/>
      </c>
      <c r="C321" s="194" t="str">
        <f>IF('Dépenses sur factures'!C321="","",'Dépenses sur factures'!C321)</f>
        <v/>
      </c>
      <c r="D321" s="194" t="str">
        <f>IF('Dépenses sur factures'!D321="","",'Dépenses sur factures'!D321)</f>
        <v/>
      </c>
      <c r="E321" s="131" t="str">
        <f>IF('Dépenses sur factures'!E321="","",'Dépenses sur factures'!E321)</f>
        <v/>
      </c>
      <c r="F321" s="283" t="str">
        <f>IF('Dépenses sur factures'!F321="","",'Dépenses sur factures'!F321)</f>
        <v/>
      </c>
      <c r="G321" s="283" t="str">
        <f>IF('Dépenses sur factures'!G321="","",'Dépenses sur factures'!G321)</f>
        <v/>
      </c>
      <c r="H321" s="133" t="str">
        <f>IF('Dépenses sur factures'!H321="","",'Dépenses sur factures'!H321)</f>
        <v/>
      </c>
      <c r="I321" s="106"/>
      <c r="J321" s="287" t="str">
        <f t="shared" si="13"/>
        <v/>
      </c>
      <c r="K321" s="287" t="str">
        <f t="shared" si="14"/>
        <v/>
      </c>
      <c r="L321" s="106"/>
      <c r="M321" s="191"/>
      <c r="N321" s="340"/>
      <c r="O321" s="341" t="str">
        <f>IF(AND(OR(I321="KO",L321&lt;&gt;""),OR(I321="",J321="",K321="")),Listes!$A$74,IF(AND(L321="",I321&lt;&gt;""),Listes!$A$75,IF(AND(H321&lt;L321,N321=""),Listes!$A$76,IF(AND(K321&lt;J321,N321=""),Listes!$A$77,IF(AND(L321&lt;&gt;"",L321&lt;H321,M321=""),Listes!$A$78,IF(AND(P321="",OR(I321&lt;&gt;"",J321&lt;&gt;"",K321&lt;&gt;"")),Listes!$A$79,""))))))</f>
        <v/>
      </c>
      <c r="P321" s="196"/>
      <c r="Q321" s="31">
        <f t="shared" si="12"/>
        <v>0</v>
      </c>
    </row>
    <row r="322" spans="1:17" ht="20.100000000000001" customHeight="1" x14ac:dyDescent="0.25">
      <c r="A322" s="134">
        <v>316</v>
      </c>
      <c r="B322" s="131" t="str">
        <f>IF('Dépenses sur factures'!B322="","",'Dépenses sur factures'!B322)</f>
        <v/>
      </c>
      <c r="C322" s="194" t="str">
        <f>IF('Dépenses sur factures'!C322="","",'Dépenses sur factures'!C322)</f>
        <v/>
      </c>
      <c r="D322" s="194" t="str">
        <f>IF('Dépenses sur factures'!D322="","",'Dépenses sur factures'!D322)</f>
        <v/>
      </c>
      <c r="E322" s="131" t="str">
        <f>IF('Dépenses sur factures'!E322="","",'Dépenses sur factures'!E322)</f>
        <v/>
      </c>
      <c r="F322" s="283" t="str">
        <f>IF('Dépenses sur factures'!F322="","",'Dépenses sur factures'!F322)</f>
        <v/>
      </c>
      <c r="G322" s="283" t="str">
        <f>IF('Dépenses sur factures'!G322="","",'Dépenses sur factures'!G322)</f>
        <v/>
      </c>
      <c r="H322" s="133" t="str">
        <f>IF('Dépenses sur factures'!H322="","",'Dépenses sur factures'!H322)</f>
        <v/>
      </c>
      <c r="I322" s="106"/>
      <c r="J322" s="287" t="str">
        <f t="shared" si="13"/>
        <v/>
      </c>
      <c r="K322" s="287" t="str">
        <f t="shared" si="14"/>
        <v/>
      </c>
      <c r="L322" s="106"/>
      <c r="M322" s="191"/>
      <c r="N322" s="340"/>
      <c r="O322" s="341" t="str">
        <f>IF(AND(OR(I322="KO",L322&lt;&gt;""),OR(I322="",J322="",K322="")),Listes!$A$74,IF(AND(L322="",I322&lt;&gt;""),Listes!$A$75,IF(AND(H322&lt;L322,N322=""),Listes!$A$76,IF(AND(K322&lt;J322,N322=""),Listes!$A$77,IF(AND(L322&lt;&gt;"",L322&lt;H322,M322=""),Listes!$A$78,IF(AND(P322="",OR(I322&lt;&gt;"",J322&lt;&gt;"",K322&lt;&gt;"")),Listes!$A$79,""))))))</f>
        <v/>
      </c>
      <c r="P322" s="196"/>
      <c r="Q322" s="31">
        <f t="shared" si="12"/>
        <v>0</v>
      </c>
    </row>
    <row r="323" spans="1:17" ht="20.100000000000001" customHeight="1" x14ac:dyDescent="0.25">
      <c r="A323" s="134">
        <v>317</v>
      </c>
      <c r="B323" s="131" t="str">
        <f>IF('Dépenses sur factures'!B323="","",'Dépenses sur factures'!B323)</f>
        <v/>
      </c>
      <c r="C323" s="194" t="str">
        <f>IF('Dépenses sur factures'!C323="","",'Dépenses sur factures'!C323)</f>
        <v/>
      </c>
      <c r="D323" s="194" t="str">
        <f>IF('Dépenses sur factures'!D323="","",'Dépenses sur factures'!D323)</f>
        <v/>
      </c>
      <c r="E323" s="131" t="str">
        <f>IF('Dépenses sur factures'!E323="","",'Dépenses sur factures'!E323)</f>
        <v/>
      </c>
      <c r="F323" s="283" t="str">
        <f>IF('Dépenses sur factures'!F323="","",'Dépenses sur factures'!F323)</f>
        <v/>
      </c>
      <c r="G323" s="283" t="str">
        <f>IF('Dépenses sur factures'!G323="","",'Dépenses sur factures'!G323)</f>
        <v/>
      </c>
      <c r="H323" s="133" t="str">
        <f>IF('Dépenses sur factures'!H323="","",'Dépenses sur factures'!H323)</f>
        <v/>
      </c>
      <c r="I323" s="106"/>
      <c r="J323" s="287" t="str">
        <f t="shared" si="13"/>
        <v/>
      </c>
      <c r="K323" s="287" t="str">
        <f t="shared" si="14"/>
        <v/>
      </c>
      <c r="L323" s="106"/>
      <c r="M323" s="191"/>
      <c r="N323" s="340"/>
      <c r="O323" s="341" t="str">
        <f>IF(AND(OR(I323="KO",L323&lt;&gt;""),OR(I323="",J323="",K323="")),Listes!$A$74,IF(AND(L323="",I323&lt;&gt;""),Listes!$A$75,IF(AND(H323&lt;L323,N323=""),Listes!$A$76,IF(AND(K323&lt;J323,N323=""),Listes!$A$77,IF(AND(L323&lt;&gt;"",L323&lt;H323,M323=""),Listes!$A$78,IF(AND(P323="",OR(I323&lt;&gt;"",J323&lt;&gt;"",K323&lt;&gt;"")),Listes!$A$79,""))))))</f>
        <v/>
      </c>
      <c r="P323" s="196"/>
      <c r="Q323" s="31">
        <f t="shared" si="12"/>
        <v>0</v>
      </c>
    </row>
    <row r="324" spans="1:17" ht="20.100000000000001" customHeight="1" x14ac:dyDescent="0.25">
      <c r="A324" s="134">
        <v>318</v>
      </c>
      <c r="B324" s="131" t="str">
        <f>IF('Dépenses sur factures'!B324="","",'Dépenses sur factures'!B324)</f>
        <v/>
      </c>
      <c r="C324" s="194" t="str">
        <f>IF('Dépenses sur factures'!C324="","",'Dépenses sur factures'!C324)</f>
        <v/>
      </c>
      <c r="D324" s="194" t="str">
        <f>IF('Dépenses sur factures'!D324="","",'Dépenses sur factures'!D324)</f>
        <v/>
      </c>
      <c r="E324" s="131" t="str">
        <f>IF('Dépenses sur factures'!E324="","",'Dépenses sur factures'!E324)</f>
        <v/>
      </c>
      <c r="F324" s="283" t="str">
        <f>IF('Dépenses sur factures'!F324="","",'Dépenses sur factures'!F324)</f>
        <v/>
      </c>
      <c r="G324" s="283" t="str">
        <f>IF('Dépenses sur factures'!G324="","",'Dépenses sur factures'!G324)</f>
        <v/>
      </c>
      <c r="H324" s="133" t="str">
        <f>IF('Dépenses sur factures'!H324="","",'Dépenses sur factures'!H324)</f>
        <v/>
      </c>
      <c r="I324" s="106"/>
      <c r="J324" s="287" t="str">
        <f t="shared" si="13"/>
        <v/>
      </c>
      <c r="K324" s="287" t="str">
        <f t="shared" si="14"/>
        <v/>
      </c>
      <c r="L324" s="106"/>
      <c r="M324" s="191"/>
      <c r="N324" s="340"/>
      <c r="O324" s="341" t="str">
        <f>IF(AND(OR(I324="KO",L324&lt;&gt;""),OR(I324="",J324="",K324="")),Listes!$A$74,IF(AND(L324="",I324&lt;&gt;""),Listes!$A$75,IF(AND(H324&lt;L324,N324=""),Listes!$A$76,IF(AND(K324&lt;J324,N324=""),Listes!$A$77,IF(AND(L324&lt;&gt;"",L324&lt;H324,M324=""),Listes!$A$78,IF(AND(P324="",OR(I324&lt;&gt;"",J324&lt;&gt;"",K324&lt;&gt;"")),Listes!$A$79,""))))))</f>
        <v/>
      </c>
      <c r="P324" s="196"/>
      <c r="Q324" s="31">
        <f t="shared" si="12"/>
        <v>0</v>
      </c>
    </row>
    <row r="325" spans="1:17" ht="20.100000000000001" customHeight="1" x14ac:dyDescent="0.25">
      <c r="A325" s="134">
        <v>319</v>
      </c>
      <c r="B325" s="131" t="str">
        <f>IF('Dépenses sur factures'!B325="","",'Dépenses sur factures'!B325)</f>
        <v/>
      </c>
      <c r="C325" s="194" t="str">
        <f>IF('Dépenses sur factures'!C325="","",'Dépenses sur factures'!C325)</f>
        <v/>
      </c>
      <c r="D325" s="194" t="str">
        <f>IF('Dépenses sur factures'!D325="","",'Dépenses sur factures'!D325)</f>
        <v/>
      </c>
      <c r="E325" s="131" t="str">
        <f>IF('Dépenses sur factures'!E325="","",'Dépenses sur factures'!E325)</f>
        <v/>
      </c>
      <c r="F325" s="283" t="str">
        <f>IF('Dépenses sur factures'!F325="","",'Dépenses sur factures'!F325)</f>
        <v/>
      </c>
      <c r="G325" s="283" t="str">
        <f>IF('Dépenses sur factures'!G325="","",'Dépenses sur factures'!G325)</f>
        <v/>
      </c>
      <c r="H325" s="133" t="str">
        <f>IF('Dépenses sur factures'!H325="","",'Dépenses sur factures'!H325)</f>
        <v/>
      </c>
      <c r="I325" s="106"/>
      <c r="J325" s="287" t="str">
        <f t="shared" si="13"/>
        <v/>
      </c>
      <c r="K325" s="287" t="str">
        <f t="shared" si="14"/>
        <v/>
      </c>
      <c r="L325" s="106"/>
      <c r="M325" s="191"/>
      <c r="N325" s="340"/>
      <c r="O325" s="341" t="str">
        <f>IF(AND(OR(I325="KO",L325&lt;&gt;""),OR(I325="",J325="",K325="")),Listes!$A$74,IF(AND(L325="",I325&lt;&gt;""),Listes!$A$75,IF(AND(H325&lt;L325,N325=""),Listes!$A$76,IF(AND(K325&lt;J325,N325=""),Listes!$A$77,IF(AND(L325&lt;&gt;"",L325&lt;H325,M325=""),Listes!$A$78,IF(AND(P325="",OR(I325&lt;&gt;"",J325&lt;&gt;"",K325&lt;&gt;"")),Listes!$A$79,""))))))</f>
        <v/>
      </c>
      <c r="P325" s="196"/>
      <c r="Q325" s="31">
        <f t="shared" si="12"/>
        <v>0</v>
      </c>
    </row>
    <row r="326" spans="1:17" ht="20.100000000000001" customHeight="1" x14ac:dyDescent="0.25">
      <c r="A326" s="134">
        <v>320</v>
      </c>
      <c r="B326" s="131" t="str">
        <f>IF('Dépenses sur factures'!B326="","",'Dépenses sur factures'!B326)</f>
        <v/>
      </c>
      <c r="C326" s="194" t="str">
        <f>IF('Dépenses sur factures'!C326="","",'Dépenses sur factures'!C326)</f>
        <v/>
      </c>
      <c r="D326" s="194" t="str">
        <f>IF('Dépenses sur factures'!D326="","",'Dépenses sur factures'!D326)</f>
        <v/>
      </c>
      <c r="E326" s="131" t="str">
        <f>IF('Dépenses sur factures'!E326="","",'Dépenses sur factures'!E326)</f>
        <v/>
      </c>
      <c r="F326" s="283" t="str">
        <f>IF('Dépenses sur factures'!F326="","",'Dépenses sur factures'!F326)</f>
        <v/>
      </c>
      <c r="G326" s="283" t="str">
        <f>IF('Dépenses sur factures'!G326="","",'Dépenses sur factures'!G326)</f>
        <v/>
      </c>
      <c r="H326" s="133" t="str">
        <f>IF('Dépenses sur factures'!H326="","",'Dépenses sur factures'!H326)</f>
        <v/>
      </c>
      <c r="I326" s="106"/>
      <c r="J326" s="287" t="str">
        <f t="shared" si="13"/>
        <v/>
      </c>
      <c r="K326" s="287" t="str">
        <f t="shared" si="14"/>
        <v/>
      </c>
      <c r="L326" s="106"/>
      <c r="M326" s="191"/>
      <c r="N326" s="340"/>
      <c r="O326" s="341" t="str">
        <f>IF(AND(OR(I326="KO",L326&lt;&gt;""),OR(I326="",J326="",K326="")),Listes!$A$74,IF(AND(L326="",I326&lt;&gt;""),Listes!$A$75,IF(AND(H326&lt;L326,N326=""),Listes!$A$76,IF(AND(K326&lt;J326,N326=""),Listes!$A$77,IF(AND(L326&lt;&gt;"",L326&lt;H326,M326=""),Listes!$A$78,IF(AND(P326="",OR(I326&lt;&gt;"",J326&lt;&gt;"",K326&lt;&gt;"")),Listes!$A$79,""))))))</f>
        <v/>
      </c>
      <c r="P326" s="196"/>
      <c r="Q326" s="31">
        <f t="shared" si="12"/>
        <v>0</v>
      </c>
    </row>
    <row r="327" spans="1:17" ht="20.100000000000001" customHeight="1" x14ac:dyDescent="0.25">
      <c r="A327" s="134">
        <v>321</v>
      </c>
      <c r="B327" s="131" t="str">
        <f>IF('Dépenses sur factures'!B327="","",'Dépenses sur factures'!B327)</f>
        <v/>
      </c>
      <c r="C327" s="194" t="str">
        <f>IF('Dépenses sur factures'!C327="","",'Dépenses sur factures'!C327)</f>
        <v/>
      </c>
      <c r="D327" s="194" t="str">
        <f>IF('Dépenses sur factures'!D327="","",'Dépenses sur factures'!D327)</f>
        <v/>
      </c>
      <c r="E327" s="131" t="str">
        <f>IF('Dépenses sur factures'!E327="","",'Dépenses sur factures'!E327)</f>
        <v/>
      </c>
      <c r="F327" s="283" t="str">
        <f>IF('Dépenses sur factures'!F327="","",'Dépenses sur factures'!F327)</f>
        <v/>
      </c>
      <c r="G327" s="283" t="str">
        <f>IF('Dépenses sur factures'!G327="","",'Dépenses sur factures'!G327)</f>
        <v/>
      </c>
      <c r="H327" s="133" t="str">
        <f>IF('Dépenses sur factures'!H327="","",'Dépenses sur factures'!H327)</f>
        <v/>
      </c>
      <c r="I327" s="106"/>
      <c r="J327" s="287" t="str">
        <f t="shared" si="13"/>
        <v/>
      </c>
      <c r="K327" s="287" t="str">
        <f t="shared" si="14"/>
        <v/>
      </c>
      <c r="L327" s="106"/>
      <c r="M327" s="191"/>
      <c r="N327" s="340"/>
      <c r="O327" s="341" t="str">
        <f>IF(AND(OR(I327="KO",L327&lt;&gt;""),OR(I327="",J327="",K327="")),Listes!$A$74,IF(AND(L327="",I327&lt;&gt;""),Listes!$A$75,IF(AND(H327&lt;L327,N327=""),Listes!$A$76,IF(AND(K327&lt;J327,N327=""),Listes!$A$77,IF(AND(L327&lt;&gt;"",L327&lt;H327,M327=""),Listes!$A$78,IF(AND(P327="",OR(I327&lt;&gt;"",J327&lt;&gt;"",K327&lt;&gt;"")),Listes!$A$79,""))))))</f>
        <v/>
      </c>
      <c r="P327" s="196"/>
      <c r="Q327" s="31">
        <f t="shared" ref="Q327:Q390" si="15">IF(AND(B327&lt;&gt;"",P327&lt;&gt;"Oui"),1,0)</f>
        <v>0</v>
      </c>
    </row>
    <row r="328" spans="1:17" ht="20.100000000000001" customHeight="1" x14ac:dyDescent="0.25">
      <c r="A328" s="134">
        <v>322</v>
      </c>
      <c r="B328" s="131" t="str">
        <f>IF('Dépenses sur factures'!B328="","",'Dépenses sur factures'!B328)</f>
        <v/>
      </c>
      <c r="C328" s="194" t="str">
        <f>IF('Dépenses sur factures'!C328="","",'Dépenses sur factures'!C328)</f>
        <v/>
      </c>
      <c r="D328" s="194" t="str">
        <f>IF('Dépenses sur factures'!D328="","",'Dépenses sur factures'!D328)</f>
        <v/>
      </c>
      <c r="E328" s="131" t="str">
        <f>IF('Dépenses sur factures'!E328="","",'Dépenses sur factures'!E328)</f>
        <v/>
      </c>
      <c r="F328" s="283" t="str">
        <f>IF('Dépenses sur factures'!F328="","",'Dépenses sur factures'!F328)</f>
        <v/>
      </c>
      <c r="G328" s="283" t="str">
        <f>IF('Dépenses sur factures'!G328="","",'Dépenses sur factures'!G328)</f>
        <v/>
      </c>
      <c r="H328" s="133" t="str">
        <f>IF('Dépenses sur factures'!H328="","",'Dépenses sur factures'!H328)</f>
        <v/>
      </c>
      <c r="I328" s="106"/>
      <c r="J328" s="287" t="str">
        <f t="shared" ref="J328:J391" si="16">IF(I328="KO","",IF(I328="","",F328))</f>
        <v/>
      </c>
      <c r="K328" s="287" t="str">
        <f t="shared" ref="K328:K391" si="17">IF(I328="KO","",IF(I328="","",G328))</f>
        <v/>
      </c>
      <c r="L328" s="106"/>
      <c r="M328" s="191"/>
      <c r="N328" s="340"/>
      <c r="O328" s="341" t="str">
        <f>IF(AND(OR(I328="KO",L328&lt;&gt;""),OR(I328="",J328="",K328="")),Listes!$A$74,IF(AND(L328="",I328&lt;&gt;""),Listes!$A$75,IF(AND(H328&lt;L328,N328=""),Listes!$A$76,IF(AND(K328&lt;J328,N328=""),Listes!$A$77,IF(AND(L328&lt;&gt;"",L328&lt;H328,M328=""),Listes!$A$78,IF(AND(P328="",OR(I328&lt;&gt;"",J328&lt;&gt;"",K328&lt;&gt;"")),Listes!$A$79,""))))))</f>
        <v/>
      </c>
      <c r="P328" s="196"/>
      <c r="Q328" s="31">
        <f t="shared" si="15"/>
        <v>0</v>
      </c>
    </row>
    <row r="329" spans="1:17" ht="20.100000000000001" customHeight="1" x14ac:dyDescent="0.25">
      <c r="A329" s="134">
        <v>323</v>
      </c>
      <c r="B329" s="131" t="str">
        <f>IF('Dépenses sur factures'!B329="","",'Dépenses sur factures'!B329)</f>
        <v/>
      </c>
      <c r="C329" s="194" t="str">
        <f>IF('Dépenses sur factures'!C329="","",'Dépenses sur factures'!C329)</f>
        <v/>
      </c>
      <c r="D329" s="194" t="str">
        <f>IF('Dépenses sur factures'!D329="","",'Dépenses sur factures'!D329)</f>
        <v/>
      </c>
      <c r="E329" s="131" t="str">
        <f>IF('Dépenses sur factures'!E329="","",'Dépenses sur factures'!E329)</f>
        <v/>
      </c>
      <c r="F329" s="283" t="str">
        <f>IF('Dépenses sur factures'!F329="","",'Dépenses sur factures'!F329)</f>
        <v/>
      </c>
      <c r="G329" s="283" t="str">
        <f>IF('Dépenses sur factures'!G329="","",'Dépenses sur factures'!G329)</f>
        <v/>
      </c>
      <c r="H329" s="133" t="str">
        <f>IF('Dépenses sur factures'!H329="","",'Dépenses sur factures'!H329)</f>
        <v/>
      </c>
      <c r="I329" s="106"/>
      <c r="J329" s="287" t="str">
        <f t="shared" si="16"/>
        <v/>
      </c>
      <c r="K329" s="287" t="str">
        <f t="shared" si="17"/>
        <v/>
      </c>
      <c r="L329" s="106"/>
      <c r="M329" s="191"/>
      <c r="N329" s="340"/>
      <c r="O329" s="341" t="str">
        <f>IF(AND(OR(I329="KO",L329&lt;&gt;""),OR(I329="",J329="",K329="")),Listes!$A$74,IF(AND(L329="",I329&lt;&gt;""),Listes!$A$75,IF(AND(H329&lt;L329,N329=""),Listes!$A$76,IF(AND(K329&lt;J329,N329=""),Listes!$A$77,IF(AND(L329&lt;&gt;"",L329&lt;H329,M329=""),Listes!$A$78,IF(AND(P329="",OR(I329&lt;&gt;"",J329&lt;&gt;"",K329&lt;&gt;"")),Listes!$A$79,""))))))</f>
        <v/>
      </c>
      <c r="P329" s="196"/>
      <c r="Q329" s="31">
        <f t="shared" si="15"/>
        <v>0</v>
      </c>
    </row>
    <row r="330" spans="1:17" ht="20.100000000000001" customHeight="1" x14ac:dyDescent="0.25">
      <c r="A330" s="134">
        <v>324</v>
      </c>
      <c r="B330" s="131" t="str">
        <f>IF('Dépenses sur factures'!B330="","",'Dépenses sur factures'!B330)</f>
        <v/>
      </c>
      <c r="C330" s="194" t="str">
        <f>IF('Dépenses sur factures'!C330="","",'Dépenses sur factures'!C330)</f>
        <v/>
      </c>
      <c r="D330" s="194" t="str">
        <f>IF('Dépenses sur factures'!D330="","",'Dépenses sur factures'!D330)</f>
        <v/>
      </c>
      <c r="E330" s="131" t="str">
        <f>IF('Dépenses sur factures'!E330="","",'Dépenses sur factures'!E330)</f>
        <v/>
      </c>
      <c r="F330" s="283" t="str">
        <f>IF('Dépenses sur factures'!F330="","",'Dépenses sur factures'!F330)</f>
        <v/>
      </c>
      <c r="G330" s="283" t="str">
        <f>IF('Dépenses sur factures'!G330="","",'Dépenses sur factures'!G330)</f>
        <v/>
      </c>
      <c r="H330" s="133" t="str">
        <f>IF('Dépenses sur factures'!H330="","",'Dépenses sur factures'!H330)</f>
        <v/>
      </c>
      <c r="I330" s="106"/>
      <c r="J330" s="287" t="str">
        <f t="shared" si="16"/>
        <v/>
      </c>
      <c r="K330" s="287" t="str">
        <f t="shared" si="17"/>
        <v/>
      </c>
      <c r="L330" s="106"/>
      <c r="M330" s="191"/>
      <c r="N330" s="340"/>
      <c r="O330" s="341" t="str">
        <f>IF(AND(OR(I330="KO",L330&lt;&gt;""),OR(I330="",J330="",K330="")),Listes!$A$74,IF(AND(L330="",I330&lt;&gt;""),Listes!$A$75,IF(AND(H330&lt;L330,N330=""),Listes!$A$76,IF(AND(K330&lt;J330,N330=""),Listes!$A$77,IF(AND(L330&lt;&gt;"",L330&lt;H330,M330=""),Listes!$A$78,IF(AND(P330="",OR(I330&lt;&gt;"",J330&lt;&gt;"",K330&lt;&gt;"")),Listes!$A$79,""))))))</f>
        <v/>
      </c>
      <c r="P330" s="196"/>
      <c r="Q330" s="31">
        <f t="shared" si="15"/>
        <v>0</v>
      </c>
    </row>
    <row r="331" spans="1:17" ht="20.100000000000001" customHeight="1" x14ac:dyDescent="0.25">
      <c r="A331" s="134">
        <v>325</v>
      </c>
      <c r="B331" s="131" t="str">
        <f>IF('Dépenses sur factures'!B331="","",'Dépenses sur factures'!B331)</f>
        <v/>
      </c>
      <c r="C331" s="194" t="str">
        <f>IF('Dépenses sur factures'!C331="","",'Dépenses sur factures'!C331)</f>
        <v/>
      </c>
      <c r="D331" s="194" t="str">
        <f>IF('Dépenses sur factures'!D331="","",'Dépenses sur factures'!D331)</f>
        <v/>
      </c>
      <c r="E331" s="131" t="str">
        <f>IF('Dépenses sur factures'!E331="","",'Dépenses sur factures'!E331)</f>
        <v/>
      </c>
      <c r="F331" s="283" t="str">
        <f>IF('Dépenses sur factures'!F331="","",'Dépenses sur factures'!F331)</f>
        <v/>
      </c>
      <c r="G331" s="283" t="str">
        <f>IF('Dépenses sur factures'!G331="","",'Dépenses sur factures'!G331)</f>
        <v/>
      </c>
      <c r="H331" s="133" t="str">
        <f>IF('Dépenses sur factures'!H331="","",'Dépenses sur factures'!H331)</f>
        <v/>
      </c>
      <c r="I331" s="106"/>
      <c r="J331" s="287" t="str">
        <f t="shared" si="16"/>
        <v/>
      </c>
      <c r="K331" s="287" t="str">
        <f t="shared" si="17"/>
        <v/>
      </c>
      <c r="L331" s="106"/>
      <c r="M331" s="191"/>
      <c r="N331" s="340"/>
      <c r="O331" s="341" t="str">
        <f>IF(AND(OR(I331="KO",L331&lt;&gt;""),OR(I331="",J331="",K331="")),Listes!$A$74,IF(AND(L331="",I331&lt;&gt;""),Listes!$A$75,IF(AND(H331&lt;L331,N331=""),Listes!$A$76,IF(AND(K331&lt;J331,N331=""),Listes!$A$77,IF(AND(L331&lt;&gt;"",L331&lt;H331,M331=""),Listes!$A$78,IF(AND(P331="",OR(I331&lt;&gt;"",J331&lt;&gt;"",K331&lt;&gt;"")),Listes!$A$79,""))))))</f>
        <v/>
      </c>
      <c r="P331" s="196"/>
      <c r="Q331" s="31">
        <f t="shared" si="15"/>
        <v>0</v>
      </c>
    </row>
    <row r="332" spans="1:17" ht="20.100000000000001" customHeight="1" x14ac:dyDescent="0.25">
      <c r="A332" s="134">
        <v>326</v>
      </c>
      <c r="B332" s="131" t="str">
        <f>IF('Dépenses sur factures'!B332="","",'Dépenses sur factures'!B332)</f>
        <v/>
      </c>
      <c r="C332" s="194" t="str">
        <f>IF('Dépenses sur factures'!C332="","",'Dépenses sur factures'!C332)</f>
        <v/>
      </c>
      <c r="D332" s="194" t="str">
        <f>IF('Dépenses sur factures'!D332="","",'Dépenses sur factures'!D332)</f>
        <v/>
      </c>
      <c r="E332" s="131" t="str">
        <f>IF('Dépenses sur factures'!E332="","",'Dépenses sur factures'!E332)</f>
        <v/>
      </c>
      <c r="F332" s="283" t="str">
        <f>IF('Dépenses sur factures'!F332="","",'Dépenses sur factures'!F332)</f>
        <v/>
      </c>
      <c r="G332" s="283" t="str">
        <f>IF('Dépenses sur factures'!G332="","",'Dépenses sur factures'!G332)</f>
        <v/>
      </c>
      <c r="H332" s="133" t="str">
        <f>IF('Dépenses sur factures'!H332="","",'Dépenses sur factures'!H332)</f>
        <v/>
      </c>
      <c r="I332" s="106"/>
      <c r="J332" s="287" t="str">
        <f t="shared" si="16"/>
        <v/>
      </c>
      <c r="K332" s="287" t="str">
        <f t="shared" si="17"/>
        <v/>
      </c>
      <c r="L332" s="106"/>
      <c r="M332" s="191"/>
      <c r="N332" s="340"/>
      <c r="O332" s="341" t="str">
        <f>IF(AND(OR(I332="KO",L332&lt;&gt;""),OR(I332="",J332="",K332="")),Listes!$A$74,IF(AND(L332="",I332&lt;&gt;""),Listes!$A$75,IF(AND(H332&lt;L332,N332=""),Listes!$A$76,IF(AND(K332&lt;J332,N332=""),Listes!$A$77,IF(AND(L332&lt;&gt;"",L332&lt;H332,M332=""),Listes!$A$78,IF(AND(P332="",OR(I332&lt;&gt;"",J332&lt;&gt;"",K332&lt;&gt;"")),Listes!$A$79,""))))))</f>
        <v/>
      </c>
      <c r="P332" s="196"/>
      <c r="Q332" s="31">
        <f t="shared" si="15"/>
        <v>0</v>
      </c>
    </row>
    <row r="333" spans="1:17" ht="20.100000000000001" customHeight="1" x14ac:dyDescent="0.25">
      <c r="A333" s="134">
        <v>327</v>
      </c>
      <c r="B333" s="131" t="str">
        <f>IF('Dépenses sur factures'!B333="","",'Dépenses sur factures'!B333)</f>
        <v/>
      </c>
      <c r="C333" s="194" t="str">
        <f>IF('Dépenses sur factures'!C333="","",'Dépenses sur factures'!C333)</f>
        <v/>
      </c>
      <c r="D333" s="194" t="str">
        <f>IF('Dépenses sur factures'!D333="","",'Dépenses sur factures'!D333)</f>
        <v/>
      </c>
      <c r="E333" s="131" t="str">
        <f>IF('Dépenses sur factures'!E333="","",'Dépenses sur factures'!E333)</f>
        <v/>
      </c>
      <c r="F333" s="283" t="str">
        <f>IF('Dépenses sur factures'!F333="","",'Dépenses sur factures'!F333)</f>
        <v/>
      </c>
      <c r="G333" s="283" t="str">
        <f>IF('Dépenses sur factures'!G333="","",'Dépenses sur factures'!G333)</f>
        <v/>
      </c>
      <c r="H333" s="133" t="str">
        <f>IF('Dépenses sur factures'!H333="","",'Dépenses sur factures'!H333)</f>
        <v/>
      </c>
      <c r="I333" s="106"/>
      <c r="J333" s="287" t="str">
        <f t="shared" si="16"/>
        <v/>
      </c>
      <c r="K333" s="287" t="str">
        <f t="shared" si="17"/>
        <v/>
      </c>
      <c r="L333" s="106"/>
      <c r="M333" s="191"/>
      <c r="N333" s="340"/>
      <c r="O333" s="341" t="str">
        <f>IF(AND(OR(I333="KO",L333&lt;&gt;""),OR(I333="",J333="",K333="")),Listes!$A$74,IF(AND(L333="",I333&lt;&gt;""),Listes!$A$75,IF(AND(H333&lt;L333,N333=""),Listes!$A$76,IF(AND(K333&lt;J333,N333=""),Listes!$A$77,IF(AND(L333&lt;&gt;"",L333&lt;H333,M333=""),Listes!$A$78,IF(AND(P333="",OR(I333&lt;&gt;"",J333&lt;&gt;"",K333&lt;&gt;"")),Listes!$A$79,""))))))</f>
        <v/>
      </c>
      <c r="P333" s="196"/>
      <c r="Q333" s="31">
        <f t="shared" si="15"/>
        <v>0</v>
      </c>
    </row>
    <row r="334" spans="1:17" ht="20.100000000000001" customHeight="1" x14ac:dyDescent="0.25">
      <c r="A334" s="134">
        <v>328</v>
      </c>
      <c r="B334" s="131" t="str">
        <f>IF('Dépenses sur factures'!B334="","",'Dépenses sur factures'!B334)</f>
        <v/>
      </c>
      <c r="C334" s="194" t="str">
        <f>IF('Dépenses sur factures'!C334="","",'Dépenses sur factures'!C334)</f>
        <v/>
      </c>
      <c r="D334" s="194" t="str">
        <f>IF('Dépenses sur factures'!D334="","",'Dépenses sur factures'!D334)</f>
        <v/>
      </c>
      <c r="E334" s="131" t="str">
        <f>IF('Dépenses sur factures'!E334="","",'Dépenses sur factures'!E334)</f>
        <v/>
      </c>
      <c r="F334" s="283" t="str">
        <f>IF('Dépenses sur factures'!F334="","",'Dépenses sur factures'!F334)</f>
        <v/>
      </c>
      <c r="G334" s="283" t="str">
        <f>IF('Dépenses sur factures'!G334="","",'Dépenses sur factures'!G334)</f>
        <v/>
      </c>
      <c r="H334" s="133" t="str">
        <f>IF('Dépenses sur factures'!H334="","",'Dépenses sur factures'!H334)</f>
        <v/>
      </c>
      <c r="I334" s="106"/>
      <c r="J334" s="287" t="str">
        <f t="shared" si="16"/>
        <v/>
      </c>
      <c r="K334" s="287" t="str">
        <f t="shared" si="17"/>
        <v/>
      </c>
      <c r="L334" s="106"/>
      <c r="M334" s="191"/>
      <c r="N334" s="340"/>
      <c r="O334" s="341" t="str">
        <f>IF(AND(OR(I334="KO",L334&lt;&gt;""),OR(I334="",J334="",K334="")),Listes!$A$74,IF(AND(L334="",I334&lt;&gt;""),Listes!$A$75,IF(AND(H334&lt;L334,N334=""),Listes!$A$76,IF(AND(K334&lt;J334,N334=""),Listes!$A$77,IF(AND(L334&lt;&gt;"",L334&lt;H334,M334=""),Listes!$A$78,IF(AND(P334="",OR(I334&lt;&gt;"",J334&lt;&gt;"",K334&lt;&gt;"")),Listes!$A$79,""))))))</f>
        <v/>
      </c>
      <c r="P334" s="196"/>
      <c r="Q334" s="31">
        <f t="shared" si="15"/>
        <v>0</v>
      </c>
    </row>
    <row r="335" spans="1:17" ht="20.100000000000001" customHeight="1" x14ac:dyDescent="0.25">
      <c r="A335" s="134">
        <v>329</v>
      </c>
      <c r="B335" s="131" t="str">
        <f>IF('Dépenses sur factures'!B335="","",'Dépenses sur factures'!B335)</f>
        <v/>
      </c>
      <c r="C335" s="194" t="str">
        <f>IF('Dépenses sur factures'!C335="","",'Dépenses sur factures'!C335)</f>
        <v/>
      </c>
      <c r="D335" s="194" t="str">
        <f>IF('Dépenses sur factures'!D335="","",'Dépenses sur factures'!D335)</f>
        <v/>
      </c>
      <c r="E335" s="131" t="str">
        <f>IF('Dépenses sur factures'!E335="","",'Dépenses sur factures'!E335)</f>
        <v/>
      </c>
      <c r="F335" s="283" t="str">
        <f>IF('Dépenses sur factures'!F335="","",'Dépenses sur factures'!F335)</f>
        <v/>
      </c>
      <c r="G335" s="283" t="str">
        <f>IF('Dépenses sur factures'!G335="","",'Dépenses sur factures'!G335)</f>
        <v/>
      </c>
      <c r="H335" s="133" t="str">
        <f>IF('Dépenses sur factures'!H335="","",'Dépenses sur factures'!H335)</f>
        <v/>
      </c>
      <c r="I335" s="106"/>
      <c r="J335" s="287" t="str">
        <f t="shared" si="16"/>
        <v/>
      </c>
      <c r="K335" s="287" t="str">
        <f t="shared" si="17"/>
        <v/>
      </c>
      <c r="L335" s="106"/>
      <c r="M335" s="191"/>
      <c r="N335" s="340"/>
      <c r="O335" s="341" t="str">
        <f>IF(AND(OR(I335="KO",L335&lt;&gt;""),OR(I335="",J335="",K335="")),Listes!$A$74,IF(AND(L335="",I335&lt;&gt;""),Listes!$A$75,IF(AND(H335&lt;L335,N335=""),Listes!$A$76,IF(AND(K335&lt;J335,N335=""),Listes!$A$77,IF(AND(L335&lt;&gt;"",L335&lt;H335,M335=""),Listes!$A$78,IF(AND(P335="",OR(I335&lt;&gt;"",J335&lt;&gt;"",K335&lt;&gt;"")),Listes!$A$79,""))))))</f>
        <v/>
      </c>
      <c r="P335" s="196"/>
      <c r="Q335" s="31">
        <f t="shared" si="15"/>
        <v>0</v>
      </c>
    </row>
    <row r="336" spans="1:17" ht="20.100000000000001" customHeight="1" x14ac:dyDescent="0.25">
      <c r="A336" s="134">
        <v>330</v>
      </c>
      <c r="B336" s="131" t="str">
        <f>IF('Dépenses sur factures'!B336="","",'Dépenses sur factures'!B336)</f>
        <v/>
      </c>
      <c r="C336" s="194" t="str">
        <f>IF('Dépenses sur factures'!C336="","",'Dépenses sur factures'!C336)</f>
        <v/>
      </c>
      <c r="D336" s="194" t="str">
        <f>IF('Dépenses sur factures'!D336="","",'Dépenses sur factures'!D336)</f>
        <v/>
      </c>
      <c r="E336" s="131" t="str">
        <f>IF('Dépenses sur factures'!E336="","",'Dépenses sur factures'!E336)</f>
        <v/>
      </c>
      <c r="F336" s="283" t="str">
        <f>IF('Dépenses sur factures'!F336="","",'Dépenses sur factures'!F336)</f>
        <v/>
      </c>
      <c r="G336" s="283" t="str">
        <f>IF('Dépenses sur factures'!G336="","",'Dépenses sur factures'!G336)</f>
        <v/>
      </c>
      <c r="H336" s="133" t="str">
        <f>IF('Dépenses sur factures'!H336="","",'Dépenses sur factures'!H336)</f>
        <v/>
      </c>
      <c r="I336" s="106"/>
      <c r="J336" s="287" t="str">
        <f t="shared" si="16"/>
        <v/>
      </c>
      <c r="K336" s="287" t="str">
        <f t="shared" si="17"/>
        <v/>
      </c>
      <c r="L336" s="106"/>
      <c r="M336" s="191"/>
      <c r="N336" s="340"/>
      <c r="O336" s="341" t="str">
        <f>IF(AND(OR(I336="KO",L336&lt;&gt;""),OR(I336="",J336="",K336="")),Listes!$A$74,IF(AND(L336="",I336&lt;&gt;""),Listes!$A$75,IF(AND(H336&lt;L336,N336=""),Listes!$A$76,IF(AND(K336&lt;J336,N336=""),Listes!$A$77,IF(AND(L336&lt;&gt;"",L336&lt;H336,M336=""),Listes!$A$78,IF(AND(P336="",OR(I336&lt;&gt;"",J336&lt;&gt;"",K336&lt;&gt;"")),Listes!$A$79,""))))))</f>
        <v/>
      </c>
      <c r="P336" s="196"/>
      <c r="Q336" s="31">
        <f t="shared" si="15"/>
        <v>0</v>
      </c>
    </row>
    <row r="337" spans="1:17" ht="20.100000000000001" customHeight="1" x14ac:dyDescent="0.25">
      <c r="A337" s="134">
        <v>331</v>
      </c>
      <c r="B337" s="131" t="str">
        <f>IF('Dépenses sur factures'!B337="","",'Dépenses sur factures'!B337)</f>
        <v/>
      </c>
      <c r="C337" s="194" t="str">
        <f>IF('Dépenses sur factures'!C337="","",'Dépenses sur factures'!C337)</f>
        <v/>
      </c>
      <c r="D337" s="194" t="str">
        <f>IF('Dépenses sur factures'!D337="","",'Dépenses sur factures'!D337)</f>
        <v/>
      </c>
      <c r="E337" s="131" t="str">
        <f>IF('Dépenses sur factures'!E337="","",'Dépenses sur factures'!E337)</f>
        <v/>
      </c>
      <c r="F337" s="283" t="str">
        <f>IF('Dépenses sur factures'!F337="","",'Dépenses sur factures'!F337)</f>
        <v/>
      </c>
      <c r="G337" s="283" t="str">
        <f>IF('Dépenses sur factures'!G337="","",'Dépenses sur factures'!G337)</f>
        <v/>
      </c>
      <c r="H337" s="133" t="str">
        <f>IF('Dépenses sur factures'!H337="","",'Dépenses sur factures'!H337)</f>
        <v/>
      </c>
      <c r="I337" s="106"/>
      <c r="J337" s="287" t="str">
        <f t="shared" si="16"/>
        <v/>
      </c>
      <c r="K337" s="287" t="str">
        <f t="shared" si="17"/>
        <v/>
      </c>
      <c r="L337" s="106"/>
      <c r="M337" s="191"/>
      <c r="N337" s="340"/>
      <c r="O337" s="341" t="str">
        <f>IF(AND(OR(I337="KO",L337&lt;&gt;""),OR(I337="",J337="",K337="")),Listes!$A$74,IF(AND(L337="",I337&lt;&gt;""),Listes!$A$75,IF(AND(H337&lt;L337,N337=""),Listes!$A$76,IF(AND(K337&lt;J337,N337=""),Listes!$A$77,IF(AND(L337&lt;&gt;"",L337&lt;H337,M337=""),Listes!$A$78,IF(AND(P337="",OR(I337&lt;&gt;"",J337&lt;&gt;"",K337&lt;&gt;"")),Listes!$A$79,""))))))</f>
        <v/>
      </c>
      <c r="P337" s="196"/>
      <c r="Q337" s="31">
        <f t="shared" si="15"/>
        <v>0</v>
      </c>
    </row>
    <row r="338" spans="1:17" ht="20.100000000000001" customHeight="1" x14ac:dyDescent="0.25">
      <c r="A338" s="134">
        <v>332</v>
      </c>
      <c r="B338" s="131" t="str">
        <f>IF('Dépenses sur factures'!B338="","",'Dépenses sur factures'!B338)</f>
        <v/>
      </c>
      <c r="C338" s="194" t="str">
        <f>IF('Dépenses sur factures'!C338="","",'Dépenses sur factures'!C338)</f>
        <v/>
      </c>
      <c r="D338" s="194" t="str">
        <f>IF('Dépenses sur factures'!D338="","",'Dépenses sur factures'!D338)</f>
        <v/>
      </c>
      <c r="E338" s="131" t="str">
        <f>IF('Dépenses sur factures'!E338="","",'Dépenses sur factures'!E338)</f>
        <v/>
      </c>
      <c r="F338" s="283" t="str">
        <f>IF('Dépenses sur factures'!F338="","",'Dépenses sur factures'!F338)</f>
        <v/>
      </c>
      <c r="G338" s="283" t="str">
        <f>IF('Dépenses sur factures'!G338="","",'Dépenses sur factures'!G338)</f>
        <v/>
      </c>
      <c r="H338" s="133" t="str">
        <f>IF('Dépenses sur factures'!H338="","",'Dépenses sur factures'!H338)</f>
        <v/>
      </c>
      <c r="I338" s="106"/>
      <c r="J338" s="287" t="str">
        <f t="shared" si="16"/>
        <v/>
      </c>
      <c r="K338" s="287" t="str">
        <f t="shared" si="17"/>
        <v/>
      </c>
      <c r="L338" s="106"/>
      <c r="M338" s="191"/>
      <c r="N338" s="340"/>
      <c r="O338" s="341" t="str">
        <f>IF(AND(OR(I338="KO",L338&lt;&gt;""),OR(I338="",J338="",K338="")),Listes!$A$74,IF(AND(L338="",I338&lt;&gt;""),Listes!$A$75,IF(AND(H338&lt;L338,N338=""),Listes!$A$76,IF(AND(K338&lt;J338,N338=""),Listes!$A$77,IF(AND(L338&lt;&gt;"",L338&lt;H338,M338=""),Listes!$A$78,IF(AND(P338="",OR(I338&lt;&gt;"",J338&lt;&gt;"",K338&lt;&gt;"")),Listes!$A$79,""))))))</f>
        <v/>
      </c>
      <c r="P338" s="196"/>
      <c r="Q338" s="31">
        <f t="shared" si="15"/>
        <v>0</v>
      </c>
    </row>
    <row r="339" spans="1:17" ht="20.100000000000001" customHeight="1" x14ac:dyDescent="0.25">
      <c r="A339" s="134">
        <v>333</v>
      </c>
      <c r="B339" s="131" t="str">
        <f>IF('Dépenses sur factures'!B339="","",'Dépenses sur factures'!B339)</f>
        <v/>
      </c>
      <c r="C339" s="194" t="str">
        <f>IF('Dépenses sur factures'!C339="","",'Dépenses sur factures'!C339)</f>
        <v/>
      </c>
      <c r="D339" s="194" t="str">
        <f>IF('Dépenses sur factures'!D339="","",'Dépenses sur factures'!D339)</f>
        <v/>
      </c>
      <c r="E339" s="131" t="str">
        <f>IF('Dépenses sur factures'!E339="","",'Dépenses sur factures'!E339)</f>
        <v/>
      </c>
      <c r="F339" s="283" t="str">
        <f>IF('Dépenses sur factures'!F339="","",'Dépenses sur factures'!F339)</f>
        <v/>
      </c>
      <c r="G339" s="283" t="str">
        <f>IF('Dépenses sur factures'!G339="","",'Dépenses sur factures'!G339)</f>
        <v/>
      </c>
      <c r="H339" s="133" t="str">
        <f>IF('Dépenses sur factures'!H339="","",'Dépenses sur factures'!H339)</f>
        <v/>
      </c>
      <c r="I339" s="106"/>
      <c r="J339" s="287" t="str">
        <f t="shared" si="16"/>
        <v/>
      </c>
      <c r="K339" s="287" t="str">
        <f t="shared" si="17"/>
        <v/>
      </c>
      <c r="L339" s="106"/>
      <c r="M339" s="191"/>
      <c r="N339" s="340"/>
      <c r="O339" s="341" t="str">
        <f>IF(AND(OR(I339="KO",L339&lt;&gt;""),OR(I339="",J339="",K339="")),Listes!$A$74,IF(AND(L339="",I339&lt;&gt;""),Listes!$A$75,IF(AND(H339&lt;L339,N339=""),Listes!$A$76,IF(AND(K339&lt;J339,N339=""),Listes!$A$77,IF(AND(L339&lt;&gt;"",L339&lt;H339,M339=""),Listes!$A$78,IF(AND(P339="",OR(I339&lt;&gt;"",J339&lt;&gt;"",K339&lt;&gt;"")),Listes!$A$79,""))))))</f>
        <v/>
      </c>
      <c r="P339" s="196"/>
      <c r="Q339" s="31">
        <f t="shared" si="15"/>
        <v>0</v>
      </c>
    </row>
    <row r="340" spans="1:17" ht="20.100000000000001" customHeight="1" x14ac:dyDescent="0.25">
      <c r="A340" s="134">
        <v>334</v>
      </c>
      <c r="B340" s="131" t="str">
        <f>IF('Dépenses sur factures'!B340="","",'Dépenses sur factures'!B340)</f>
        <v/>
      </c>
      <c r="C340" s="194" t="str">
        <f>IF('Dépenses sur factures'!C340="","",'Dépenses sur factures'!C340)</f>
        <v/>
      </c>
      <c r="D340" s="194" t="str">
        <f>IF('Dépenses sur factures'!D340="","",'Dépenses sur factures'!D340)</f>
        <v/>
      </c>
      <c r="E340" s="131" t="str">
        <f>IF('Dépenses sur factures'!E340="","",'Dépenses sur factures'!E340)</f>
        <v/>
      </c>
      <c r="F340" s="283" t="str">
        <f>IF('Dépenses sur factures'!F340="","",'Dépenses sur factures'!F340)</f>
        <v/>
      </c>
      <c r="G340" s="283" t="str">
        <f>IF('Dépenses sur factures'!G340="","",'Dépenses sur factures'!G340)</f>
        <v/>
      </c>
      <c r="H340" s="133" t="str">
        <f>IF('Dépenses sur factures'!H340="","",'Dépenses sur factures'!H340)</f>
        <v/>
      </c>
      <c r="I340" s="106"/>
      <c r="J340" s="287" t="str">
        <f t="shared" si="16"/>
        <v/>
      </c>
      <c r="K340" s="287" t="str">
        <f t="shared" si="17"/>
        <v/>
      </c>
      <c r="L340" s="106"/>
      <c r="M340" s="191"/>
      <c r="N340" s="340"/>
      <c r="O340" s="341" t="str">
        <f>IF(AND(OR(I340="KO",L340&lt;&gt;""),OR(I340="",J340="",K340="")),Listes!$A$74,IF(AND(L340="",I340&lt;&gt;""),Listes!$A$75,IF(AND(H340&lt;L340,N340=""),Listes!$A$76,IF(AND(K340&lt;J340,N340=""),Listes!$A$77,IF(AND(L340&lt;&gt;"",L340&lt;H340,M340=""),Listes!$A$78,IF(AND(P340="",OR(I340&lt;&gt;"",J340&lt;&gt;"",K340&lt;&gt;"")),Listes!$A$79,""))))))</f>
        <v/>
      </c>
      <c r="P340" s="196"/>
      <c r="Q340" s="31">
        <f t="shared" si="15"/>
        <v>0</v>
      </c>
    </row>
    <row r="341" spans="1:17" ht="20.100000000000001" customHeight="1" x14ac:dyDescent="0.25">
      <c r="A341" s="134">
        <v>335</v>
      </c>
      <c r="B341" s="131" t="str">
        <f>IF('Dépenses sur factures'!B341="","",'Dépenses sur factures'!B341)</f>
        <v/>
      </c>
      <c r="C341" s="194" t="str">
        <f>IF('Dépenses sur factures'!C341="","",'Dépenses sur factures'!C341)</f>
        <v/>
      </c>
      <c r="D341" s="194" t="str">
        <f>IF('Dépenses sur factures'!D341="","",'Dépenses sur factures'!D341)</f>
        <v/>
      </c>
      <c r="E341" s="131" t="str">
        <f>IF('Dépenses sur factures'!E341="","",'Dépenses sur factures'!E341)</f>
        <v/>
      </c>
      <c r="F341" s="283" t="str">
        <f>IF('Dépenses sur factures'!F341="","",'Dépenses sur factures'!F341)</f>
        <v/>
      </c>
      <c r="G341" s="283" t="str">
        <f>IF('Dépenses sur factures'!G341="","",'Dépenses sur factures'!G341)</f>
        <v/>
      </c>
      <c r="H341" s="133" t="str">
        <f>IF('Dépenses sur factures'!H341="","",'Dépenses sur factures'!H341)</f>
        <v/>
      </c>
      <c r="I341" s="106"/>
      <c r="J341" s="287" t="str">
        <f t="shared" si="16"/>
        <v/>
      </c>
      <c r="K341" s="287" t="str">
        <f t="shared" si="17"/>
        <v/>
      </c>
      <c r="L341" s="106"/>
      <c r="M341" s="191"/>
      <c r="N341" s="340"/>
      <c r="O341" s="341" t="str">
        <f>IF(AND(OR(I341="KO",L341&lt;&gt;""),OR(I341="",J341="",K341="")),Listes!$A$74,IF(AND(L341="",I341&lt;&gt;""),Listes!$A$75,IF(AND(H341&lt;L341,N341=""),Listes!$A$76,IF(AND(K341&lt;J341,N341=""),Listes!$A$77,IF(AND(L341&lt;&gt;"",L341&lt;H341,M341=""),Listes!$A$78,IF(AND(P341="",OR(I341&lt;&gt;"",J341&lt;&gt;"",K341&lt;&gt;"")),Listes!$A$79,""))))))</f>
        <v/>
      </c>
      <c r="P341" s="196"/>
      <c r="Q341" s="31">
        <f t="shared" si="15"/>
        <v>0</v>
      </c>
    </row>
    <row r="342" spans="1:17" ht="20.100000000000001" customHeight="1" x14ac:dyDescent="0.25">
      <c r="A342" s="134">
        <v>336</v>
      </c>
      <c r="B342" s="131" t="str">
        <f>IF('Dépenses sur factures'!B342="","",'Dépenses sur factures'!B342)</f>
        <v/>
      </c>
      <c r="C342" s="194" t="str">
        <f>IF('Dépenses sur factures'!C342="","",'Dépenses sur factures'!C342)</f>
        <v/>
      </c>
      <c r="D342" s="194" t="str">
        <f>IF('Dépenses sur factures'!D342="","",'Dépenses sur factures'!D342)</f>
        <v/>
      </c>
      <c r="E342" s="131" t="str">
        <f>IF('Dépenses sur factures'!E342="","",'Dépenses sur factures'!E342)</f>
        <v/>
      </c>
      <c r="F342" s="283" t="str">
        <f>IF('Dépenses sur factures'!F342="","",'Dépenses sur factures'!F342)</f>
        <v/>
      </c>
      <c r="G342" s="283" t="str">
        <f>IF('Dépenses sur factures'!G342="","",'Dépenses sur factures'!G342)</f>
        <v/>
      </c>
      <c r="H342" s="133" t="str">
        <f>IF('Dépenses sur factures'!H342="","",'Dépenses sur factures'!H342)</f>
        <v/>
      </c>
      <c r="I342" s="106"/>
      <c r="J342" s="287" t="str">
        <f t="shared" si="16"/>
        <v/>
      </c>
      <c r="K342" s="287" t="str">
        <f t="shared" si="17"/>
        <v/>
      </c>
      <c r="L342" s="106"/>
      <c r="M342" s="191"/>
      <c r="N342" s="340"/>
      <c r="O342" s="341" t="str">
        <f>IF(AND(OR(I342="KO",L342&lt;&gt;""),OR(I342="",J342="",K342="")),Listes!$A$74,IF(AND(L342="",I342&lt;&gt;""),Listes!$A$75,IF(AND(H342&lt;L342,N342=""),Listes!$A$76,IF(AND(K342&lt;J342,N342=""),Listes!$A$77,IF(AND(L342&lt;&gt;"",L342&lt;H342,M342=""),Listes!$A$78,IF(AND(P342="",OR(I342&lt;&gt;"",J342&lt;&gt;"",K342&lt;&gt;"")),Listes!$A$79,""))))))</f>
        <v/>
      </c>
      <c r="P342" s="196"/>
      <c r="Q342" s="31">
        <f t="shared" si="15"/>
        <v>0</v>
      </c>
    </row>
    <row r="343" spans="1:17" ht="20.100000000000001" customHeight="1" x14ac:dyDescent="0.25">
      <c r="A343" s="134">
        <v>337</v>
      </c>
      <c r="B343" s="131" t="str">
        <f>IF('Dépenses sur factures'!B343="","",'Dépenses sur factures'!B343)</f>
        <v/>
      </c>
      <c r="C343" s="194" t="str">
        <f>IF('Dépenses sur factures'!C343="","",'Dépenses sur factures'!C343)</f>
        <v/>
      </c>
      <c r="D343" s="194" t="str">
        <f>IF('Dépenses sur factures'!D343="","",'Dépenses sur factures'!D343)</f>
        <v/>
      </c>
      <c r="E343" s="131" t="str">
        <f>IF('Dépenses sur factures'!E343="","",'Dépenses sur factures'!E343)</f>
        <v/>
      </c>
      <c r="F343" s="283" t="str">
        <f>IF('Dépenses sur factures'!F343="","",'Dépenses sur factures'!F343)</f>
        <v/>
      </c>
      <c r="G343" s="283" t="str">
        <f>IF('Dépenses sur factures'!G343="","",'Dépenses sur factures'!G343)</f>
        <v/>
      </c>
      <c r="H343" s="133" t="str">
        <f>IF('Dépenses sur factures'!H343="","",'Dépenses sur factures'!H343)</f>
        <v/>
      </c>
      <c r="I343" s="106"/>
      <c r="J343" s="287" t="str">
        <f t="shared" si="16"/>
        <v/>
      </c>
      <c r="K343" s="287" t="str">
        <f t="shared" si="17"/>
        <v/>
      </c>
      <c r="L343" s="106"/>
      <c r="M343" s="191"/>
      <c r="N343" s="340"/>
      <c r="O343" s="341" t="str">
        <f>IF(AND(OR(I343="KO",L343&lt;&gt;""),OR(I343="",J343="",K343="")),Listes!$A$74,IF(AND(L343="",I343&lt;&gt;""),Listes!$A$75,IF(AND(H343&lt;L343,N343=""),Listes!$A$76,IF(AND(K343&lt;J343,N343=""),Listes!$A$77,IF(AND(L343&lt;&gt;"",L343&lt;H343,M343=""),Listes!$A$78,IF(AND(P343="",OR(I343&lt;&gt;"",J343&lt;&gt;"",K343&lt;&gt;"")),Listes!$A$79,""))))))</f>
        <v/>
      </c>
      <c r="P343" s="196"/>
      <c r="Q343" s="31">
        <f t="shared" si="15"/>
        <v>0</v>
      </c>
    </row>
    <row r="344" spans="1:17" ht="20.100000000000001" customHeight="1" x14ac:dyDescent="0.25">
      <c r="A344" s="134">
        <v>338</v>
      </c>
      <c r="B344" s="131" t="str">
        <f>IF('Dépenses sur factures'!B344="","",'Dépenses sur factures'!B344)</f>
        <v/>
      </c>
      <c r="C344" s="194" t="str">
        <f>IF('Dépenses sur factures'!C344="","",'Dépenses sur factures'!C344)</f>
        <v/>
      </c>
      <c r="D344" s="194" t="str">
        <f>IF('Dépenses sur factures'!D344="","",'Dépenses sur factures'!D344)</f>
        <v/>
      </c>
      <c r="E344" s="131" t="str">
        <f>IF('Dépenses sur factures'!E344="","",'Dépenses sur factures'!E344)</f>
        <v/>
      </c>
      <c r="F344" s="283" t="str">
        <f>IF('Dépenses sur factures'!F344="","",'Dépenses sur factures'!F344)</f>
        <v/>
      </c>
      <c r="G344" s="283" t="str">
        <f>IF('Dépenses sur factures'!G344="","",'Dépenses sur factures'!G344)</f>
        <v/>
      </c>
      <c r="H344" s="133" t="str">
        <f>IF('Dépenses sur factures'!H344="","",'Dépenses sur factures'!H344)</f>
        <v/>
      </c>
      <c r="I344" s="106"/>
      <c r="J344" s="287" t="str">
        <f t="shared" si="16"/>
        <v/>
      </c>
      <c r="K344" s="287" t="str">
        <f t="shared" si="17"/>
        <v/>
      </c>
      <c r="L344" s="106"/>
      <c r="M344" s="191"/>
      <c r="N344" s="340"/>
      <c r="O344" s="341" t="str">
        <f>IF(AND(OR(I344="KO",L344&lt;&gt;""),OR(I344="",J344="",K344="")),Listes!$A$74,IF(AND(L344="",I344&lt;&gt;""),Listes!$A$75,IF(AND(H344&lt;L344,N344=""),Listes!$A$76,IF(AND(K344&lt;J344,N344=""),Listes!$A$77,IF(AND(L344&lt;&gt;"",L344&lt;H344,M344=""),Listes!$A$78,IF(AND(P344="",OR(I344&lt;&gt;"",J344&lt;&gt;"",K344&lt;&gt;"")),Listes!$A$79,""))))))</f>
        <v/>
      </c>
      <c r="P344" s="196"/>
      <c r="Q344" s="31">
        <f t="shared" si="15"/>
        <v>0</v>
      </c>
    </row>
    <row r="345" spans="1:17" ht="20.100000000000001" customHeight="1" x14ac:dyDescent="0.25">
      <c r="A345" s="134">
        <v>339</v>
      </c>
      <c r="B345" s="131" t="str">
        <f>IF('Dépenses sur factures'!B345="","",'Dépenses sur factures'!B345)</f>
        <v/>
      </c>
      <c r="C345" s="194" t="str">
        <f>IF('Dépenses sur factures'!C345="","",'Dépenses sur factures'!C345)</f>
        <v/>
      </c>
      <c r="D345" s="194" t="str">
        <f>IF('Dépenses sur factures'!D345="","",'Dépenses sur factures'!D345)</f>
        <v/>
      </c>
      <c r="E345" s="131" t="str">
        <f>IF('Dépenses sur factures'!E345="","",'Dépenses sur factures'!E345)</f>
        <v/>
      </c>
      <c r="F345" s="283" t="str">
        <f>IF('Dépenses sur factures'!F345="","",'Dépenses sur factures'!F345)</f>
        <v/>
      </c>
      <c r="G345" s="283" t="str">
        <f>IF('Dépenses sur factures'!G345="","",'Dépenses sur factures'!G345)</f>
        <v/>
      </c>
      <c r="H345" s="133" t="str">
        <f>IF('Dépenses sur factures'!H345="","",'Dépenses sur factures'!H345)</f>
        <v/>
      </c>
      <c r="I345" s="106"/>
      <c r="J345" s="287" t="str">
        <f t="shared" si="16"/>
        <v/>
      </c>
      <c r="K345" s="287" t="str">
        <f t="shared" si="17"/>
        <v/>
      </c>
      <c r="L345" s="106"/>
      <c r="M345" s="191"/>
      <c r="N345" s="340"/>
      <c r="O345" s="341" t="str">
        <f>IF(AND(OR(I345="KO",L345&lt;&gt;""),OR(I345="",J345="",K345="")),Listes!$A$74,IF(AND(L345="",I345&lt;&gt;""),Listes!$A$75,IF(AND(H345&lt;L345,N345=""),Listes!$A$76,IF(AND(K345&lt;J345,N345=""),Listes!$A$77,IF(AND(L345&lt;&gt;"",L345&lt;H345,M345=""),Listes!$A$78,IF(AND(P345="",OR(I345&lt;&gt;"",J345&lt;&gt;"",K345&lt;&gt;"")),Listes!$A$79,""))))))</f>
        <v/>
      </c>
      <c r="P345" s="196"/>
      <c r="Q345" s="31">
        <f t="shared" si="15"/>
        <v>0</v>
      </c>
    </row>
    <row r="346" spans="1:17" ht="20.100000000000001" customHeight="1" x14ac:dyDescent="0.25">
      <c r="A346" s="134">
        <v>340</v>
      </c>
      <c r="B346" s="131" t="str">
        <f>IF('Dépenses sur factures'!B346="","",'Dépenses sur factures'!B346)</f>
        <v/>
      </c>
      <c r="C346" s="194" t="str">
        <f>IF('Dépenses sur factures'!C346="","",'Dépenses sur factures'!C346)</f>
        <v/>
      </c>
      <c r="D346" s="194" t="str">
        <f>IF('Dépenses sur factures'!D346="","",'Dépenses sur factures'!D346)</f>
        <v/>
      </c>
      <c r="E346" s="131" t="str">
        <f>IF('Dépenses sur factures'!E346="","",'Dépenses sur factures'!E346)</f>
        <v/>
      </c>
      <c r="F346" s="283" t="str">
        <f>IF('Dépenses sur factures'!F346="","",'Dépenses sur factures'!F346)</f>
        <v/>
      </c>
      <c r="G346" s="283" t="str">
        <f>IF('Dépenses sur factures'!G346="","",'Dépenses sur factures'!G346)</f>
        <v/>
      </c>
      <c r="H346" s="133" t="str">
        <f>IF('Dépenses sur factures'!H346="","",'Dépenses sur factures'!H346)</f>
        <v/>
      </c>
      <c r="I346" s="106"/>
      <c r="J346" s="287" t="str">
        <f t="shared" si="16"/>
        <v/>
      </c>
      <c r="K346" s="287" t="str">
        <f t="shared" si="17"/>
        <v/>
      </c>
      <c r="L346" s="106"/>
      <c r="M346" s="191"/>
      <c r="N346" s="340"/>
      <c r="O346" s="341" t="str">
        <f>IF(AND(OR(I346="KO",L346&lt;&gt;""),OR(I346="",J346="",K346="")),Listes!$A$74,IF(AND(L346="",I346&lt;&gt;""),Listes!$A$75,IF(AND(H346&lt;L346,N346=""),Listes!$A$76,IF(AND(K346&lt;J346,N346=""),Listes!$A$77,IF(AND(L346&lt;&gt;"",L346&lt;H346,M346=""),Listes!$A$78,IF(AND(P346="",OR(I346&lt;&gt;"",J346&lt;&gt;"",K346&lt;&gt;"")),Listes!$A$79,""))))))</f>
        <v/>
      </c>
      <c r="P346" s="196"/>
      <c r="Q346" s="31">
        <f t="shared" si="15"/>
        <v>0</v>
      </c>
    </row>
    <row r="347" spans="1:17" ht="20.100000000000001" customHeight="1" x14ac:dyDescent="0.25">
      <c r="A347" s="134">
        <v>341</v>
      </c>
      <c r="B347" s="131" t="str">
        <f>IF('Dépenses sur factures'!B347="","",'Dépenses sur factures'!B347)</f>
        <v/>
      </c>
      <c r="C347" s="194" t="str">
        <f>IF('Dépenses sur factures'!C347="","",'Dépenses sur factures'!C347)</f>
        <v/>
      </c>
      <c r="D347" s="194" t="str">
        <f>IF('Dépenses sur factures'!D347="","",'Dépenses sur factures'!D347)</f>
        <v/>
      </c>
      <c r="E347" s="131" t="str">
        <f>IF('Dépenses sur factures'!E347="","",'Dépenses sur factures'!E347)</f>
        <v/>
      </c>
      <c r="F347" s="283" t="str">
        <f>IF('Dépenses sur factures'!F347="","",'Dépenses sur factures'!F347)</f>
        <v/>
      </c>
      <c r="G347" s="283" t="str">
        <f>IF('Dépenses sur factures'!G347="","",'Dépenses sur factures'!G347)</f>
        <v/>
      </c>
      <c r="H347" s="133" t="str">
        <f>IF('Dépenses sur factures'!H347="","",'Dépenses sur factures'!H347)</f>
        <v/>
      </c>
      <c r="I347" s="106"/>
      <c r="J347" s="287" t="str">
        <f t="shared" si="16"/>
        <v/>
      </c>
      <c r="K347" s="287" t="str">
        <f t="shared" si="17"/>
        <v/>
      </c>
      <c r="L347" s="106"/>
      <c r="M347" s="191"/>
      <c r="N347" s="340"/>
      <c r="O347" s="341" t="str">
        <f>IF(AND(OR(I347="KO",L347&lt;&gt;""),OR(I347="",J347="",K347="")),Listes!$A$74,IF(AND(L347="",I347&lt;&gt;""),Listes!$A$75,IF(AND(H347&lt;L347,N347=""),Listes!$A$76,IF(AND(K347&lt;J347,N347=""),Listes!$A$77,IF(AND(L347&lt;&gt;"",L347&lt;H347,M347=""),Listes!$A$78,IF(AND(P347="",OR(I347&lt;&gt;"",J347&lt;&gt;"",K347&lt;&gt;"")),Listes!$A$79,""))))))</f>
        <v/>
      </c>
      <c r="P347" s="196"/>
      <c r="Q347" s="31">
        <f t="shared" si="15"/>
        <v>0</v>
      </c>
    </row>
    <row r="348" spans="1:17" ht="20.100000000000001" customHeight="1" x14ac:dyDescent="0.25">
      <c r="A348" s="134">
        <v>342</v>
      </c>
      <c r="B348" s="131" t="str">
        <f>IF('Dépenses sur factures'!B348="","",'Dépenses sur factures'!B348)</f>
        <v/>
      </c>
      <c r="C348" s="194" t="str">
        <f>IF('Dépenses sur factures'!C348="","",'Dépenses sur factures'!C348)</f>
        <v/>
      </c>
      <c r="D348" s="194" t="str">
        <f>IF('Dépenses sur factures'!D348="","",'Dépenses sur factures'!D348)</f>
        <v/>
      </c>
      <c r="E348" s="131" t="str">
        <f>IF('Dépenses sur factures'!E348="","",'Dépenses sur factures'!E348)</f>
        <v/>
      </c>
      <c r="F348" s="283" t="str">
        <f>IF('Dépenses sur factures'!F348="","",'Dépenses sur factures'!F348)</f>
        <v/>
      </c>
      <c r="G348" s="283" t="str">
        <f>IF('Dépenses sur factures'!G348="","",'Dépenses sur factures'!G348)</f>
        <v/>
      </c>
      <c r="H348" s="133" t="str">
        <f>IF('Dépenses sur factures'!H348="","",'Dépenses sur factures'!H348)</f>
        <v/>
      </c>
      <c r="I348" s="106"/>
      <c r="J348" s="287" t="str">
        <f t="shared" si="16"/>
        <v/>
      </c>
      <c r="K348" s="287" t="str">
        <f t="shared" si="17"/>
        <v/>
      </c>
      <c r="L348" s="106"/>
      <c r="M348" s="191"/>
      <c r="N348" s="340"/>
      <c r="O348" s="341" t="str">
        <f>IF(AND(OR(I348="KO",L348&lt;&gt;""),OR(I348="",J348="",K348="")),Listes!$A$74,IF(AND(L348="",I348&lt;&gt;""),Listes!$A$75,IF(AND(H348&lt;L348,N348=""),Listes!$A$76,IF(AND(K348&lt;J348,N348=""),Listes!$A$77,IF(AND(L348&lt;&gt;"",L348&lt;H348,M348=""),Listes!$A$78,IF(AND(P348="",OR(I348&lt;&gt;"",J348&lt;&gt;"",K348&lt;&gt;"")),Listes!$A$79,""))))))</f>
        <v/>
      </c>
      <c r="P348" s="196"/>
      <c r="Q348" s="31">
        <f t="shared" si="15"/>
        <v>0</v>
      </c>
    </row>
    <row r="349" spans="1:17" ht="20.100000000000001" customHeight="1" x14ac:dyDescent="0.25">
      <c r="A349" s="134">
        <v>343</v>
      </c>
      <c r="B349" s="131" t="str">
        <f>IF('Dépenses sur factures'!B349="","",'Dépenses sur factures'!B349)</f>
        <v/>
      </c>
      <c r="C349" s="194" t="str">
        <f>IF('Dépenses sur factures'!C349="","",'Dépenses sur factures'!C349)</f>
        <v/>
      </c>
      <c r="D349" s="194" t="str">
        <f>IF('Dépenses sur factures'!D349="","",'Dépenses sur factures'!D349)</f>
        <v/>
      </c>
      <c r="E349" s="131" t="str">
        <f>IF('Dépenses sur factures'!E349="","",'Dépenses sur factures'!E349)</f>
        <v/>
      </c>
      <c r="F349" s="283" t="str">
        <f>IF('Dépenses sur factures'!F349="","",'Dépenses sur factures'!F349)</f>
        <v/>
      </c>
      <c r="G349" s="283" t="str">
        <f>IF('Dépenses sur factures'!G349="","",'Dépenses sur factures'!G349)</f>
        <v/>
      </c>
      <c r="H349" s="133" t="str">
        <f>IF('Dépenses sur factures'!H349="","",'Dépenses sur factures'!H349)</f>
        <v/>
      </c>
      <c r="I349" s="106"/>
      <c r="J349" s="287" t="str">
        <f t="shared" si="16"/>
        <v/>
      </c>
      <c r="K349" s="287" t="str">
        <f t="shared" si="17"/>
        <v/>
      </c>
      <c r="L349" s="106"/>
      <c r="M349" s="191"/>
      <c r="N349" s="340"/>
      <c r="O349" s="341" t="str">
        <f>IF(AND(OR(I349="KO",L349&lt;&gt;""),OR(I349="",J349="",K349="")),Listes!$A$74,IF(AND(L349="",I349&lt;&gt;""),Listes!$A$75,IF(AND(H349&lt;L349,N349=""),Listes!$A$76,IF(AND(K349&lt;J349,N349=""),Listes!$A$77,IF(AND(L349&lt;&gt;"",L349&lt;H349,M349=""),Listes!$A$78,IF(AND(P349="",OR(I349&lt;&gt;"",J349&lt;&gt;"",K349&lt;&gt;"")),Listes!$A$79,""))))))</f>
        <v/>
      </c>
      <c r="P349" s="196"/>
      <c r="Q349" s="31">
        <f t="shared" si="15"/>
        <v>0</v>
      </c>
    </row>
    <row r="350" spans="1:17" ht="20.100000000000001" customHeight="1" x14ac:dyDescent="0.25">
      <c r="A350" s="134">
        <v>344</v>
      </c>
      <c r="B350" s="131" t="str">
        <f>IF('Dépenses sur factures'!B350="","",'Dépenses sur factures'!B350)</f>
        <v/>
      </c>
      <c r="C350" s="194" t="str">
        <f>IF('Dépenses sur factures'!C350="","",'Dépenses sur factures'!C350)</f>
        <v/>
      </c>
      <c r="D350" s="194" t="str">
        <f>IF('Dépenses sur factures'!D350="","",'Dépenses sur factures'!D350)</f>
        <v/>
      </c>
      <c r="E350" s="131" t="str">
        <f>IF('Dépenses sur factures'!E350="","",'Dépenses sur factures'!E350)</f>
        <v/>
      </c>
      <c r="F350" s="283" t="str">
        <f>IF('Dépenses sur factures'!F350="","",'Dépenses sur factures'!F350)</f>
        <v/>
      </c>
      <c r="G350" s="283" t="str">
        <f>IF('Dépenses sur factures'!G350="","",'Dépenses sur factures'!G350)</f>
        <v/>
      </c>
      <c r="H350" s="133" t="str">
        <f>IF('Dépenses sur factures'!H350="","",'Dépenses sur factures'!H350)</f>
        <v/>
      </c>
      <c r="I350" s="106"/>
      <c r="J350" s="287" t="str">
        <f t="shared" si="16"/>
        <v/>
      </c>
      <c r="K350" s="287" t="str">
        <f t="shared" si="17"/>
        <v/>
      </c>
      <c r="L350" s="106"/>
      <c r="M350" s="191"/>
      <c r="N350" s="340"/>
      <c r="O350" s="341" t="str">
        <f>IF(AND(OR(I350="KO",L350&lt;&gt;""),OR(I350="",J350="",K350="")),Listes!$A$74,IF(AND(L350="",I350&lt;&gt;""),Listes!$A$75,IF(AND(H350&lt;L350,N350=""),Listes!$A$76,IF(AND(K350&lt;J350,N350=""),Listes!$A$77,IF(AND(L350&lt;&gt;"",L350&lt;H350,M350=""),Listes!$A$78,IF(AND(P350="",OR(I350&lt;&gt;"",J350&lt;&gt;"",K350&lt;&gt;"")),Listes!$A$79,""))))))</f>
        <v/>
      </c>
      <c r="P350" s="196"/>
      <c r="Q350" s="31">
        <f t="shared" si="15"/>
        <v>0</v>
      </c>
    </row>
    <row r="351" spans="1:17" ht="20.100000000000001" customHeight="1" x14ac:dyDescent="0.25">
      <c r="A351" s="134">
        <v>345</v>
      </c>
      <c r="B351" s="131" t="str">
        <f>IF('Dépenses sur factures'!B351="","",'Dépenses sur factures'!B351)</f>
        <v/>
      </c>
      <c r="C351" s="194" t="str">
        <f>IF('Dépenses sur factures'!C351="","",'Dépenses sur factures'!C351)</f>
        <v/>
      </c>
      <c r="D351" s="194" t="str">
        <f>IF('Dépenses sur factures'!D351="","",'Dépenses sur factures'!D351)</f>
        <v/>
      </c>
      <c r="E351" s="131" t="str">
        <f>IF('Dépenses sur factures'!E351="","",'Dépenses sur factures'!E351)</f>
        <v/>
      </c>
      <c r="F351" s="283" t="str">
        <f>IF('Dépenses sur factures'!F351="","",'Dépenses sur factures'!F351)</f>
        <v/>
      </c>
      <c r="G351" s="283" t="str">
        <f>IF('Dépenses sur factures'!G351="","",'Dépenses sur factures'!G351)</f>
        <v/>
      </c>
      <c r="H351" s="133" t="str">
        <f>IF('Dépenses sur factures'!H351="","",'Dépenses sur factures'!H351)</f>
        <v/>
      </c>
      <c r="I351" s="106"/>
      <c r="J351" s="287" t="str">
        <f t="shared" si="16"/>
        <v/>
      </c>
      <c r="K351" s="287" t="str">
        <f t="shared" si="17"/>
        <v/>
      </c>
      <c r="L351" s="106"/>
      <c r="M351" s="191"/>
      <c r="N351" s="340"/>
      <c r="O351" s="341" t="str">
        <f>IF(AND(OR(I351="KO",L351&lt;&gt;""),OR(I351="",J351="",K351="")),Listes!$A$74,IF(AND(L351="",I351&lt;&gt;""),Listes!$A$75,IF(AND(H351&lt;L351,N351=""),Listes!$A$76,IF(AND(K351&lt;J351,N351=""),Listes!$A$77,IF(AND(L351&lt;&gt;"",L351&lt;H351,M351=""),Listes!$A$78,IF(AND(P351="",OR(I351&lt;&gt;"",J351&lt;&gt;"",K351&lt;&gt;"")),Listes!$A$79,""))))))</f>
        <v/>
      </c>
      <c r="P351" s="196"/>
      <c r="Q351" s="31">
        <f t="shared" si="15"/>
        <v>0</v>
      </c>
    </row>
    <row r="352" spans="1:17" ht="20.100000000000001" customHeight="1" x14ac:dyDescent="0.25">
      <c r="A352" s="134">
        <v>346</v>
      </c>
      <c r="B352" s="131" t="str">
        <f>IF('Dépenses sur factures'!B352="","",'Dépenses sur factures'!B352)</f>
        <v/>
      </c>
      <c r="C352" s="194" t="str">
        <f>IF('Dépenses sur factures'!C352="","",'Dépenses sur factures'!C352)</f>
        <v/>
      </c>
      <c r="D352" s="194" t="str">
        <f>IF('Dépenses sur factures'!D352="","",'Dépenses sur factures'!D352)</f>
        <v/>
      </c>
      <c r="E352" s="131" t="str">
        <f>IF('Dépenses sur factures'!E352="","",'Dépenses sur factures'!E352)</f>
        <v/>
      </c>
      <c r="F352" s="283" t="str">
        <f>IF('Dépenses sur factures'!F352="","",'Dépenses sur factures'!F352)</f>
        <v/>
      </c>
      <c r="G352" s="283" t="str">
        <f>IF('Dépenses sur factures'!G352="","",'Dépenses sur factures'!G352)</f>
        <v/>
      </c>
      <c r="H352" s="133" t="str">
        <f>IF('Dépenses sur factures'!H352="","",'Dépenses sur factures'!H352)</f>
        <v/>
      </c>
      <c r="I352" s="106"/>
      <c r="J352" s="287" t="str">
        <f t="shared" si="16"/>
        <v/>
      </c>
      <c r="K352" s="287" t="str">
        <f t="shared" si="17"/>
        <v/>
      </c>
      <c r="L352" s="106"/>
      <c r="M352" s="191"/>
      <c r="N352" s="340"/>
      <c r="O352" s="341" t="str">
        <f>IF(AND(OR(I352="KO",L352&lt;&gt;""),OR(I352="",J352="",K352="")),Listes!$A$74,IF(AND(L352="",I352&lt;&gt;""),Listes!$A$75,IF(AND(H352&lt;L352,N352=""),Listes!$A$76,IF(AND(K352&lt;J352,N352=""),Listes!$A$77,IF(AND(L352&lt;&gt;"",L352&lt;H352,M352=""),Listes!$A$78,IF(AND(P352="",OR(I352&lt;&gt;"",J352&lt;&gt;"",K352&lt;&gt;"")),Listes!$A$79,""))))))</f>
        <v/>
      </c>
      <c r="P352" s="196"/>
      <c r="Q352" s="31">
        <f t="shared" si="15"/>
        <v>0</v>
      </c>
    </row>
    <row r="353" spans="1:17" ht="20.100000000000001" customHeight="1" x14ac:dyDescent="0.25">
      <c r="A353" s="134">
        <v>347</v>
      </c>
      <c r="B353" s="131" t="str">
        <f>IF('Dépenses sur factures'!B353="","",'Dépenses sur factures'!B353)</f>
        <v/>
      </c>
      <c r="C353" s="194" t="str">
        <f>IF('Dépenses sur factures'!C353="","",'Dépenses sur factures'!C353)</f>
        <v/>
      </c>
      <c r="D353" s="194" t="str">
        <f>IF('Dépenses sur factures'!D353="","",'Dépenses sur factures'!D353)</f>
        <v/>
      </c>
      <c r="E353" s="131" t="str">
        <f>IF('Dépenses sur factures'!E353="","",'Dépenses sur factures'!E353)</f>
        <v/>
      </c>
      <c r="F353" s="283" t="str">
        <f>IF('Dépenses sur factures'!F353="","",'Dépenses sur factures'!F353)</f>
        <v/>
      </c>
      <c r="G353" s="283" t="str">
        <f>IF('Dépenses sur factures'!G353="","",'Dépenses sur factures'!G353)</f>
        <v/>
      </c>
      <c r="H353" s="133" t="str">
        <f>IF('Dépenses sur factures'!H353="","",'Dépenses sur factures'!H353)</f>
        <v/>
      </c>
      <c r="I353" s="106"/>
      <c r="J353" s="287" t="str">
        <f t="shared" si="16"/>
        <v/>
      </c>
      <c r="K353" s="287" t="str">
        <f t="shared" si="17"/>
        <v/>
      </c>
      <c r="L353" s="106"/>
      <c r="M353" s="191"/>
      <c r="N353" s="340"/>
      <c r="O353" s="341" t="str">
        <f>IF(AND(OR(I353="KO",L353&lt;&gt;""),OR(I353="",J353="",K353="")),Listes!$A$74,IF(AND(L353="",I353&lt;&gt;""),Listes!$A$75,IF(AND(H353&lt;L353,N353=""),Listes!$A$76,IF(AND(K353&lt;J353,N353=""),Listes!$A$77,IF(AND(L353&lt;&gt;"",L353&lt;H353,M353=""),Listes!$A$78,IF(AND(P353="",OR(I353&lt;&gt;"",J353&lt;&gt;"",K353&lt;&gt;"")),Listes!$A$79,""))))))</f>
        <v/>
      </c>
      <c r="P353" s="196"/>
      <c r="Q353" s="31">
        <f t="shared" si="15"/>
        <v>0</v>
      </c>
    </row>
    <row r="354" spans="1:17" ht="20.100000000000001" customHeight="1" x14ac:dyDescent="0.25">
      <c r="A354" s="134">
        <v>348</v>
      </c>
      <c r="B354" s="131" t="str">
        <f>IF('Dépenses sur factures'!B354="","",'Dépenses sur factures'!B354)</f>
        <v/>
      </c>
      <c r="C354" s="194" t="str">
        <f>IF('Dépenses sur factures'!C354="","",'Dépenses sur factures'!C354)</f>
        <v/>
      </c>
      <c r="D354" s="194" t="str">
        <f>IF('Dépenses sur factures'!D354="","",'Dépenses sur factures'!D354)</f>
        <v/>
      </c>
      <c r="E354" s="131" t="str">
        <f>IF('Dépenses sur factures'!E354="","",'Dépenses sur factures'!E354)</f>
        <v/>
      </c>
      <c r="F354" s="283" t="str">
        <f>IF('Dépenses sur factures'!F354="","",'Dépenses sur factures'!F354)</f>
        <v/>
      </c>
      <c r="G354" s="283" t="str">
        <f>IF('Dépenses sur factures'!G354="","",'Dépenses sur factures'!G354)</f>
        <v/>
      </c>
      <c r="H354" s="133" t="str">
        <f>IF('Dépenses sur factures'!H354="","",'Dépenses sur factures'!H354)</f>
        <v/>
      </c>
      <c r="I354" s="106"/>
      <c r="J354" s="287" t="str">
        <f t="shared" si="16"/>
        <v/>
      </c>
      <c r="K354" s="287" t="str">
        <f t="shared" si="17"/>
        <v/>
      </c>
      <c r="L354" s="106"/>
      <c r="M354" s="191"/>
      <c r="N354" s="340"/>
      <c r="O354" s="341" t="str">
        <f>IF(AND(OR(I354="KO",L354&lt;&gt;""),OR(I354="",J354="",K354="")),Listes!$A$74,IF(AND(L354="",I354&lt;&gt;""),Listes!$A$75,IF(AND(H354&lt;L354,N354=""),Listes!$A$76,IF(AND(K354&lt;J354,N354=""),Listes!$A$77,IF(AND(L354&lt;&gt;"",L354&lt;H354,M354=""),Listes!$A$78,IF(AND(P354="",OR(I354&lt;&gt;"",J354&lt;&gt;"",K354&lt;&gt;"")),Listes!$A$79,""))))))</f>
        <v/>
      </c>
      <c r="P354" s="196"/>
      <c r="Q354" s="31">
        <f t="shared" si="15"/>
        <v>0</v>
      </c>
    </row>
    <row r="355" spans="1:17" ht="20.100000000000001" customHeight="1" x14ac:dyDescent="0.25">
      <c r="A355" s="134">
        <v>349</v>
      </c>
      <c r="B355" s="131" t="str">
        <f>IF('Dépenses sur factures'!B355="","",'Dépenses sur factures'!B355)</f>
        <v/>
      </c>
      <c r="C355" s="194" t="str">
        <f>IF('Dépenses sur factures'!C355="","",'Dépenses sur factures'!C355)</f>
        <v/>
      </c>
      <c r="D355" s="194" t="str">
        <f>IF('Dépenses sur factures'!D355="","",'Dépenses sur factures'!D355)</f>
        <v/>
      </c>
      <c r="E355" s="131" t="str">
        <f>IF('Dépenses sur factures'!E355="","",'Dépenses sur factures'!E355)</f>
        <v/>
      </c>
      <c r="F355" s="283" t="str">
        <f>IF('Dépenses sur factures'!F355="","",'Dépenses sur factures'!F355)</f>
        <v/>
      </c>
      <c r="G355" s="283" t="str">
        <f>IF('Dépenses sur factures'!G355="","",'Dépenses sur factures'!G355)</f>
        <v/>
      </c>
      <c r="H355" s="133" t="str">
        <f>IF('Dépenses sur factures'!H355="","",'Dépenses sur factures'!H355)</f>
        <v/>
      </c>
      <c r="I355" s="106"/>
      <c r="J355" s="287" t="str">
        <f t="shared" si="16"/>
        <v/>
      </c>
      <c r="K355" s="287" t="str">
        <f t="shared" si="17"/>
        <v/>
      </c>
      <c r="L355" s="106"/>
      <c r="M355" s="191"/>
      <c r="N355" s="340"/>
      <c r="O355" s="341" t="str">
        <f>IF(AND(OR(I355="KO",L355&lt;&gt;""),OR(I355="",J355="",K355="")),Listes!$A$74,IF(AND(L355="",I355&lt;&gt;""),Listes!$A$75,IF(AND(H355&lt;L355,N355=""),Listes!$A$76,IF(AND(K355&lt;J355,N355=""),Listes!$A$77,IF(AND(L355&lt;&gt;"",L355&lt;H355,M355=""),Listes!$A$78,IF(AND(P355="",OR(I355&lt;&gt;"",J355&lt;&gt;"",K355&lt;&gt;"")),Listes!$A$79,""))))))</f>
        <v/>
      </c>
      <c r="P355" s="196"/>
      <c r="Q355" s="31">
        <f t="shared" si="15"/>
        <v>0</v>
      </c>
    </row>
    <row r="356" spans="1:17" ht="20.100000000000001" customHeight="1" x14ac:dyDescent="0.25">
      <c r="A356" s="134">
        <v>350</v>
      </c>
      <c r="B356" s="131" t="str">
        <f>IF('Dépenses sur factures'!B356="","",'Dépenses sur factures'!B356)</f>
        <v/>
      </c>
      <c r="C356" s="194" t="str">
        <f>IF('Dépenses sur factures'!C356="","",'Dépenses sur factures'!C356)</f>
        <v/>
      </c>
      <c r="D356" s="194" t="str">
        <f>IF('Dépenses sur factures'!D356="","",'Dépenses sur factures'!D356)</f>
        <v/>
      </c>
      <c r="E356" s="131" t="str">
        <f>IF('Dépenses sur factures'!E356="","",'Dépenses sur factures'!E356)</f>
        <v/>
      </c>
      <c r="F356" s="283" t="str">
        <f>IF('Dépenses sur factures'!F356="","",'Dépenses sur factures'!F356)</f>
        <v/>
      </c>
      <c r="G356" s="283" t="str">
        <f>IF('Dépenses sur factures'!G356="","",'Dépenses sur factures'!G356)</f>
        <v/>
      </c>
      <c r="H356" s="133" t="str">
        <f>IF('Dépenses sur factures'!H356="","",'Dépenses sur factures'!H356)</f>
        <v/>
      </c>
      <c r="I356" s="106"/>
      <c r="J356" s="287" t="str">
        <f t="shared" si="16"/>
        <v/>
      </c>
      <c r="K356" s="287" t="str">
        <f t="shared" si="17"/>
        <v/>
      </c>
      <c r="L356" s="106"/>
      <c r="M356" s="191"/>
      <c r="N356" s="340"/>
      <c r="O356" s="341" t="str">
        <f>IF(AND(OR(I356="KO",L356&lt;&gt;""),OR(I356="",J356="",K356="")),Listes!$A$74,IF(AND(L356="",I356&lt;&gt;""),Listes!$A$75,IF(AND(H356&lt;L356,N356=""),Listes!$A$76,IF(AND(K356&lt;J356,N356=""),Listes!$A$77,IF(AND(L356&lt;&gt;"",L356&lt;H356,M356=""),Listes!$A$78,IF(AND(P356="",OR(I356&lt;&gt;"",J356&lt;&gt;"",K356&lt;&gt;"")),Listes!$A$79,""))))))</f>
        <v/>
      </c>
      <c r="P356" s="196"/>
      <c r="Q356" s="31">
        <f t="shared" si="15"/>
        <v>0</v>
      </c>
    </row>
    <row r="357" spans="1:17" ht="20.100000000000001" customHeight="1" x14ac:dyDescent="0.25">
      <c r="A357" s="134">
        <v>351</v>
      </c>
      <c r="B357" s="131" t="str">
        <f>IF('Dépenses sur factures'!B357="","",'Dépenses sur factures'!B357)</f>
        <v/>
      </c>
      <c r="C357" s="194" t="str">
        <f>IF('Dépenses sur factures'!C357="","",'Dépenses sur factures'!C357)</f>
        <v/>
      </c>
      <c r="D357" s="194" t="str">
        <f>IF('Dépenses sur factures'!D357="","",'Dépenses sur factures'!D357)</f>
        <v/>
      </c>
      <c r="E357" s="131" t="str">
        <f>IF('Dépenses sur factures'!E357="","",'Dépenses sur factures'!E357)</f>
        <v/>
      </c>
      <c r="F357" s="283" t="str">
        <f>IF('Dépenses sur factures'!F357="","",'Dépenses sur factures'!F357)</f>
        <v/>
      </c>
      <c r="G357" s="283" t="str">
        <f>IF('Dépenses sur factures'!G357="","",'Dépenses sur factures'!G357)</f>
        <v/>
      </c>
      <c r="H357" s="133" t="str">
        <f>IF('Dépenses sur factures'!H357="","",'Dépenses sur factures'!H357)</f>
        <v/>
      </c>
      <c r="I357" s="106"/>
      <c r="J357" s="287" t="str">
        <f t="shared" si="16"/>
        <v/>
      </c>
      <c r="K357" s="287" t="str">
        <f t="shared" si="17"/>
        <v/>
      </c>
      <c r="L357" s="106"/>
      <c r="M357" s="191"/>
      <c r="N357" s="340"/>
      <c r="O357" s="341" t="str">
        <f>IF(AND(OR(I357="KO",L357&lt;&gt;""),OR(I357="",J357="",K357="")),Listes!$A$74,IF(AND(L357="",I357&lt;&gt;""),Listes!$A$75,IF(AND(H357&lt;L357,N357=""),Listes!$A$76,IF(AND(K357&lt;J357,N357=""),Listes!$A$77,IF(AND(L357&lt;&gt;"",L357&lt;H357,M357=""),Listes!$A$78,IF(AND(P357="",OR(I357&lt;&gt;"",J357&lt;&gt;"",K357&lt;&gt;"")),Listes!$A$79,""))))))</f>
        <v/>
      </c>
      <c r="P357" s="196"/>
      <c r="Q357" s="31">
        <f t="shared" si="15"/>
        <v>0</v>
      </c>
    </row>
    <row r="358" spans="1:17" ht="20.100000000000001" customHeight="1" x14ac:dyDescent="0.25">
      <c r="A358" s="134">
        <v>352</v>
      </c>
      <c r="B358" s="131" t="str">
        <f>IF('Dépenses sur factures'!B358="","",'Dépenses sur factures'!B358)</f>
        <v/>
      </c>
      <c r="C358" s="194" t="str">
        <f>IF('Dépenses sur factures'!C358="","",'Dépenses sur factures'!C358)</f>
        <v/>
      </c>
      <c r="D358" s="194" t="str">
        <f>IF('Dépenses sur factures'!D358="","",'Dépenses sur factures'!D358)</f>
        <v/>
      </c>
      <c r="E358" s="131" t="str">
        <f>IF('Dépenses sur factures'!E358="","",'Dépenses sur factures'!E358)</f>
        <v/>
      </c>
      <c r="F358" s="283" t="str">
        <f>IF('Dépenses sur factures'!F358="","",'Dépenses sur factures'!F358)</f>
        <v/>
      </c>
      <c r="G358" s="283" t="str">
        <f>IF('Dépenses sur factures'!G358="","",'Dépenses sur factures'!G358)</f>
        <v/>
      </c>
      <c r="H358" s="133" t="str">
        <f>IF('Dépenses sur factures'!H358="","",'Dépenses sur factures'!H358)</f>
        <v/>
      </c>
      <c r="I358" s="106"/>
      <c r="J358" s="287" t="str">
        <f t="shared" si="16"/>
        <v/>
      </c>
      <c r="K358" s="287" t="str">
        <f t="shared" si="17"/>
        <v/>
      </c>
      <c r="L358" s="106"/>
      <c r="M358" s="191"/>
      <c r="N358" s="340"/>
      <c r="O358" s="341" t="str">
        <f>IF(AND(OR(I358="KO",L358&lt;&gt;""),OR(I358="",J358="",K358="")),Listes!$A$74,IF(AND(L358="",I358&lt;&gt;""),Listes!$A$75,IF(AND(H358&lt;L358,N358=""),Listes!$A$76,IF(AND(K358&lt;J358,N358=""),Listes!$A$77,IF(AND(L358&lt;&gt;"",L358&lt;H358,M358=""),Listes!$A$78,IF(AND(P358="",OR(I358&lt;&gt;"",J358&lt;&gt;"",K358&lt;&gt;"")),Listes!$A$79,""))))))</f>
        <v/>
      </c>
      <c r="P358" s="196"/>
      <c r="Q358" s="31">
        <f t="shared" si="15"/>
        <v>0</v>
      </c>
    </row>
    <row r="359" spans="1:17" ht="20.100000000000001" customHeight="1" x14ac:dyDescent="0.25">
      <c r="A359" s="134">
        <v>353</v>
      </c>
      <c r="B359" s="131" t="str">
        <f>IF('Dépenses sur factures'!B359="","",'Dépenses sur factures'!B359)</f>
        <v/>
      </c>
      <c r="C359" s="194" t="str">
        <f>IF('Dépenses sur factures'!C359="","",'Dépenses sur factures'!C359)</f>
        <v/>
      </c>
      <c r="D359" s="194" t="str">
        <f>IF('Dépenses sur factures'!D359="","",'Dépenses sur factures'!D359)</f>
        <v/>
      </c>
      <c r="E359" s="131" t="str">
        <f>IF('Dépenses sur factures'!E359="","",'Dépenses sur factures'!E359)</f>
        <v/>
      </c>
      <c r="F359" s="283" t="str">
        <f>IF('Dépenses sur factures'!F359="","",'Dépenses sur factures'!F359)</f>
        <v/>
      </c>
      <c r="G359" s="283" t="str">
        <f>IF('Dépenses sur factures'!G359="","",'Dépenses sur factures'!G359)</f>
        <v/>
      </c>
      <c r="H359" s="133" t="str">
        <f>IF('Dépenses sur factures'!H359="","",'Dépenses sur factures'!H359)</f>
        <v/>
      </c>
      <c r="I359" s="106"/>
      <c r="J359" s="287" t="str">
        <f t="shared" si="16"/>
        <v/>
      </c>
      <c r="K359" s="287" t="str">
        <f t="shared" si="17"/>
        <v/>
      </c>
      <c r="L359" s="106"/>
      <c r="M359" s="191"/>
      <c r="N359" s="340"/>
      <c r="O359" s="341" t="str">
        <f>IF(AND(OR(I359="KO",L359&lt;&gt;""),OR(I359="",J359="",K359="")),Listes!$A$74,IF(AND(L359="",I359&lt;&gt;""),Listes!$A$75,IF(AND(H359&lt;L359,N359=""),Listes!$A$76,IF(AND(K359&lt;J359,N359=""),Listes!$A$77,IF(AND(L359&lt;&gt;"",L359&lt;H359,M359=""),Listes!$A$78,IF(AND(P359="",OR(I359&lt;&gt;"",J359&lt;&gt;"",K359&lt;&gt;"")),Listes!$A$79,""))))))</f>
        <v/>
      </c>
      <c r="P359" s="196"/>
      <c r="Q359" s="31">
        <f t="shared" si="15"/>
        <v>0</v>
      </c>
    </row>
    <row r="360" spans="1:17" ht="20.100000000000001" customHeight="1" x14ac:dyDescent="0.25">
      <c r="A360" s="134">
        <v>354</v>
      </c>
      <c r="B360" s="131" t="str">
        <f>IF('Dépenses sur factures'!B360="","",'Dépenses sur factures'!B360)</f>
        <v/>
      </c>
      <c r="C360" s="194" t="str">
        <f>IF('Dépenses sur factures'!C360="","",'Dépenses sur factures'!C360)</f>
        <v/>
      </c>
      <c r="D360" s="194" t="str">
        <f>IF('Dépenses sur factures'!D360="","",'Dépenses sur factures'!D360)</f>
        <v/>
      </c>
      <c r="E360" s="131" t="str">
        <f>IF('Dépenses sur factures'!E360="","",'Dépenses sur factures'!E360)</f>
        <v/>
      </c>
      <c r="F360" s="283" t="str">
        <f>IF('Dépenses sur factures'!F360="","",'Dépenses sur factures'!F360)</f>
        <v/>
      </c>
      <c r="G360" s="283" t="str">
        <f>IF('Dépenses sur factures'!G360="","",'Dépenses sur factures'!G360)</f>
        <v/>
      </c>
      <c r="H360" s="133" t="str">
        <f>IF('Dépenses sur factures'!H360="","",'Dépenses sur factures'!H360)</f>
        <v/>
      </c>
      <c r="I360" s="106"/>
      <c r="J360" s="287" t="str">
        <f t="shared" si="16"/>
        <v/>
      </c>
      <c r="K360" s="287" t="str">
        <f t="shared" si="17"/>
        <v/>
      </c>
      <c r="L360" s="106"/>
      <c r="M360" s="191"/>
      <c r="N360" s="340"/>
      <c r="O360" s="341" t="str">
        <f>IF(AND(OR(I360="KO",L360&lt;&gt;""),OR(I360="",J360="",K360="")),Listes!$A$74,IF(AND(L360="",I360&lt;&gt;""),Listes!$A$75,IF(AND(H360&lt;L360,N360=""),Listes!$A$76,IF(AND(K360&lt;J360,N360=""),Listes!$A$77,IF(AND(L360&lt;&gt;"",L360&lt;H360,M360=""),Listes!$A$78,IF(AND(P360="",OR(I360&lt;&gt;"",J360&lt;&gt;"",K360&lt;&gt;"")),Listes!$A$79,""))))))</f>
        <v/>
      </c>
      <c r="P360" s="196"/>
      <c r="Q360" s="31">
        <f t="shared" si="15"/>
        <v>0</v>
      </c>
    </row>
    <row r="361" spans="1:17" ht="20.100000000000001" customHeight="1" x14ac:dyDescent="0.25">
      <c r="A361" s="134">
        <v>355</v>
      </c>
      <c r="B361" s="131" t="str">
        <f>IF('Dépenses sur factures'!B361="","",'Dépenses sur factures'!B361)</f>
        <v/>
      </c>
      <c r="C361" s="194" t="str">
        <f>IF('Dépenses sur factures'!C361="","",'Dépenses sur factures'!C361)</f>
        <v/>
      </c>
      <c r="D361" s="194" t="str">
        <f>IF('Dépenses sur factures'!D361="","",'Dépenses sur factures'!D361)</f>
        <v/>
      </c>
      <c r="E361" s="131" t="str">
        <f>IF('Dépenses sur factures'!E361="","",'Dépenses sur factures'!E361)</f>
        <v/>
      </c>
      <c r="F361" s="283" t="str">
        <f>IF('Dépenses sur factures'!F361="","",'Dépenses sur factures'!F361)</f>
        <v/>
      </c>
      <c r="G361" s="283" t="str">
        <f>IF('Dépenses sur factures'!G361="","",'Dépenses sur factures'!G361)</f>
        <v/>
      </c>
      <c r="H361" s="133" t="str">
        <f>IF('Dépenses sur factures'!H361="","",'Dépenses sur factures'!H361)</f>
        <v/>
      </c>
      <c r="I361" s="106"/>
      <c r="J361" s="287" t="str">
        <f t="shared" si="16"/>
        <v/>
      </c>
      <c r="K361" s="287" t="str">
        <f t="shared" si="17"/>
        <v/>
      </c>
      <c r="L361" s="106"/>
      <c r="M361" s="191"/>
      <c r="N361" s="340"/>
      <c r="O361" s="341" t="str">
        <f>IF(AND(OR(I361="KO",L361&lt;&gt;""),OR(I361="",J361="",K361="")),Listes!$A$74,IF(AND(L361="",I361&lt;&gt;""),Listes!$A$75,IF(AND(H361&lt;L361,N361=""),Listes!$A$76,IF(AND(K361&lt;J361,N361=""),Listes!$A$77,IF(AND(L361&lt;&gt;"",L361&lt;H361,M361=""),Listes!$A$78,IF(AND(P361="",OR(I361&lt;&gt;"",J361&lt;&gt;"",K361&lt;&gt;"")),Listes!$A$79,""))))))</f>
        <v/>
      </c>
      <c r="P361" s="196"/>
      <c r="Q361" s="31">
        <f t="shared" si="15"/>
        <v>0</v>
      </c>
    </row>
    <row r="362" spans="1:17" ht="20.100000000000001" customHeight="1" x14ac:dyDescent="0.25">
      <c r="A362" s="134">
        <v>356</v>
      </c>
      <c r="B362" s="131" t="str">
        <f>IF('Dépenses sur factures'!B362="","",'Dépenses sur factures'!B362)</f>
        <v/>
      </c>
      <c r="C362" s="194" t="str">
        <f>IF('Dépenses sur factures'!C362="","",'Dépenses sur factures'!C362)</f>
        <v/>
      </c>
      <c r="D362" s="194" t="str">
        <f>IF('Dépenses sur factures'!D362="","",'Dépenses sur factures'!D362)</f>
        <v/>
      </c>
      <c r="E362" s="131" t="str">
        <f>IF('Dépenses sur factures'!E362="","",'Dépenses sur factures'!E362)</f>
        <v/>
      </c>
      <c r="F362" s="283" t="str">
        <f>IF('Dépenses sur factures'!F362="","",'Dépenses sur factures'!F362)</f>
        <v/>
      </c>
      <c r="G362" s="283" t="str">
        <f>IF('Dépenses sur factures'!G362="","",'Dépenses sur factures'!G362)</f>
        <v/>
      </c>
      <c r="H362" s="133" t="str">
        <f>IF('Dépenses sur factures'!H362="","",'Dépenses sur factures'!H362)</f>
        <v/>
      </c>
      <c r="I362" s="106"/>
      <c r="J362" s="287" t="str">
        <f t="shared" si="16"/>
        <v/>
      </c>
      <c r="K362" s="287" t="str">
        <f t="shared" si="17"/>
        <v/>
      </c>
      <c r="L362" s="106"/>
      <c r="M362" s="191"/>
      <c r="N362" s="340"/>
      <c r="O362" s="341" t="str">
        <f>IF(AND(OR(I362="KO",L362&lt;&gt;""),OR(I362="",J362="",K362="")),Listes!$A$74,IF(AND(L362="",I362&lt;&gt;""),Listes!$A$75,IF(AND(H362&lt;L362,N362=""),Listes!$A$76,IF(AND(K362&lt;J362,N362=""),Listes!$A$77,IF(AND(L362&lt;&gt;"",L362&lt;H362,M362=""),Listes!$A$78,IF(AND(P362="",OR(I362&lt;&gt;"",J362&lt;&gt;"",K362&lt;&gt;"")),Listes!$A$79,""))))))</f>
        <v/>
      </c>
      <c r="P362" s="196"/>
      <c r="Q362" s="31">
        <f t="shared" si="15"/>
        <v>0</v>
      </c>
    </row>
    <row r="363" spans="1:17" ht="20.100000000000001" customHeight="1" x14ac:dyDescent="0.25">
      <c r="A363" s="134">
        <v>357</v>
      </c>
      <c r="B363" s="131" t="str">
        <f>IF('Dépenses sur factures'!B363="","",'Dépenses sur factures'!B363)</f>
        <v/>
      </c>
      <c r="C363" s="194" t="str">
        <f>IF('Dépenses sur factures'!C363="","",'Dépenses sur factures'!C363)</f>
        <v/>
      </c>
      <c r="D363" s="194" t="str">
        <f>IF('Dépenses sur factures'!D363="","",'Dépenses sur factures'!D363)</f>
        <v/>
      </c>
      <c r="E363" s="131" t="str">
        <f>IF('Dépenses sur factures'!E363="","",'Dépenses sur factures'!E363)</f>
        <v/>
      </c>
      <c r="F363" s="283" t="str">
        <f>IF('Dépenses sur factures'!F363="","",'Dépenses sur factures'!F363)</f>
        <v/>
      </c>
      <c r="G363" s="283" t="str">
        <f>IF('Dépenses sur factures'!G363="","",'Dépenses sur factures'!G363)</f>
        <v/>
      </c>
      <c r="H363" s="133" t="str">
        <f>IF('Dépenses sur factures'!H363="","",'Dépenses sur factures'!H363)</f>
        <v/>
      </c>
      <c r="I363" s="106"/>
      <c r="J363" s="287" t="str">
        <f t="shared" si="16"/>
        <v/>
      </c>
      <c r="K363" s="287" t="str">
        <f t="shared" si="17"/>
        <v/>
      </c>
      <c r="L363" s="106"/>
      <c r="M363" s="191"/>
      <c r="N363" s="340"/>
      <c r="O363" s="341" t="str">
        <f>IF(AND(OR(I363="KO",L363&lt;&gt;""),OR(I363="",J363="",K363="")),Listes!$A$74,IF(AND(L363="",I363&lt;&gt;""),Listes!$A$75,IF(AND(H363&lt;L363,N363=""),Listes!$A$76,IF(AND(K363&lt;J363,N363=""),Listes!$A$77,IF(AND(L363&lt;&gt;"",L363&lt;H363,M363=""),Listes!$A$78,IF(AND(P363="",OR(I363&lt;&gt;"",J363&lt;&gt;"",K363&lt;&gt;"")),Listes!$A$79,""))))))</f>
        <v/>
      </c>
      <c r="P363" s="196"/>
      <c r="Q363" s="31">
        <f t="shared" si="15"/>
        <v>0</v>
      </c>
    </row>
    <row r="364" spans="1:17" ht="20.100000000000001" customHeight="1" x14ac:dyDescent="0.25">
      <c r="A364" s="134">
        <v>358</v>
      </c>
      <c r="B364" s="131" t="str">
        <f>IF('Dépenses sur factures'!B364="","",'Dépenses sur factures'!B364)</f>
        <v/>
      </c>
      <c r="C364" s="194" t="str">
        <f>IF('Dépenses sur factures'!C364="","",'Dépenses sur factures'!C364)</f>
        <v/>
      </c>
      <c r="D364" s="194" t="str">
        <f>IF('Dépenses sur factures'!D364="","",'Dépenses sur factures'!D364)</f>
        <v/>
      </c>
      <c r="E364" s="131" t="str">
        <f>IF('Dépenses sur factures'!E364="","",'Dépenses sur factures'!E364)</f>
        <v/>
      </c>
      <c r="F364" s="283" t="str">
        <f>IF('Dépenses sur factures'!F364="","",'Dépenses sur factures'!F364)</f>
        <v/>
      </c>
      <c r="G364" s="283" t="str">
        <f>IF('Dépenses sur factures'!G364="","",'Dépenses sur factures'!G364)</f>
        <v/>
      </c>
      <c r="H364" s="133" t="str">
        <f>IF('Dépenses sur factures'!H364="","",'Dépenses sur factures'!H364)</f>
        <v/>
      </c>
      <c r="I364" s="106"/>
      <c r="J364" s="287" t="str">
        <f t="shared" si="16"/>
        <v/>
      </c>
      <c r="K364" s="287" t="str">
        <f t="shared" si="17"/>
        <v/>
      </c>
      <c r="L364" s="106"/>
      <c r="M364" s="191"/>
      <c r="N364" s="340"/>
      <c r="O364" s="341" t="str">
        <f>IF(AND(OR(I364="KO",L364&lt;&gt;""),OR(I364="",J364="",K364="")),Listes!$A$74,IF(AND(L364="",I364&lt;&gt;""),Listes!$A$75,IF(AND(H364&lt;L364,N364=""),Listes!$A$76,IF(AND(K364&lt;J364,N364=""),Listes!$A$77,IF(AND(L364&lt;&gt;"",L364&lt;H364,M364=""),Listes!$A$78,IF(AND(P364="",OR(I364&lt;&gt;"",J364&lt;&gt;"",K364&lt;&gt;"")),Listes!$A$79,""))))))</f>
        <v/>
      </c>
      <c r="P364" s="196"/>
      <c r="Q364" s="31">
        <f t="shared" si="15"/>
        <v>0</v>
      </c>
    </row>
    <row r="365" spans="1:17" ht="20.100000000000001" customHeight="1" x14ac:dyDescent="0.25">
      <c r="A365" s="134">
        <v>359</v>
      </c>
      <c r="B365" s="131" t="str">
        <f>IF('Dépenses sur factures'!B365="","",'Dépenses sur factures'!B365)</f>
        <v/>
      </c>
      <c r="C365" s="194" t="str">
        <f>IF('Dépenses sur factures'!C365="","",'Dépenses sur factures'!C365)</f>
        <v/>
      </c>
      <c r="D365" s="194" t="str">
        <f>IF('Dépenses sur factures'!D365="","",'Dépenses sur factures'!D365)</f>
        <v/>
      </c>
      <c r="E365" s="131" t="str">
        <f>IF('Dépenses sur factures'!E365="","",'Dépenses sur factures'!E365)</f>
        <v/>
      </c>
      <c r="F365" s="283" t="str">
        <f>IF('Dépenses sur factures'!F365="","",'Dépenses sur factures'!F365)</f>
        <v/>
      </c>
      <c r="G365" s="283" t="str">
        <f>IF('Dépenses sur factures'!G365="","",'Dépenses sur factures'!G365)</f>
        <v/>
      </c>
      <c r="H365" s="133" t="str">
        <f>IF('Dépenses sur factures'!H365="","",'Dépenses sur factures'!H365)</f>
        <v/>
      </c>
      <c r="I365" s="106"/>
      <c r="J365" s="287" t="str">
        <f t="shared" si="16"/>
        <v/>
      </c>
      <c r="K365" s="287" t="str">
        <f t="shared" si="17"/>
        <v/>
      </c>
      <c r="L365" s="106"/>
      <c r="M365" s="191"/>
      <c r="N365" s="340"/>
      <c r="O365" s="341" t="str">
        <f>IF(AND(OR(I365="KO",L365&lt;&gt;""),OR(I365="",J365="",K365="")),Listes!$A$74,IF(AND(L365="",I365&lt;&gt;""),Listes!$A$75,IF(AND(H365&lt;L365,N365=""),Listes!$A$76,IF(AND(K365&lt;J365,N365=""),Listes!$A$77,IF(AND(L365&lt;&gt;"",L365&lt;H365,M365=""),Listes!$A$78,IF(AND(P365="",OR(I365&lt;&gt;"",J365&lt;&gt;"",K365&lt;&gt;"")),Listes!$A$79,""))))))</f>
        <v/>
      </c>
      <c r="P365" s="196"/>
      <c r="Q365" s="31">
        <f t="shared" si="15"/>
        <v>0</v>
      </c>
    </row>
    <row r="366" spans="1:17" ht="20.100000000000001" customHeight="1" x14ac:dyDescent="0.25">
      <c r="A366" s="134">
        <v>360</v>
      </c>
      <c r="B366" s="131" t="str">
        <f>IF('Dépenses sur factures'!B366="","",'Dépenses sur factures'!B366)</f>
        <v/>
      </c>
      <c r="C366" s="194" t="str">
        <f>IF('Dépenses sur factures'!C366="","",'Dépenses sur factures'!C366)</f>
        <v/>
      </c>
      <c r="D366" s="194" t="str">
        <f>IF('Dépenses sur factures'!D366="","",'Dépenses sur factures'!D366)</f>
        <v/>
      </c>
      <c r="E366" s="131" t="str">
        <f>IF('Dépenses sur factures'!E366="","",'Dépenses sur factures'!E366)</f>
        <v/>
      </c>
      <c r="F366" s="283" t="str">
        <f>IF('Dépenses sur factures'!F366="","",'Dépenses sur factures'!F366)</f>
        <v/>
      </c>
      <c r="G366" s="283" t="str">
        <f>IF('Dépenses sur factures'!G366="","",'Dépenses sur factures'!G366)</f>
        <v/>
      </c>
      <c r="H366" s="133" t="str">
        <f>IF('Dépenses sur factures'!H366="","",'Dépenses sur factures'!H366)</f>
        <v/>
      </c>
      <c r="I366" s="106"/>
      <c r="J366" s="287" t="str">
        <f t="shared" si="16"/>
        <v/>
      </c>
      <c r="K366" s="287" t="str">
        <f t="shared" si="17"/>
        <v/>
      </c>
      <c r="L366" s="106"/>
      <c r="M366" s="191"/>
      <c r="N366" s="340"/>
      <c r="O366" s="341" t="str">
        <f>IF(AND(OR(I366="KO",L366&lt;&gt;""),OR(I366="",J366="",K366="")),Listes!$A$74,IF(AND(L366="",I366&lt;&gt;""),Listes!$A$75,IF(AND(H366&lt;L366,N366=""),Listes!$A$76,IF(AND(K366&lt;J366,N366=""),Listes!$A$77,IF(AND(L366&lt;&gt;"",L366&lt;H366,M366=""),Listes!$A$78,IF(AND(P366="",OR(I366&lt;&gt;"",J366&lt;&gt;"",K366&lt;&gt;"")),Listes!$A$79,""))))))</f>
        <v/>
      </c>
      <c r="P366" s="196"/>
      <c r="Q366" s="31">
        <f t="shared" si="15"/>
        <v>0</v>
      </c>
    </row>
    <row r="367" spans="1:17" ht="20.100000000000001" customHeight="1" x14ac:dyDescent="0.25">
      <c r="A367" s="134">
        <v>361</v>
      </c>
      <c r="B367" s="131" t="str">
        <f>IF('Dépenses sur factures'!B367="","",'Dépenses sur factures'!B367)</f>
        <v/>
      </c>
      <c r="C367" s="194" t="str">
        <f>IF('Dépenses sur factures'!C367="","",'Dépenses sur factures'!C367)</f>
        <v/>
      </c>
      <c r="D367" s="194" t="str">
        <f>IF('Dépenses sur factures'!D367="","",'Dépenses sur factures'!D367)</f>
        <v/>
      </c>
      <c r="E367" s="131" t="str">
        <f>IF('Dépenses sur factures'!E367="","",'Dépenses sur factures'!E367)</f>
        <v/>
      </c>
      <c r="F367" s="283" t="str">
        <f>IF('Dépenses sur factures'!F367="","",'Dépenses sur factures'!F367)</f>
        <v/>
      </c>
      <c r="G367" s="283" t="str">
        <f>IF('Dépenses sur factures'!G367="","",'Dépenses sur factures'!G367)</f>
        <v/>
      </c>
      <c r="H367" s="133" t="str">
        <f>IF('Dépenses sur factures'!H367="","",'Dépenses sur factures'!H367)</f>
        <v/>
      </c>
      <c r="I367" s="106"/>
      <c r="J367" s="287" t="str">
        <f t="shared" si="16"/>
        <v/>
      </c>
      <c r="K367" s="287" t="str">
        <f t="shared" si="17"/>
        <v/>
      </c>
      <c r="L367" s="106"/>
      <c r="M367" s="191"/>
      <c r="N367" s="340"/>
      <c r="O367" s="341" t="str">
        <f>IF(AND(OR(I367="KO",L367&lt;&gt;""),OR(I367="",J367="",K367="")),Listes!$A$74,IF(AND(L367="",I367&lt;&gt;""),Listes!$A$75,IF(AND(H367&lt;L367,N367=""),Listes!$A$76,IF(AND(K367&lt;J367,N367=""),Listes!$A$77,IF(AND(L367&lt;&gt;"",L367&lt;H367,M367=""),Listes!$A$78,IF(AND(P367="",OR(I367&lt;&gt;"",J367&lt;&gt;"",K367&lt;&gt;"")),Listes!$A$79,""))))))</f>
        <v/>
      </c>
      <c r="P367" s="196"/>
      <c r="Q367" s="31">
        <f t="shared" si="15"/>
        <v>0</v>
      </c>
    </row>
    <row r="368" spans="1:17" ht="20.100000000000001" customHeight="1" x14ac:dyDescent="0.25">
      <c r="A368" s="134">
        <v>362</v>
      </c>
      <c r="B368" s="131" t="str">
        <f>IF('Dépenses sur factures'!B368="","",'Dépenses sur factures'!B368)</f>
        <v/>
      </c>
      <c r="C368" s="194" t="str">
        <f>IF('Dépenses sur factures'!C368="","",'Dépenses sur factures'!C368)</f>
        <v/>
      </c>
      <c r="D368" s="194" t="str">
        <f>IF('Dépenses sur factures'!D368="","",'Dépenses sur factures'!D368)</f>
        <v/>
      </c>
      <c r="E368" s="131" t="str">
        <f>IF('Dépenses sur factures'!E368="","",'Dépenses sur factures'!E368)</f>
        <v/>
      </c>
      <c r="F368" s="283" t="str">
        <f>IF('Dépenses sur factures'!F368="","",'Dépenses sur factures'!F368)</f>
        <v/>
      </c>
      <c r="G368" s="283" t="str">
        <f>IF('Dépenses sur factures'!G368="","",'Dépenses sur factures'!G368)</f>
        <v/>
      </c>
      <c r="H368" s="133" t="str">
        <f>IF('Dépenses sur factures'!H368="","",'Dépenses sur factures'!H368)</f>
        <v/>
      </c>
      <c r="I368" s="106"/>
      <c r="J368" s="287" t="str">
        <f t="shared" si="16"/>
        <v/>
      </c>
      <c r="K368" s="287" t="str">
        <f t="shared" si="17"/>
        <v/>
      </c>
      <c r="L368" s="106"/>
      <c r="M368" s="191"/>
      <c r="N368" s="340"/>
      <c r="O368" s="341" t="str">
        <f>IF(AND(OR(I368="KO",L368&lt;&gt;""),OR(I368="",J368="",K368="")),Listes!$A$74,IF(AND(L368="",I368&lt;&gt;""),Listes!$A$75,IF(AND(H368&lt;L368,N368=""),Listes!$A$76,IF(AND(K368&lt;J368,N368=""),Listes!$A$77,IF(AND(L368&lt;&gt;"",L368&lt;H368,M368=""),Listes!$A$78,IF(AND(P368="",OR(I368&lt;&gt;"",J368&lt;&gt;"",K368&lt;&gt;"")),Listes!$A$79,""))))))</f>
        <v/>
      </c>
      <c r="P368" s="196"/>
      <c r="Q368" s="31">
        <f t="shared" si="15"/>
        <v>0</v>
      </c>
    </row>
    <row r="369" spans="1:17" ht="20.100000000000001" customHeight="1" x14ac:dyDescent="0.25">
      <c r="A369" s="134">
        <v>363</v>
      </c>
      <c r="B369" s="131" t="str">
        <f>IF('Dépenses sur factures'!B369="","",'Dépenses sur factures'!B369)</f>
        <v/>
      </c>
      <c r="C369" s="194" t="str">
        <f>IF('Dépenses sur factures'!C369="","",'Dépenses sur factures'!C369)</f>
        <v/>
      </c>
      <c r="D369" s="194" t="str">
        <f>IF('Dépenses sur factures'!D369="","",'Dépenses sur factures'!D369)</f>
        <v/>
      </c>
      <c r="E369" s="131" t="str">
        <f>IF('Dépenses sur factures'!E369="","",'Dépenses sur factures'!E369)</f>
        <v/>
      </c>
      <c r="F369" s="283" t="str">
        <f>IF('Dépenses sur factures'!F369="","",'Dépenses sur factures'!F369)</f>
        <v/>
      </c>
      <c r="G369" s="283" t="str">
        <f>IF('Dépenses sur factures'!G369="","",'Dépenses sur factures'!G369)</f>
        <v/>
      </c>
      <c r="H369" s="133" t="str">
        <f>IF('Dépenses sur factures'!H369="","",'Dépenses sur factures'!H369)</f>
        <v/>
      </c>
      <c r="I369" s="106"/>
      <c r="J369" s="287" t="str">
        <f t="shared" si="16"/>
        <v/>
      </c>
      <c r="K369" s="287" t="str">
        <f t="shared" si="17"/>
        <v/>
      </c>
      <c r="L369" s="106"/>
      <c r="M369" s="191"/>
      <c r="N369" s="340"/>
      <c r="O369" s="341" t="str">
        <f>IF(AND(OR(I369="KO",L369&lt;&gt;""),OR(I369="",J369="",K369="")),Listes!$A$74,IF(AND(L369="",I369&lt;&gt;""),Listes!$A$75,IF(AND(H369&lt;L369,N369=""),Listes!$A$76,IF(AND(K369&lt;J369,N369=""),Listes!$A$77,IF(AND(L369&lt;&gt;"",L369&lt;H369,M369=""),Listes!$A$78,IF(AND(P369="",OR(I369&lt;&gt;"",J369&lt;&gt;"",K369&lt;&gt;"")),Listes!$A$79,""))))))</f>
        <v/>
      </c>
      <c r="P369" s="196"/>
      <c r="Q369" s="31">
        <f t="shared" si="15"/>
        <v>0</v>
      </c>
    </row>
    <row r="370" spans="1:17" ht="20.100000000000001" customHeight="1" x14ac:dyDescent="0.25">
      <c r="A370" s="134">
        <v>364</v>
      </c>
      <c r="B370" s="131" t="str">
        <f>IF('Dépenses sur factures'!B370="","",'Dépenses sur factures'!B370)</f>
        <v/>
      </c>
      <c r="C370" s="194" t="str">
        <f>IF('Dépenses sur factures'!C370="","",'Dépenses sur factures'!C370)</f>
        <v/>
      </c>
      <c r="D370" s="194" t="str">
        <f>IF('Dépenses sur factures'!D370="","",'Dépenses sur factures'!D370)</f>
        <v/>
      </c>
      <c r="E370" s="131" t="str">
        <f>IF('Dépenses sur factures'!E370="","",'Dépenses sur factures'!E370)</f>
        <v/>
      </c>
      <c r="F370" s="283" t="str">
        <f>IF('Dépenses sur factures'!F370="","",'Dépenses sur factures'!F370)</f>
        <v/>
      </c>
      <c r="G370" s="283" t="str">
        <f>IF('Dépenses sur factures'!G370="","",'Dépenses sur factures'!G370)</f>
        <v/>
      </c>
      <c r="H370" s="133" t="str">
        <f>IF('Dépenses sur factures'!H370="","",'Dépenses sur factures'!H370)</f>
        <v/>
      </c>
      <c r="I370" s="106"/>
      <c r="J370" s="287" t="str">
        <f t="shared" si="16"/>
        <v/>
      </c>
      <c r="K370" s="287" t="str">
        <f t="shared" si="17"/>
        <v/>
      </c>
      <c r="L370" s="106"/>
      <c r="M370" s="191"/>
      <c r="N370" s="340"/>
      <c r="O370" s="341" t="str">
        <f>IF(AND(OR(I370="KO",L370&lt;&gt;""),OR(I370="",J370="",K370="")),Listes!$A$74,IF(AND(L370="",I370&lt;&gt;""),Listes!$A$75,IF(AND(H370&lt;L370,N370=""),Listes!$A$76,IF(AND(K370&lt;J370,N370=""),Listes!$A$77,IF(AND(L370&lt;&gt;"",L370&lt;H370,M370=""),Listes!$A$78,IF(AND(P370="",OR(I370&lt;&gt;"",J370&lt;&gt;"",K370&lt;&gt;"")),Listes!$A$79,""))))))</f>
        <v/>
      </c>
      <c r="P370" s="196"/>
      <c r="Q370" s="31">
        <f t="shared" si="15"/>
        <v>0</v>
      </c>
    </row>
    <row r="371" spans="1:17" ht="20.100000000000001" customHeight="1" x14ac:dyDescent="0.25">
      <c r="A371" s="134">
        <v>365</v>
      </c>
      <c r="B371" s="131" t="str">
        <f>IF('Dépenses sur factures'!B371="","",'Dépenses sur factures'!B371)</f>
        <v/>
      </c>
      <c r="C371" s="194" t="str">
        <f>IF('Dépenses sur factures'!C371="","",'Dépenses sur factures'!C371)</f>
        <v/>
      </c>
      <c r="D371" s="194" t="str">
        <f>IF('Dépenses sur factures'!D371="","",'Dépenses sur factures'!D371)</f>
        <v/>
      </c>
      <c r="E371" s="131" t="str">
        <f>IF('Dépenses sur factures'!E371="","",'Dépenses sur factures'!E371)</f>
        <v/>
      </c>
      <c r="F371" s="283" t="str">
        <f>IF('Dépenses sur factures'!F371="","",'Dépenses sur factures'!F371)</f>
        <v/>
      </c>
      <c r="G371" s="283" t="str">
        <f>IF('Dépenses sur factures'!G371="","",'Dépenses sur factures'!G371)</f>
        <v/>
      </c>
      <c r="H371" s="133" t="str">
        <f>IF('Dépenses sur factures'!H371="","",'Dépenses sur factures'!H371)</f>
        <v/>
      </c>
      <c r="I371" s="106"/>
      <c r="J371" s="287" t="str">
        <f t="shared" si="16"/>
        <v/>
      </c>
      <c r="K371" s="287" t="str">
        <f t="shared" si="17"/>
        <v/>
      </c>
      <c r="L371" s="106"/>
      <c r="M371" s="191"/>
      <c r="N371" s="340"/>
      <c r="O371" s="341" t="str">
        <f>IF(AND(OR(I371="KO",L371&lt;&gt;""),OR(I371="",J371="",K371="")),Listes!$A$74,IF(AND(L371="",I371&lt;&gt;""),Listes!$A$75,IF(AND(H371&lt;L371,N371=""),Listes!$A$76,IF(AND(K371&lt;J371,N371=""),Listes!$A$77,IF(AND(L371&lt;&gt;"",L371&lt;H371,M371=""),Listes!$A$78,IF(AND(P371="",OR(I371&lt;&gt;"",J371&lt;&gt;"",K371&lt;&gt;"")),Listes!$A$79,""))))))</f>
        <v/>
      </c>
      <c r="P371" s="196"/>
      <c r="Q371" s="31">
        <f t="shared" si="15"/>
        <v>0</v>
      </c>
    </row>
    <row r="372" spans="1:17" ht="20.100000000000001" customHeight="1" x14ac:dyDescent="0.25">
      <c r="A372" s="134">
        <v>366</v>
      </c>
      <c r="B372" s="131" t="str">
        <f>IF('Dépenses sur factures'!B372="","",'Dépenses sur factures'!B372)</f>
        <v/>
      </c>
      <c r="C372" s="194" t="str">
        <f>IF('Dépenses sur factures'!C372="","",'Dépenses sur factures'!C372)</f>
        <v/>
      </c>
      <c r="D372" s="194" t="str">
        <f>IF('Dépenses sur factures'!D372="","",'Dépenses sur factures'!D372)</f>
        <v/>
      </c>
      <c r="E372" s="131" t="str">
        <f>IF('Dépenses sur factures'!E372="","",'Dépenses sur factures'!E372)</f>
        <v/>
      </c>
      <c r="F372" s="283" t="str">
        <f>IF('Dépenses sur factures'!F372="","",'Dépenses sur factures'!F372)</f>
        <v/>
      </c>
      <c r="G372" s="283" t="str">
        <f>IF('Dépenses sur factures'!G372="","",'Dépenses sur factures'!G372)</f>
        <v/>
      </c>
      <c r="H372" s="133" t="str">
        <f>IF('Dépenses sur factures'!H372="","",'Dépenses sur factures'!H372)</f>
        <v/>
      </c>
      <c r="I372" s="106"/>
      <c r="J372" s="287" t="str">
        <f t="shared" si="16"/>
        <v/>
      </c>
      <c r="K372" s="287" t="str">
        <f t="shared" si="17"/>
        <v/>
      </c>
      <c r="L372" s="106"/>
      <c r="M372" s="191"/>
      <c r="N372" s="340"/>
      <c r="O372" s="341" t="str">
        <f>IF(AND(OR(I372="KO",L372&lt;&gt;""),OR(I372="",J372="",K372="")),Listes!$A$74,IF(AND(L372="",I372&lt;&gt;""),Listes!$A$75,IF(AND(H372&lt;L372,N372=""),Listes!$A$76,IF(AND(K372&lt;J372,N372=""),Listes!$A$77,IF(AND(L372&lt;&gt;"",L372&lt;H372,M372=""),Listes!$A$78,IF(AND(P372="",OR(I372&lt;&gt;"",J372&lt;&gt;"",K372&lt;&gt;"")),Listes!$A$79,""))))))</f>
        <v/>
      </c>
      <c r="P372" s="196"/>
      <c r="Q372" s="31">
        <f t="shared" si="15"/>
        <v>0</v>
      </c>
    </row>
    <row r="373" spans="1:17" ht="20.100000000000001" customHeight="1" x14ac:dyDescent="0.25">
      <c r="A373" s="134">
        <v>367</v>
      </c>
      <c r="B373" s="131" t="str">
        <f>IF('Dépenses sur factures'!B373="","",'Dépenses sur factures'!B373)</f>
        <v/>
      </c>
      <c r="C373" s="194" t="str">
        <f>IF('Dépenses sur factures'!C373="","",'Dépenses sur factures'!C373)</f>
        <v/>
      </c>
      <c r="D373" s="194" t="str">
        <f>IF('Dépenses sur factures'!D373="","",'Dépenses sur factures'!D373)</f>
        <v/>
      </c>
      <c r="E373" s="131" t="str">
        <f>IF('Dépenses sur factures'!E373="","",'Dépenses sur factures'!E373)</f>
        <v/>
      </c>
      <c r="F373" s="283" t="str">
        <f>IF('Dépenses sur factures'!F373="","",'Dépenses sur factures'!F373)</f>
        <v/>
      </c>
      <c r="G373" s="283" t="str">
        <f>IF('Dépenses sur factures'!G373="","",'Dépenses sur factures'!G373)</f>
        <v/>
      </c>
      <c r="H373" s="133" t="str">
        <f>IF('Dépenses sur factures'!H373="","",'Dépenses sur factures'!H373)</f>
        <v/>
      </c>
      <c r="I373" s="106"/>
      <c r="J373" s="287" t="str">
        <f t="shared" si="16"/>
        <v/>
      </c>
      <c r="K373" s="287" t="str">
        <f t="shared" si="17"/>
        <v/>
      </c>
      <c r="L373" s="106"/>
      <c r="M373" s="191"/>
      <c r="N373" s="340"/>
      <c r="O373" s="341" t="str">
        <f>IF(AND(OR(I373="KO",L373&lt;&gt;""),OR(I373="",J373="",K373="")),Listes!$A$74,IF(AND(L373="",I373&lt;&gt;""),Listes!$A$75,IF(AND(H373&lt;L373,N373=""),Listes!$A$76,IF(AND(K373&lt;J373,N373=""),Listes!$A$77,IF(AND(L373&lt;&gt;"",L373&lt;H373,M373=""),Listes!$A$78,IF(AND(P373="",OR(I373&lt;&gt;"",J373&lt;&gt;"",K373&lt;&gt;"")),Listes!$A$79,""))))))</f>
        <v/>
      </c>
      <c r="P373" s="196"/>
      <c r="Q373" s="31">
        <f t="shared" si="15"/>
        <v>0</v>
      </c>
    </row>
    <row r="374" spans="1:17" ht="20.100000000000001" customHeight="1" x14ac:dyDescent="0.25">
      <c r="A374" s="134">
        <v>368</v>
      </c>
      <c r="B374" s="131" t="str">
        <f>IF('Dépenses sur factures'!B374="","",'Dépenses sur factures'!B374)</f>
        <v/>
      </c>
      <c r="C374" s="194" t="str">
        <f>IF('Dépenses sur factures'!C374="","",'Dépenses sur factures'!C374)</f>
        <v/>
      </c>
      <c r="D374" s="194" t="str">
        <f>IF('Dépenses sur factures'!D374="","",'Dépenses sur factures'!D374)</f>
        <v/>
      </c>
      <c r="E374" s="131" t="str">
        <f>IF('Dépenses sur factures'!E374="","",'Dépenses sur factures'!E374)</f>
        <v/>
      </c>
      <c r="F374" s="283" t="str">
        <f>IF('Dépenses sur factures'!F374="","",'Dépenses sur factures'!F374)</f>
        <v/>
      </c>
      <c r="G374" s="283" t="str">
        <f>IF('Dépenses sur factures'!G374="","",'Dépenses sur factures'!G374)</f>
        <v/>
      </c>
      <c r="H374" s="133" t="str">
        <f>IF('Dépenses sur factures'!H374="","",'Dépenses sur factures'!H374)</f>
        <v/>
      </c>
      <c r="I374" s="106"/>
      <c r="J374" s="287" t="str">
        <f t="shared" si="16"/>
        <v/>
      </c>
      <c r="K374" s="287" t="str">
        <f t="shared" si="17"/>
        <v/>
      </c>
      <c r="L374" s="106"/>
      <c r="M374" s="191"/>
      <c r="N374" s="340"/>
      <c r="O374" s="341" t="str">
        <f>IF(AND(OR(I374="KO",L374&lt;&gt;""),OR(I374="",J374="",K374="")),Listes!$A$74,IF(AND(L374="",I374&lt;&gt;""),Listes!$A$75,IF(AND(H374&lt;L374,N374=""),Listes!$A$76,IF(AND(K374&lt;J374,N374=""),Listes!$A$77,IF(AND(L374&lt;&gt;"",L374&lt;H374,M374=""),Listes!$A$78,IF(AND(P374="",OR(I374&lt;&gt;"",J374&lt;&gt;"",K374&lt;&gt;"")),Listes!$A$79,""))))))</f>
        <v/>
      </c>
      <c r="P374" s="196"/>
      <c r="Q374" s="31">
        <f t="shared" si="15"/>
        <v>0</v>
      </c>
    </row>
    <row r="375" spans="1:17" ht="20.100000000000001" customHeight="1" x14ac:dyDescent="0.25">
      <c r="A375" s="134">
        <v>369</v>
      </c>
      <c r="B375" s="131" t="str">
        <f>IF('Dépenses sur factures'!B375="","",'Dépenses sur factures'!B375)</f>
        <v/>
      </c>
      <c r="C375" s="194" t="str">
        <f>IF('Dépenses sur factures'!C375="","",'Dépenses sur factures'!C375)</f>
        <v/>
      </c>
      <c r="D375" s="194" t="str">
        <f>IF('Dépenses sur factures'!D375="","",'Dépenses sur factures'!D375)</f>
        <v/>
      </c>
      <c r="E375" s="131" t="str">
        <f>IF('Dépenses sur factures'!E375="","",'Dépenses sur factures'!E375)</f>
        <v/>
      </c>
      <c r="F375" s="283" t="str">
        <f>IF('Dépenses sur factures'!F375="","",'Dépenses sur factures'!F375)</f>
        <v/>
      </c>
      <c r="G375" s="283" t="str">
        <f>IF('Dépenses sur factures'!G375="","",'Dépenses sur factures'!G375)</f>
        <v/>
      </c>
      <c r="H375" s="133" t="str">
        <f>IF('Dépenses sur factures'!H375="","",'Dépenses sur factures'!H375)</f>
        <v/>
      </c>
      <c r="I375" s="106"/>
      <c r="J375" s="287" t="str">
        <f t="shared" si="16"/>
        <v/>
      </c>
      <c r="K375" s="287" t="str">
        <f t="shared" si="17"/>
        <v/>
      </c>
      <c r="L375" s="106"/>
      <c r="M375" s="191"/>
      <c r="N375" s="340"/>
      <c r="O375" s="341" t="str">
        <f>IF(AND(OR(I375="KO",L375&lt;&gt;""),OR(I375="",J375="",K375="")),Listes!$A$74,IF(AND(L375="",I375&lt;&gt;""),Listes!$A$75,IF(AND(H375&lt;L375,N375=""),Listes!$A$76,IF(AND(K375&lt;J375,N375=""),Listes!$A$77,IF(AND(L375&lt;&gt;"",L375&lt;H375,M375=""),Listes!$A$78,IF(AND(P375="",OR(I375&lt;&gt;"",J375&lt;&gt;"",K375&lt;&gt;"")),Listes!$A$79,""))))))</f>
        <v/>
      </c>
      <c r="P375" s="196"/>
      <c r="Q375" s="31">
        <f t="shared" si="15"/>
        <v>0</v>
      </c>
    </row>
    <row r="376" spans="1:17" ht="20.100000000000001" customHeight="1" x14ac:dyDescent="0.25">
      <c r="A376" s="134">
        <v>370</v>
      </c>
      <c r="B376" s="131" t="str">
        <f>IF('Dépenses sur factures'!B376="","",'Dépenses sur factures'!B376)</f>
        <v/>
      </c>
      <c r="C376" s="194" t="str">
        <f>IF('Dépenses sur factures'!C376="","",'Dépenses sur factures'!C376)</f>
        <v/>
      </c>
      <c r="D376" s="194" t="str">
        <f>IF('Dépenses sur factures'!D376="","",'Dépenses sur factures'!D376)</f>
        <v/>
      </c>
      <c r="E376" s="131" t="str">
        <f>IF('Dépenses sur factures'!E376="","",'Dépenses sur factures'!E376)</f>
        <v/>
      </c>
      <c r="F376" s="283" t="str">
        <f>IF('Dépenses sur factures'!F376="","",'Dépenses sur factures'!F376)</f>
        <v/>
      </c>
      <c r="G376" s="283" t="str">
        <f>IF('Dépenses sur factures'!G376="","",'Dépenses sur factures'!G376)</f>
        <v/>
      </c>
      <c r="H376" s="133" t="str">
        <f>IF('Dépenses sur factures'!H376="","",'Dépenses sur factures'!H376)</f>
        <v/>
      </c>
      <c r="I376" s="106"/>
      <c r="J376" s="287" t="str">
        <f t="shared" si="16"/>
        <v/>
      </c>
      <c r="K376" s="287" t="str">
        <f t="shared" si="17"/>
        <v/>
      </c>
      <c r="L376" s="106"/>
      <c r="M376" s="191"/>
      <c r="N376" s="340"/>
      <c r="O376" s="341" t="str">
        <f>IF(AND(OR(I376="KO",L376&lt;&gt;""),OR(I376="",J376="",K376="")),Listes!$A$74,IF(AND(L376="",I376&lt;&gt;""),Listes!$A$75,IF(AND(H376&lt;L376,N376=""),Listes!$A$76,IF(AND(K376&lt;J376,N376=""),Listes!$A$77,IF(AND(L376&lt;&gt;"",L376&lt;H376,M376=""),Listes!$A$78,IF(AND(P376="",OR(I376&lt;&gt;"",J376&lt;&gt;"",K376&lt;&gt;"")),Listes!$A$79,""))))))</f>
        <v/>
      </c>
      <c r="P376" s="196"/>
      <c r="Q376" s="31">
        <f t="shared" si="15"/>
        <v>0</v>
      </c>
    </row>
    <row r="377" spans="1:17" ht="20.100000000000001" customHeight="1" x14ac:dyDescent="0.25">
      <c r="A377" s="134">
        <v>371</v>
      </c>
      <c r="B377" s="131" t="str">
        <f>IF('Dépenses sur factures'!B377="","",'Dépenses sur factures'!B377)</f>
        <v/>
      </c>
      <c r="C377" s="194" t="str">
        <f>IF('Dépenses sur factures'!C377="","",'Dépenses sur factures'!C377)</f>
        <v/>
      </c>
      <c r="D377" s="194" t="str">
        <f>IF('Dépenses sur factures'!D377="","",'Dépenses sur factures'!D377)</f>
        <v/>
      </c>
      <c r="E377" s="131" t="str">
        <f>IF('Dépenses sur factures'!E377="","",'Dépenses sur factures'!E377)</f>
        <v/>
      </c>
      <c r="F377" s="283" t="str">
        <f>IF('Dépenses sur factures'!F377="","",'Dépenses sur factures'!F377)</f>
        <v/>
      </c>
      <c r="G377" s="283" t="str">
        <f>IF('Dépenses sur factures'!G377="","",'Dépenses sur factures'!G377)</f>
        <v/>
      </c>
      <c r="H377" s="133" t="str">
        <f>IF('Dépenses sur factures'!H377="","",'Dépenses sur factures'!H377)</f>
        <v/>
      </c>
      <c r="I377" s="106"/>
      <c r="J377" s="287" t="str">
        <f t="shared" si="16"/>
        <v/>
      </c>
      <c r="K377" s="287" t="str">
        <f t="shared" si="17"/>
        <v/>
      </c>
      <c r="L377" s="106"/>
      <c r="M377" s="191"/>
      <c r="N377" s="340"/>
      <c r="O377" s="341" t="str">
        <f>IF(AND(OR(I377="KO",L377&lt;&gt;""),OR(I377="",J377="",K377="")),Listes!$A$74,IF(AND(L377="",I377&lt;&gt;""),Listes!$A$75,IF(AND(H377&lt;L377,N377=""),Listes!$A$76,IF(AND(K377&lt;J377,N377=""),Listes!$A$77,IF(AND(L377&lt;&gt;"",L377&lt;H377,M377=""),Listes!$A$78,IF(AND(P377="",OR(I377&lt;&gt;"",J377&lt;&gt;"",K377&lt;&gt;"")),Listes!$A$79,""))))))</f>
        <v/>
      </c>
      <c r="P377" s="196"/>
      <c r="Q377" s="31">
        <f t="shared" si="15"/>
        <v>0</v>
      </c>
    </row>
    <row r="378" spans="1:17" ht="20.100000000000001" customHeight="1" x14ac:dyDescent="0.25">
      <c r="A378" s="134">
        <v>372</v>
      </c>
      <c r="B378" s="131" t="str">
        <f>IF('Dépenses sur factures'!B378="","",'Dépenses sur factures'!B378)</f>
        <v/>
      </c>
      <c r="C378" s="194" t="str">
        <f>IF('Dépenses sur factures'!C378="","",'Dépenses sur factures'!C378)</f>
        <v/>
      </c>
      <c r="D378" s="194" t="str">
        <f>IF('Dépenses sur factures'!D378="","",'Dépenses sur factures'!D378)</f>
        <v/>
      </c>
      <c r="E378" s="131" t="str">
        <f>IF('Dépenses sur factures'!E378="","",'Dépenses sur factures'!E378)</f>
        <v/>
      </c>
      <c r="F378" s="283" t="str">
        <f>IF('Dépenses sur factures'!F378="","",'Dépenses sur factures'!F378)</f>
        <v/>
      </c>
      <c r="G378" s="283" t="str">
        <f>IF('Dépenses sur factures'!G378="","",'Dépenses sur factures'!G378)</f>
        <v/>
      </c>
      <c r="H378" s="133" t="str">
        <f>IF('Dépenses sur factures'!H378="","",'Dépenses sur factures'!H378)</f>
        <v/>
      </c>
      <c r="I378" s="106"/>
      <c r="J378" s="287" t="str">
        <f t="shared" si="16"/>
        <v/>
      </c>
      <c r="K378" s="287" t="str">
        <f t="shared" si="17"/>
        <v/>
      </c>
      <c r="L378" s="106"/>
      <c r="M378" s="191"/>
      <c r="N378" s="340"/>
      <c r="O378" s="341" t="str">
        <f>IF(AND(OR(I378="KO",L378&lt;&gt;""),OR(I378="",J378="",K378="")),Listes!$A$74,IF(AND(L378="",I378&lt;&gt;""),Listes!$A$75,IF(AND(H378&lt;L378,N378=""),Listes!$A$76,IF(AND(K378&lt;J378,N378=""),Listes!$A$77,IF(AND(L378&lt;&gt;"",L378&lt;H378,M378=""),Listes!$A$78,IF(AND(P378="",OR(I378&lt;&gt;"",J378&lt;&gt;"",K378&lt;&gt;"")),Listes!$A$79,""))))))</f>
        <v/>
      </c>
      <c r="P378" s="196"/>
      <c r="Q378" s="31">
        <f t="shared" si="15"/>
        <v>0</v>
      </c>
    </row>
    <row r="379" spans="1:17" ht="20.100000000000001" customHeight="1" x14ac:dyDescent="0.25">
      <c r="A379" s="134">
        <v>373</v>
      </c>
      <c r="B379" s="131" t="str">
        <f>IF('Dépenses sur factures'!B379="","",'Dépenses sur factures'!B379)</f>
        <v/>
      </c>
      <c r="C379" s="194" t="str">
        <f>IF('Dépenses sur factures'!C379="","",'Dépenses sur factures'!C379)</f>
        <v/>
      </c>
      <c r="D379" s="194" t="str">
        <f>IF('Dépenses sur factures'!D379="","",'Dépenses sur factures'!D379)</f>
        <v/>
      </c>
      <c r="E379" s="131" t="str">
        <f>IF('Dépenses sur factures'!E379="","",'Dépenses sur factures'!E379)</f>
        <v/>
      </c>
      <c r="F379" s="283" t="str">
        <f>IF('Dépenses sur factures'!F379="","",'Dépenses sur factures'!F379)</f>
        <v/>
      </c>
      <c r="G379" s="283" t="str">
        <f>IF('Dépenses sur factures'!G379="","",'Dépenses sur factures'!G379)</f>
        <v/>
      </c>
      <c r="H379" s="133" t="str">
        <f>IF('Dépenses sur factures'!H379="","",'Dépenses sur factures'!H379)</f>
        <v/>
      </c>
      <c r="I379" s="106"/>
      <c r="J379" s="287" t="str">
        <f t="shared" si="16"/>
        <v/>
      </c>
      <c r="K379" s="287" t="str">
        <f t="shared" si="17"/>
        <v/>
      </c>
      <c r="L379" s="106"/>
      <c r="M379" s="191"/>
      <c r="N379" s="340"/>
      <c r="O379" s="341" t="str">
        <f>IF(AND(OR(I379="KO",L379&lt;&gt;""),OR(I379="",J379="",K379="")),Listes!$A$74,IF(AND(L379="",I379&lt;&gt;""),Listes!$A$75,IF(AND(H379&lt;L379,N379=""),Listes!$A$76,IF(AND(K379&lt;J379,N379=""),Listes!$A$77,IF(AND(L379&lt;&gt;"",L379&lt;H379,M379=""),Listes!$A$78,IF(AND(P379="",OR(I379&lt;&gt;"",J379&lt;&gt;"",K379&lt;&gt;"")),Listes!$A$79,""))))))</f>
        <v/>
      </c>
      <c r="P379" s="196"/>
      <c r="Q379" s="31">
        <f t="shared" si="15"/>
        <v>0</v>
      </c>
    </row>
    <row r="380" spans="1:17" ht="20.100000000000001" customHeight="1" x14ac:dyDescent="0.25">
      <c r="A380" s="134">
        <v>374</v>
      </c>
      <c r="B380" s="131" t="str">
        <f>IF('Dépenses sur factures'!B380="","",'Dépenses sur factures'!B380)</f>
        <v/>
      </c>
      <c r="C380" s="194" t="str">
        <f>IF('Dépenses sur factures'!C380="","",'Dépenses sur factures'!C380)</f>
        <v/>
      </c>
      <c r="D380" s="194" t="str">
        <f>IF('Dépenses sur factures'!D380="","",'Dépenses sur factures'!D380)</f>
        <v/>
      </c>
      <c r="E380" s="131" t="str">
        <f>IF('Dépenses sur factures'!E380="","",'Dépenses sur factures'!E380)</f>
        <v/>
      </c>
      <c r="F380" s="283" t="str">
        <f>IF('Dépenses sur factures'!F380="","",'Dépenses sur factures'!F380)</f>
        <v/>
      </c>
      <c r="G380" s="283" t="str">
        <f>IF('Dépenses sur factures'!G380="","",'Dépenses sur factures'!G380)</f>
        <v/>
      </c>
      <c r="H380" s="133" t="str">
        <f>IF('Dépenses sur factures'!H380="","",'Dépenses sur factures'!H380)</f>
        <v/>
      </c>
      <c r="I380" s="106"/>
      <c r="J380" s="287" t="str">
        <f t="shared" si="16"/>
        <v/>
      </c>
      <c r="K380" s="287" t="str">
        <f t="shared" si="17"/>
        <v/>
      </c>
      <c r="L380" s="106"/>
      <c r="M380" s="191"/>
      <c r="N380" s="340"/>
      <c r="O380" s="341" t="str">
        <f>IF(AND(OR(I380="KO",L380&lt;&gt;""),OR(I380="",J380="",K380="")),Listes!$A$74,IF(AND(L380="",I380&lt;&gt;""),Listes!$A$75,IF(AND(H380&lt;L380,N380=""),Listes!$A$76,IF(AND(K380&lt;J380,N380=""),Listes!$A$77,IF(AND(L380&lt;&gt;"",L380&lt;H380,M380=""),Listes!$A$78,IF(AND(P380="",OR(I380&lt;&gt;"",J380&lt;&gt;"",K380&lt;&gt;"")),Listes!$A$79,""))))))</f>
        <v/>
      </c>
      <c r="P380" s="196"/>
      <c r="Q380" s="31">
        <f t="shared" si="15"/>
        <v>0</v>
      </c>
    </row>
    <row r="381" spans="1:17" ht="20.100000000000001" customHeight="1" x14ac:dyDescent="0.25">
      <c r="A381" s="134">
        <v>375</v>
      </c>
      <c r="B381" s="131" t="str">
        <f>IF('Dépenses sur factures'!B381="","",'Dépenses sur factures'!B381)</f>
        <v/>
      </c>
      <c r="C381" s="194" t="str">
        <f>IF('Dépenses sur factures'!C381="","",'Dépenses sur factures'!C381)</f>
        <v/>
      </c>
      <c r="D381" s="194" t="str">
        <f>IF('Dépenses sur factures'!D381="","",'Dépenses sur factures'!D381)</f>
        <v/>
      </c>
      <c r="E381" s="131" t="str">
        <f>IF('Dépenses sur factures'!E381="","",'Dépenses sur factures'!E381)</f>
        <v/>
      </c>
      <c r="F381" s="283" t="str">
        <f>IF('Dépenses sur factures'!F381="","",'Dépenses sur factures'!F381)</f>
        <v/>
      </c>
      <c r="G381" s="283" t="str">
        <f>IF('Dépenses sur factures'!G381="","",'Dépenses sur factures'!G381)</f>
        <v/>
      </c>
      <c r="H381" s="133" t="str">
        <f>IF('Dépenses sur factures'!H381="","",'Dépenses sur factures'!H381)</f>
        <v/>
      </c>
      <c r="I381" s="106"/>
      <c r="J381" s="287" t="str">
        <f t="shared" si="16"/>
        <v/>
      </c>
      <c r="K381" s="287" t="str">
        <f t="shared" si="17"/>
        <v/>
      </c>
      <c r="L381" s="106"/>
      <c r="M381" s="191"/>
      <c r="N381" s="340"/>
      <c r="O381" s="341" t="str">
        <f>IF(AND(OR(I381="KO",L381&lt;&gt;""),OR(I381="",J381="",K381="")),Listes!$A$74,IF(AND(L381="",I381&lt;&gt;""),Listes!$A$75,IF(AND(H381&lt;L381,N381=""),Listes!$A$76,IF(AND(K381&lt;J381,N381=""),Listes!$A$77,IF(AND(L381&lt;&gt;"",L381&lt;H381,M381=""),Listes!$A$78,IF(AND(P381="",OR(I381&lt;&gt;"",J381&lt;&gt;"",K381&lt;&gt;"")),Listes!$A$79,""))))))</f>
        <v/>
      </c>
      <c r="P381" s="196"/>
      <c r="Q381" s="31">
        <f t="shared" si="15"/>
        <v>0</v>
      </c>
    </row>
    <row r="382" spans="1:17" ht="20.100000000000001" customHeight="1" x14ac:dyDescent="0.25">
      <c r="A382" s="134">
        <v>376</v>
      </c>
      <c r="B382" s="131" t="str">
        <f>IF('Dépenses sur factures'!B382="","",'Dépenses sur factures'!B382)</f>
        <v/>
      </c>
      <c r="C382" s="194" t="str">
        <f>IF('Dépenses sur factures'!C382="","",'Dépenses sur factures'!C382)</f>
        <v/>
      </c>
      <c r="D382" s="194" t="str">
        <f>IF('Dépenses sur factures'!D382="","",'Dépenses sur factures'!D382)</f>
        <v/>
      </c>
      <c r="E382" s="131" t="str">
        <f>IF('Dépenses sur factures'!E382="","",'Dépenses sur factures'!E382)</f>
        <v/>
      </c>
      <c r="F382" s="283" t="str">
        <f>IF('Dépenses sur factures'!F382="","",'Dépenses sur factures'!F382)</f>
        <v/>
      </c>
      <c r="G382" s="283" t="str">
        <f>IF('Dépenses sur factures'!G382="","",'Dépenses sur factures'!G382)</f>
        <v/>
      </c>
      <c r="H382" s="133" t="str">
        <f>IF('Dépenses sur factures'!H382="","",'Dépenses sur factures'!H382)</f>
        <v/>
      </c>
      <c r="I382" s="106"/>
      <c r="J382" s="287" t="str">
        <f t="shared" si="16"/>
        <v/>
      </c>
      <c r="K382" s="287" t="str">
        <f t="shared" si="17"/>
        <v/>
      </c>
      <c r="L382" s="106"/>
      <c r="M382" s="191"/>
      <c r="N382" s="340"/>
      <c r="O382" s="341" t="str">
        <f>IF(AND(OR(I382="KO",L382&lt;&gt;""),OR(I382="",J382="",K382="")),Listes!$A$74,IF(AND(L382="",I382&lt;&gt;""),Listes!$A$75,IF(AND(H382&lt;L382,N382=""),Listes!$A$76,IF(AND(K382&lt;J382,N382=""),Listes!$A$77,IF(AND(L382&lt;&gt;"",L382&lt;H382,M382=""),Listes!$A$78,IF(AND(P382="",OR(I382&lt;&gt;"",J382&lt;&gt;"",K382&lt;&gt;"")),Listes!$A$79,""))))))</f>
        <v/>
      </c>
      <c r="P382" s="196"/>
      <c r="Q382" s="31">
        <f t="shared" si="15"/>
        <v>0</v>
      </c>
    </row>
    <row r="383" spans="1:17" ht="20.100000000000001" customHeight="1" x14ac:dyDescent="0.25">
      <c r="A383" s="134">
        <v>377</v>
      </c>
      <c r="B383" s="131" t="str">
        <f>IF('Dépenses sur factures'!B383="","",'Dépenses sur factures'!B383)</f>
        <v/>
      </c>
      <c r="C383" s="194" t="str">
        <f>IF('Dépenses sur factures'!C383="","",'Dépenses sur factures'!C383)</f>
        <v/>
      </c>
      <c r="D383" s="194" t="str">
        <f>IF('Dépenses sur factures'!D383="","",'Dépenses sur factures'!D383)</f>
        <v/>
      </c>
      <c r="E383" s="131" t="str">
        <f>IF('Dépenses sur factures'!E383="","",'Dépenses sur factures'!E383)</f>
        <v/>
      </c>
      <c r="F383" s="283" t="str">
        <f>IF('Dépenses sur factures'!F383="","",'Dépenses sur factures'!F383)</f>
        <v/>
      </c>
      <c r="G383" s="283" t="str">
        <f>IF('Dépenses sur factures'!G383="","",'Dépenses sur factures'!G383)</f>
        <v/>
      </c>
      <c r="H383" s="133" t="str">
        <f>IF('Dépenses sur factures'!H383="","",'Dépenses sur factures'!H383)</f>
        <v/>
      </c>
      <c r="I383" s="106"/>
      <c r="J383" s="287" t="str">
        <f t="shared" si="16"/>
        <v/>
      </c>
      <c r="K383" s="287" t="str">
        <f t="shared" si="17"/>
        <v/>
      </c>
      <c r="L383" s="106"/>
      <c r="M383" s="191"/>
      <c r="N383" s="340"/>
      <c r="O383" s="341" t="str">
        <f>IF(AND(OR(I383="KO",L383&lt;&gt;""),OR(I383="",J383="",K383="")),Listes!$A$74,IF(AND(L383="",I383&lt;&gt;""),Listes!$A$75,IF(AND(H383&lt;L383,N383=""),Listes!$A$76,IF(AND(K383&lt;J383,N383=""),Listes!$A$77,IF(AND(L383&lt;&gt;"",L383&lt;H383,M383=""),Listes!$A$78,IF(AND(P383="",OR(I383&lt;&gt;"",J383&lt;&gt;"",K383&lt;&gt;"")),Listes!$A$79,""))))))</f>
        <v/>
      </c>
      <c r="P383" s="196"/>
      <c r="Q383" s="31">
        <f t="shared" si="15"/>
        <v>0</v>
      </c>
    </row>
    <row r="384" spans="1:17" ht="20.100000000000001" customHeight="1" x14ac:dyDescent="0.25">
      <c r="A384" s="134">
        <v>378</v>
      </c>
      <c r="B384" s="131" t="str">
        <f>IF('Dépenses sur factures'!B384="","",'Dépenses sur factures'!B384)</f>
        <v/>
      </c>
      <c r="C384" s="194" t="str">
        <f>IF('Dépenses sur factures'!C384="","",'Dépenses sur factures'!C384)</f>
        <v/>
      </c>
      <c r="D384" s="194" t="str">
        <f>IF('Dépenses sur factures'!D384="","",'Dépenses sur factures'!D384)</f>
        <v/>
      </c>
      <c r="E384" s="131" t="str">
        <f>IF('Dépenses sur factures'!E384="","",'Dépenses sur factures'!E384)</f>
        <v/>
      </c>
      <c r="F384" s="283" t="str">
        <f>IF('Dépenses sur factures'!F384="","",'Dépenses sur factures'!F384)</f>
        <v/>
      </c>
      <c r="G384" s="283" t="str">
        <f>IF('Dépenses sur factures'!G384="","",'Dépenses sur factures'!G384)</f>
        <v/>
      </c>
      <c r="H384" s="133" t="str">
        <f>IF('Dépenses sur factures'!H384="","",'Dépenses sur factures'!H384)</f>
        <v/>
      </c>
      <c r="I384" s="106"/>
      <c r="J384" s="287" t="str">
        <f t="shared" si="16"/>
        <v/>
      </c>
      <c r="K384" s="287" t="str">
        <f t="shared" si="17"/>
        <v/>
      </c>
      <c r="L384" s="106"/>
      <c r="M384" s="191"/>
      <c r="N384" s="340"/>
      <c r="O384" s="341" t="str">
        <f>IF(AND(OR(I384="KO",L384&lt;&gt;""),OR(I384="",J384="",K384="")),Listes!$A$74,IF(AND(L384="",I384&lt;&gt;""),Listes!$A$75,IF(AND(H384&lt;L384,N384=""),Listes!$A$76,IF(AND(K384&lt;J384,N384=""),Listes!$A$77,IF(AND(L384&lt;&gt;"",L384&lt;H384,M384=""),Listes!$A$78,IF(AND(P384="",OR(I384&lt;&gt;"",J384&lt;&gt;"",K384&lt;&gt;"")),Listes!$A$79,""))))))</f>
        <v/>
      </c>
      <c r="P384" s="196"/>
      <c r="Q384" s="31">
        <f t="shared" si="15"/>
        <v>0</v>
      </c>
    </row>
    <row r="385" spans="1:17" ht="20.100000000000001" customHeight="1" x14ac:dyDescent="0.25">
      <c r="A385" s="134">
        <v>379</v>
      </c>
      <c r="B385" s="131" t="str">
        <f>IF('Dépenses sur factures'!B385="","",'Dépenses sur factures'!B385)</f>
        <v/>
      </c>
      <c r="C385" s="194" t="str">
        <f>IF('Dépenses sur factures'!C385="","",'Dépenses sur factures'!C385)</f>
        <v/>
      </c>
      <c r="D385" s="194" t="str">
        <f>IF('Dépenses sur factures'!D385="","",'Dépenses sur factures'!D385)</f>
        <v/>
      </c>
      <c r="E385" s="131" t="str">
        <f>IF('Dépenses sur factures'!E385="","",'Dépenses sur factures'!E385)</f>
        <v/>
      </c>
      <c r="F385" s="283" t="str">
        <f>IF('Dépenses sur factures'!F385="","",'Dépenses sur factures'!F385)</f>
        <v/>
      </c>
      <c r="G385" s="283" t="str">
        <f>IF('Dépenses sur factures'!G385="","",'Dépenses sur factures'!G385)</f>
        <v/>
      </c>
      <c r="H385" s="133" t="str">
        <f>IF('Dépenses sur factures'!H385="","",'Dépenses sur factures'!H385)</f>
        <v/>
      </c>
      <c r="I385" s="106"/>
      <c r="J385" s="287" t="str">
        <f t="shared" si="16"/>
        <v/>
      </c>
      <c r="K385" s="287" t="str">
        <f t="shared" si="17"/>
        <v/>
      </c>
      <c r="L385" s="106"/>
      <c r="M385" s="191"/>
      <c r="N385" s="340"/>
      <c r="O385" s="341" t="str">
        <f>IF(AND(OR(I385="KO",L385&lt;&gt;""),OR(I385="",J385="",K385="")),Listes!$A$74,IF(AND(L385="",I385&lt;&gt;""),Listes!$A$75,IF(AND(H385&lt;L385,N385=""),Listes!$A$76,IF(AND(K385&lt;J385,N385=""),Listes!$A$77,IF(AND(L385&lt;&gt;"",L385&lt;H385,M385=""),Listes!$A$78,IF(AND(P385="",OR(I385&lt;&gt;"",J385&lt;&gt;"",K385&lt;&gt;"")),Listes!$A$79,""))))))</f>
        <v/>
      </c>
      <c r="P385" s="196"/>
      <c r="Q385" s="31">
        <f t="shared" si="15"/>
        <v>0</v>
      </c>
    </row>
    <row r="386" spans="1:17" ht="20.100000000000001" customHeight="1" x14ac:dyDescent="0.25">
      <c r="A386" s="134">
        <v>380</v>
      </c>
      <c r="B386" s="131" t="str">
        <f>IF('Dépenses sur factures'!B386="","",'Dépenses sur factures'!B386)</f>
        <v/>
      </c>
      <c r="C386" s="194" t="str">
        <f>IF('Dépenses sur factures'!C386="","",'Dépenses sur factures'!C386)</f>
        <v/>
      </c>
      <c r="D386" s="194" t="str">
        <f>IF('Dépenses sur factures'!D386="","",'Dépenses sur factures'!D386)</f>
        <v/>
      </c>
      <c r="E386" s="131" t="str">
        <f>IF('Dépenses sur factures'!E386="","",'Dépenses sur factures'!E386)</f>
        <v/>
      </c>
      <c r="F386" s="283" t="str">
        <f>IF('Dépenses sur factures'!F386="","",'Dépenses sur factures'!F386)</f>
        <v/>
      </c>
      <c r="G386" s="283" t="str">
        <f>IF('Dépenses sur factures'!G386="","",'Dépenses sur factures'!G386)</f>
        <v/>
      </c>
      <c r="H386" s="133" t="str">
        <f>IF('Dépenses sur factures'!H386="","",'Dépenses sur factures'!H386)</f>
        <v/>
      </c>
      <c r="I386" s="106"/>
      <c r="J386" s="287" t="str">
        <f t="shared" si="16"/>
        <v/>
      </c>
      <c r="K386" s="287" t="str">
        <f t="shared" si="17"/>
        <v/>
      </c>
      <c r="L386" s="106"/>
      <c r="M386" s="191"/>
      <c r="N386" s="340"/>
      <c r="O386" s="341" t="str">
        <f>IF(AND(OR(I386="KO",L386&lt;&gt;""),OR(I386="",J386="",K386="")),Listes!$A$74,IF(AND(L386="",I386&lt;&gt;""),Listes!$A$75,IF(AND(H386&lt;L386,N386=""),Listes!$A$76,IF(AND(K386&lt;J386,N386=""),Listes!$A$77,IF(AND(L386&lt;&gt;"",L386&lt;H386,M386=""),Listes!$A$78,IF(AND(P386="",OR(I386&lt;&gt;"",J386&lt;&gt;"",K386&lt;&gt;"")),Listes!$A$79,""))))))</f>
        <v/>
      </c>
      <c r="P386" s="196"/>
      <c r="Q386" s="31">
        <f t="shared" si="15"/>
        <v>0</v>
      </c>
    </row>
    <row r="387" spans="1:17" ht="20.100000000000001" customHeight="1" x14ac:dyDescent="0.25">
      <c r="A387" s="134">
        <v>381</v>
      </c>
      <c r="B387" s="131" t="str">
        <f>IF('Dépenses sur factures'!B387="","",'Dépenses sur factures'!B387)</f>
        <v/>
      </c>
      <c r="C387" s="194" t="str">
        <f>IF('Dépenses sur factures'!C387="","",'Dépenses sur factures'!C387)</f>
        <v/>
      </c>
      <c r="D387" s="194" t="str">
        <f>IF('Dépenses sur factures'!D387="","",'Dépenses sur factures'!D387)</f>
        <v/>
      </c>
      <c r="E387" s="131" t="str">
        <f>IF('Dépenses sur factures'!E387="","",'Dépenses sur factures'!E387)</f>
        <v/>
      </c>
      <c r="F387" s="283" t="str">
        <f>IF('Dépenses sur factures'!F387="","",'Dépenses sur factures'!F387)</f>
        <v/>
      </c>
      <c r="G387" s="283" t="str">
        <f>IF('Dépenses sur factures'!G387="","",'Dépenses sur factures'!G387)</f>
        <v/>
      </c>
      <c r="H387" s="133" t="str">
        <f>IF('Dépenses sur factures'!H387="","",'Dépenses sur factures'!H387)</f>
        <v/>
      </c>
      <c r="I387" s="106"/>
      <c r="J387" s="287" t="str">
        <f t="shared" si="16"/>
        <v/>
      </c>
      <c r="K387" s="287" t="str">
        <f t="shared" si="17"/>
        <v/>
      </c>
      <c r="L387" s="106"/>
      <c r="M387" s="191"/>
      <c r="N387" s="340"/>
      <c r="O387" s="341" t="str">
        <f>IF(AND(OR(I387="KO",L387&lt;&gt;""),OR(I387="",J387="",K387="")),Listes!$A$74,IF(AND(L387="",I387&lt;&gt;""),Listes!$A$75,IF(AND(H387&lt;L387,N387=""),Listes!$A$76,IF(AND(K387&lt;J387,N387=""),Listes!$A$77,IF(AND(L387&lt;&gt;"",L387&lt;H387,M387=""),Listes!$A$78,IF(AND(P387="",OR(I387&lt;&gt;"",J387&lt;&gt;"",K387&lt;&gt;"")),Listes!$A$79,""))))))</f>
        <v/>
      </c>
      <c r="P387" s="196"/>
      <c r="Q387" s="31">
        <f t="shared" si="15"/>
        <v>0</v>
      </c>
    </row>
    <row r="388" spans="1:17" ht="20.100000000000001" customHeight="1" x14ac:dyDescent="0.25">
      <c r="A388" s="134">
        <v>382</v>
      </c>
      <c r="B388" s="131" t="str">
        <f>IF('Dépenses sur factures'!B388="","",'Dépenses sur factures'!B388)</f>
        <v/>
      </c>
      <c r="C388" s="194" t="str">
        <f>IF('Dépenses sur factures'!C388="","",'Dépenses sur factures'!C388)</f>
        <v/>
      </c>
      <c r="D388" s="194" t="str">
        <f>IF('Dépenses sur factures'!D388="","",'Dépenses sur factures'!D388)</f>
        <v/>
      </c>
      <c r="E388" s="131" t="str">
        <f>IF('Dépenses sur factures'!E388="","",'Dépenses sur factures'!E388)</f>
        <v/>
      </c>
      <c r="F388" s="283" t="str">
        <f>IF('Dépenses sur factures'!F388="","",'Dépenses sur factures'!F388)</f>
        <v/>
      </c>
      <c r="G388" s="283" t="str">
        <f>IF('Dépenses sur factures'!G388="","",'Dépenses sur factures'!G388)</f>
        <v/>
      </c>
      <c r="H388" s="133" t="str">
        <f>IF('Dépenses sur factures'!H388="","",'Dépenses sur factures'!H388)</f>
        <v/>
      </c>
      <c r="I388" s="106"/>
      <c r="J388" s="287" t="str">
        <f t="shared" si="16"/>
        <v/>
      </c>
      <c r="K388" s="287" t="str">
        <f t="shared" si="17"/>
        <v/>
      </c>
      <c r="L388" s="106"/>
      <c r="M388" s="191"/>
      <c r="N388" s="340"/>
      <c r="O388" s="341" t="str">
        <f>IF(AND(OR(I388="KO",L388&lt;&gt;""),OR(I388="",J388="",K388="")),Listes!$A$74,IF(AND(L388="",I388&lt;&gt;""),Listes!$A$75,IF(AND(H388&lt;L388,N388=""),Listes!$A$76,IF(AND(K388&lt;J388,N388=""),Listes!$A$77,IF(AND(L388&lt;&gt;"",L388&lt;H388,M388=""),Listes!$A$78,IF(AND(P388="",OR(I388&lt;&gt;"",J388&lt;&gt;"",K388&lt;&gt;"")),Listes!$A$79,""))))))</f>
        <v/>
      </c>
      <c r="P388" s="196"/>
      <c r="Q388" s="31">
        <f t="shared" si="15"/>
        <v>0</v>
      </c>
    </row>
    <row r="389" spans="1:17" ht="20.100000000000001" customHeight="1" x14ac:dyDescent="0.25">
      <c r="A389" s="134">
        <v>383</v>
      </c>
      <c r="B389" s="131" t="str">
        <f>IF('Dépenses sur factures'!B389="","",'Dépenses sur factures'!B389)</f>
        <v/>
      </c>
      <c r="C389" s="194" t="str">
        <f>IF('Dépenses sur factures'!C389="","",'Dépenses sur factures'!C389)</f>
        <v/>
      </c>
      <c r="D389" s="194" t="str">
        <f>IF('Dépenses sur factures'!D389="","",'Dépenses sur factures'!D389)</f>
        <v/>
      </c>
      <c r="E389" s="131" t="str">
        <f>IF('Dépenses sur factures'!E389="","",'Dépenses sur factures'!E389)</f>
        <v/>
      </c>
      <c r="F389" s="283" t="str">
        <f>IF('Dépenses sur factures'!F389="","",'Dépenses sur factures'!F389)</f>
        <v/>
      </c>
      <c r="G389" s="283" t="str">
        <f>IF('Dépenses sur factures'!G389="","",'Dépenses sur factures'!G389)</f>
        <v/>
      </c>
      <c r="H389" s="133" t="str">
        <f>IF('Dépenses sur factures'!H389="","",'Dépenses sur factures'!H389)</f>
        <v/>
      </c>
      <c r="I389" s="106"/>
      <c r="J389" s="287" t="str">
        <f t="shared" si="16"/>
        <v/>
      </c>
      <c r="K389" s="287" t="str">
        <f t="shared" si="17"/>
        <v/>
      </c>
      <c r="L389" s="106"/>
      <c r="M389" s="191"/>
      <c r="N389" s="340"/>
      <c r="O389" s="341" t="str">
        <f>IF(AND(OR(I389="KO",L389&lt;&gt;""),OR(I389="",J389="",K389="")),Listes!$A$74,IF(AND(L389="",I389&lt;&gt;""),Listes!$A$75,IF(AND(H389&lt;L389,N389=""),Listes!$A$76,IF(AND(K389&lt;J389,N389=""),Listes!$A$77,IF(AND(L389&lt;&gt;"",L389&lt;H389,M389=""),Listes!$A$78,IF(AND(P389="",OR(I389&lt;&gt;"",J389&lt;&gt;"",K389&lt;&gt;"")),Listes!$A$79,""))))))</f>
        <v/>
      </c>
      <c r="P389" s="196"/>
      <c r="Q389" s="31">
        <f t="shared" si="15"/>
        <v>0</v>
      </c>
    </row>
    <row r="390" spans="1:17" ht="20.100000000000001" customHeight="1" x14ac:dyDescent="0.25">
      <c r="A390" s="134">
        <v>384</v>
      </c>
      <c r="B390" s="131" t="str">
        <f>IF('Dépenses sur factures'!B390="","",'Dépenses sur factures'!B390)</f>
        <v/>
      </c>
      <c r="C390" s="194" t="str">
        <f>IF('Dépenses sur factures'!C390="","",'Dépenses sur factures'!C390)</f>
        <v/>
      </c>
      <c r="D390" s="194" t="str">
        <f>IF('Dépenses sur factures'!D390="","",'Dépenses sur factures'!D390)</f>
        <v/>
      </c>
      <c r="E390" s="131" t="str">
        <f>IF('Dépenses sur factures'!E390="","",'Dépenses sur factures'!E390)</f>
        <v/>
      </c>
      <c r="F390" s="283" t="str">
        <f>IF('Dépenses sur factures'!F390="","",'Dépenses sur factures'!F390)</f>
        <v/>
      </c>
      <c r="G390" s="283" t="str">
        <f>IF('Dépenses sur factures'!G390="","",'Dépenses sur factures'!G390)</f>
        <v/>
      </c>
      <c r="H390" s="133" t="str">
        <f>IF('Dépenses sur factures'!H390="","",'Dépenses sur factures'!H390)</f>
        <v/>
      </c>
      <c r="I390" s="106"/>
      <c r="J390" s="287" t="str">
        <f t="shared" si="16"/>
        <v/>
      </c>
      <c r="K390" s="287" t="str">
        <f t="shared" si="17"/>
        <v/>
      </c>
      <c r="L390" s="106"/>
      <c r="M390" s="191"/>
      <c r="N390" s="340"/>
      <c r="O390" s="341" t="str">
        <f>IF(AND(OR(I390="KO",L390&lt;&gt;""),OR(I390="",J390="",K390="")),Listes!$A$74,IF(AND(L390="",I390&lt;&gt;""),Listes!$A$75,IF(AND(H390&lt;L390,N390=""),Listes!$A$76,IF(AND(K390&lt;J390,N390=""),Listes!$A$77,IF(AND(L390&lt;&gt;"",L390&lt;H390,M390=""),Listes!$A$78,IF(AND(P390="",OR(I390&lt;&gt;"",J390&lt;&gt;"",K390&lt;&gt;"")),Listes!$A$79,""))))))</f>
        <v/>
      </c>
      <c r="P390" s="196"/>
      <c r="Q390" s="31">
        <f t="shared" si="15"/>
        <v>0</v>
      </c>
    </row>
    <row r="391" spans="1:17" ht="20.100000000000001" customHeight="1" x14ac:dyDescent="0.25">
      <c r="A391" s="134">
        <v>385</v>
      </c>
      <c r="B391" s="131" t="str">
        <f>IF('Dépenses sur factures'!B391="","",'Dépenses sur factures'!B391)</f>
        <v/>
      </c>
      <c r="C391" s="194" t="str">
        <f>IF('Dépenses sur factures'!C391="","",'Dépenses sur factures'!C391)</f>
        <v/>
      </c>
      <c r="D391" s="194" t="str">
        <f>IF('Dépenses sur factures'!D391="","",'Dépenses sur factures'!D391)</f>
        <v/>
      </c>
      <c r="E391" s="131" t="str">
        <f>IF('Dépenses sur factures'!E391="","",'Dépenses sur factures'!E391)</f>
        <v/>
      </c>
      <c r="F391" s="283" t="str">
        <f>IF('Dépenses sur factures'!F391="","",'Dépenses sur factures'!F391)</f>
        <v/>
      </c>
      <c r="G391" s="283" t="str">
        <f>IF('Dépenses sur factures'!G391="","",'Dépenses sur factures'!G391)</f>
        <v/>
      </c>
      <c r="H391" s="133" t="str">
        <f>IF('Dépenses sur factures'!H391="","",'Dépenses sur factures'!H391)</f>
        <v/>
      </c>
      <c r="I391" s="106"/>
      <c r="J391" s="287" t="str">
        <f t="shared" si="16"/>
        <v/>
      </c>
      <c r="K391" s="287" t="str">
        <f t="shared" si="17"/>
        <v/>
      </c>
      <c r="L391" s="106"/>
      <c r="M391" s="191"/>
      <c r="N391" s="340"/>
      <c r="O391" s="341" t="str">
        <f>IF(AND(OR(I391="KO",L391&lt;&gt;""),OR(I391="",J391="",K391="")),Listes!$A$74,IF(AND(L391="",I391&lt;&gt;""),Listes!$A$75,IF(AND(H391&lt;L391,N391=""),Listes!$A$76,IF(AND(K391&lt;J391,N391=""),Listes!$A$77,IF(AND(L391&lt;&gt;"",L391&lt;H391,M391=""),Listes!$A$78,IF(AND(P391="",OR(I391&lt;&gt;"",J391&lt;&gt;"",K391&lt;&gt;"")),Listes!$A$79,""))))))</f>
        <v/>
      </c>
      <c r="P391" s="196"/>
      <c r="Q391" s="31">
        <f t="shared" ref="Q391:Q454" si="18">IF(AND(B391&lt;&gt;"",P391&lt;&gt;"Oui"),1,0)</f>
        <v>0</v>
      </c>
    </row>
    <row r="392" spans="1:17" ht="20.100000000000001" customHeight="1" x14ac:dyDescent="0.25">
      <c r="A392" s="134">
        <v>386</v>
      </c>
      <c r="B392" s="131" t="str">
        <f>IF('Dépenses sur factures'!B392="","",'Dépenses sur factures'!B392)</f>
        <v/>
      </c>
      <c r="C392" s="194" t="str">
        <f>IF('Dépenses sur factures'!C392="","",'Dépenses sur factures'!C392)</f>
        <v/>
      </c>
      <c r="D392" s="194" t="str">
        <f>IF('Dépenses sur factures'!D392="","",'Dépenses sur factures'!D392)</f>
        <v/>
      </c>
      <c r="E392" s="131" t="str">
        <f>IF('Dépenses sur factures'!E392="","",'Dépenses sur factures'!E392)</f>
        <v/>
      </c>
      <c r="F392" s="283" t="str">
        <f>IF('Dépenses sur factures'!F392="","",'Dépenses sur factures'!F392)</f>
        <v/>
      </c>
      <c r="G392" s="283" t="str">
        <f>IF('Dépenses sur factures'!G392="","",'Dépenses sur factures'!G392)</f>
        <v/>
      </c>
      <c r="H392" s="133" t="str">
        <f>IF('Dépenses sur factures'!H392="","",'Dépenses sur factures'!H392)</f>
        <v/>
      </c>
      <c r="I392" s="106"/>
      <c r="J392" s="287" t="str">
        <f t="shared" ref="J392:J455" si="19">IF(I392="KO","",IF(I392="","",F392))</f>
        <v/>
      </c>
      <c r="K392" s="287" t="str">
        <f t="shared" ref="K392:K455" si="20">IF(I392="KO","",IF(I392="","",G392))</f>
        <v/>
      </c>
      <c r="L392" s="106"/>
      <c r="M392" s="191"/>
      <c r="N392" s="340"/>
      <c r="O392" s="341" t="str">
        <f>IF(AND(OR(I392="KO",L392&lt;&gt;""),OR(I392="",J392="",K392="")),Listes!$A$74,IF(AND(L392="",I392&lt;&gt;""),Listes!$A$75,IF(AND(H392&lt;L392,N392=""),Listes!$A$76,IF(AND(K392&lt;J392,N392=""),Listes!$A$77,IF(AND(L392&lt;&gt;"",L392&lt;H392,M392=""),Listes!$A$78,IF(AND(P392="",OR(I392&lt;&gt;"",J392&lt;&gt;"",K392&lt;&gt;"")),Listes!$A$79,""))))))</f>
        <v/>
      </c>
      <c r="P392" s="196"/>
      <c r="Q392" s="31">
        <f t="shared" si="18"/>
        <v>0</v>
      </c>
    </row>
    <row r="393" spans="1:17" ht="20.100000000000001" customHeight="1" x14ac:dyDescent="0.25">
      <c r="A393" s="134">
        <v>387</v>
      </c>
      <c r="B393" s="131" t="str">
        <f>IF('Dépenses sur factures'!B393="","",'Dépenses sur factures'!B393)</f>
        <v/>
      </c>
      <c r="C393" s="194" t="str">
        <f>IF('Dépenses sur factures'!C393="","",'Dépenses sur factures'!C393)</f>
        <v/>
      </c>
      <c r="D393" s="194" t="str">
        <f>IF('Dépenses sur factures'!D393="","",'Dépenses sur factures'!D393)</f>
        <v/>
      </c>
      <c r="E393" s="131" t="str">
        <f>IF('Dépenses sur factures'!E393="","",'Dépenses sur factures'!E393)</f>
        <v/>
      </c>
      <c r="F393" s="283" t="str">
        <f>IF('Dépenses sur factures'!F393="","",'Dépenses sur factures'!F393)</f>
        <v/>
      </c>
      <c r="G393" s="283" t="str">
        <f>IF('Dépenses sur factures'!G393="","",'Dépenses sur factures'!G393)</f>
        <v/>
      </c>
      <c r="H393" s="133" t="str">
        <f>IF('Dépenses sur factures'!H393="","",'Dépenses sur factures'!H393)</f>
        <v/>
      </c>
      <c r="I393" s="106"/>
      <c r="J393" s="287" t="str">
        <f t="shared" si="19"/>
        <v/>
      </c>
      <c r="K393" s="287" t="str">
        <f t="shared" si="20"/>
        <v/>
      </c>
      <c r="L393" s="106"/>
      <c r="M393" s="191"/>
      <c r="N393" s="340"/>
      <c r="O393" s="341" t="str">
        <f>IF(AND(OR(I393="KO",L393&lt;&gt;""),OR(I393="",J393="",K393="")),Listes!$A$74,IF(AND(L393="",I393&lt;&gt;""),Listes!$A$75,IF(AND(H393&lt;L393,N393=""),Listes!$A$76,IF(AND(K393&lt;J393,N393=""),Listes!$A$77,IF(AND(L393&lt;&gt;"",L393&lt;H393,M393=""),Listes!$A$78,IF(AND(P393="",OR(I393&lt;&gt;"",J393&lt;&gt;"",K393&lt;&gt;"")),Listes!$A$79,""))))))</f>
        <v/>
      </c>
      <c r="P393" s="196"/>
      <c r="Q393" s="31">
        <f t="shared" si="18"/>
        <v>0</v>
      </c>
    </row>
    <row r="394" spans="1:17" ht="20.100000000000001" customHeight="1" x14ac:dyDescent="0.25">
      <c r="A394" s="134">
        <v>388</v>
      </c>
      <c r="B394" s="131" t="str">
        <f>IF('Dépenses sur factures'!B394="","",'Dépenses sur factures'!B394)</f>
        <v/>
      </c>
      <c r="C394" s="194" t="str">
        <f>IF('Dépenses sur factures'!C394="","",'Dépenses sur factures'!C394)</f>
        <v/>
      </c>
      <c r="D394" s="194" t="str">
        <f>IF('Dépenses sur factures'!D394="","",'Dépenses sur factures'!D394)</f>
        <v/>
      </c>
      <c r="E394" s="131" t="str">
        <f>IF('Dépenses sur factures'!E394="","",'Dépenses sur factures'!E394)</f>
        <v/>
      </c>
      <c r="F394" s="283" t="str">
        <f>IF('Dépenses sur factures'!F394="","",'Dépenses sur factures'!F394)</f>
        <v/>
      </c>
      <c r="G394" s="283" t="str">
        <f>IF('Dépenses sur factures'!G394="","",'Dépenses sur factures'!G394)</f>
        <v/>
      </c>
      <c r="H394" s="133" t="str">
        <f>IF('Dépenses sur factures'!H394="","",'Dépenses sur factures'!H394)</f>
        <v/>
      </c>
      <c r="I394" s="106"/>
      <c r="J394" s="287" t="str">
        <f t="shared" si="19"/>
        <v/>
      </c>
      <c r="K394" s="287" t="str">
        <f t="shared" si="20"/>
        <v/>
      </c>
      <c r="L394" s="106"/>
      <c r="M394" s="191"/>
      <c r="N394" s="340"/>
      <c r="O394" s="341" t="str">
        <f>IF(AND(OR(I394="KO",L394&lt;&gt;""),OR(I394="",J394="",K394="")),Listes!$A$74,IF(AND(L394="",I394&lt;&gt;""),Listes!$A$75,IF(AND(H394&lt;L394,N394=""),Listes!$A$76,IF(AND(K394&lt;J394,N394=""),Listes!$A$77,IF(AND(L394&lt;&gt;"",L394&lt;H394,M394=""),Listes!$A$78,IF(AND(P394="",OR(I394&lt;&gt;"",J394&lt;&gt;"",K394&lt;&gt;"")),Listes!$A$79,""))))))</f>
        <v/>
      </c>
      <c r="P394" s="196"/>
      <c r="Q394" s="31">
        <f t="shared" si="18"/>
        <v>0</v>
      </c>
    </row>
    <row r="395" spans="1:17" ht="20.100000000000001" customHeight="1" x14ac:dyDescent="0.25">
      <c r="A395" s="134">
        <v>389</v>
      </c>
      <c r="B395" s="131" t="str">
        <f>IF('Dépenses sur factures'!B395="","",'Dépenses sur factures'!B395)</f>
        <v/>
      </c>
      <c r="C395" s="194" t="str">
        <f>IF('Dépenses sur factures'!C395="","",'Dépenses sur factures'!C395)</f>
        <v/>
      </c>
      <c r="D395" s="194" t="str">
        <f>IF('Dépenses sur factures'!D395="","",'Dépenses sur factures'!D395)</f>
        <v/>
      </c>
      <c r="E395" s="131" t="str">
        <f>IF('Dépenses sur factures'!E395="","",'Dépenses sur factures'!E395)</f>
        <v/>
      </c>
      <c r="F395" s="283" t="str">
        <f>IF('Dépenses sur factures'!F395="","",'Dépenses sur factures'!F395)</f>
        <v/>
      </c>
      <c r="G395" s="283" t="str">
        <f>IF('Dépenses sur factures'!G395="","",'Dépenses sur factures'!G395)</f>
        <v/>
      </c>
      <c r="H395" s="133" t="str">
        <f>IF('Dépenses sur factures'!H395="","",'Dépenses sur factures'!H395)</f>
        <v/>
      </c>
      <c r="I395" s="106"/>
      <c r="J395" s="287" t="str">
        <f t="shared" si="19"/>
        <v/>
      </c>
      <c r="K395" s="287" t="str">
        <f t="shared" si="20"/>
        <v/>
      </c>
      <c r="L395" s="106"/>
      <c r="M395" s="191"/>
      <c r="N395" s="340"/>
      <c r="O395" s="341" t="str">
        <f>IF(AND(OR(I395="KO",L395&lt;&gt;""),OR(I395="",J395="",K395="")),Listes!$A$74,IF(AND(L395="",I395&lt;&gt;""),Listes!$A$75,IF(AND(H395&lt;L395,N395=""),Listes!$A$76,IF(AND(K395&lt;J395,N395=""),Listes!$A$77,IF(AND(L395&lt;&gt;"",L395&lt;H395,M395=""),Listes!$A$78,IF(AND(P395="",OR(I395&lt;&gt;"",J395&lt;&gt;"",K395&lt;&gt;"")),Listes!$A$79,""))))))</f>
        <v/>
      </c>
      <c r="P395" s="196"/>
      <c r="Q395" s="31">
        <f t="shared" si="18"/>
        <v>0</v>
      </c>
    </row>
    <row r="396" spans="1:17" ht="20.100000000000001" customHeight="1" x14ac:dyDescent="0.25">
      <c r="A396" s="134">
        <v>390</v>
      </c>
      <c r="B396" s="131" t="str">
        <f>IF('Dépenses sur factures'!B396="","",'Dépenses sur factures'!B396)</f>
        <v/>
      </c>
      <c r="C396" s="194" t="str">
        <f>IF('Dépenses sur factures'!C396="","",'Dépenses sur factures'!C396)</f>
        <v/>
      </c>
      <c r="D396" s="194" t="str">
        <f>IF('Dépenses sur factures'!D396="","",'Dépenses sur factures'!D396)</f>
        <v/>
      </c>
      <c r="E396" s="131" t="str">
        <f>IF('Dépenses sur factures'!E396="","",'Dépenses sur factures'!E396)</f>
        <v/>
      </c>
      <c r="F396" s="283" t="str">
        <f>IF('Dépenses sur factures'!F396="","",'Dépenses sur factures'!F396)</f>
        <v/>
      </c>
      <c r="G396" s="283" t="str">
        <f>IF('Dépenses sur factures'!G396="","",'Dépenses sur factures'!G396)</f>
        <v/>
      </c>
      <c r="H396" s="133" t="str">
        <f>IF('Dépenses sur factures'!H396="","",'Dépenses sur factures'!H396)</f>
        <v/>
      </c>
      <c r="I396" s="106"/>
      <c r="J396" s="287" t="str">
        <f t="shared" si="19"/>
        <v/>
      </c>
      <c r="K396" s="287" t="str">
        <f t="shared" si="20"/>
        <v/>
      </c>
      <c r="L396" s="106"/>
      <c r="M396" s="191"/>
      <c r="N396" s="340"/>
      <c r="O396" s="341" t="str">
        <f>IF(AND(OR(I396="KO",L396&lt;&gt;""),OR(I396="",J396="",K396="")),Listes!$A$74,IF(AND(L396="",I396&lt;&gt;""),Listes!$A$75,IF(AND(H396&lt;L396,N396=""),Listes!$A$76,IF(AND(K396&lt;J396,N396=""),Listes!$A$77,IF(AND(L396&lt;&gt;"",L396&lt;H396,M396=""),Listes!$A$78,IF(AND(P396="",OR(I396&lt;&gt;"",J396&lt;&gt;"",K396&lt;&gt;"")),Listes!$A$79,""))))))</f>
        <v/>
      </c>
      <c r="P396" s="196"/>
      <c r="Q396" s="31">
        <f t="shared" si="18"/>
        <v>0</v>
      </c>
    </row>
    <row r="397" spans="1:17" ht="20.100000000000001" customHeight="1" x14ac:dyDescent="0.25">
      <c r="A397" s="134">
        <v>391</v>
      </c>
      <c r="B397" s="131" t="str">
        <f>IF('Dépenses sur factures'!B397="","",'Dépenses sur factures'!B397)</f>
        <v/>
      </c>
      <c r="C397" s="194" t="str">
        <f>IF('Dépenses sur factures'!C397="","",'Dépenses sur factures'!C397)</f>
        <v/>
      </c>
      <c r="D397" s="194" t="str">
        <f>IF('Dépenses sur factures'!D397="","",'Dépenses sur factures'!D397)</f>
        <v/>
      </c>
      <c r="E397" s="131" t="str">
        <f>IF('Dépenses sur factures'!E397="","",'Dépenses sur factures'!E397)</f>
        <v/>
      </c>
      <c r="F397" s="283" t="str">
        <f>IF('Dépenses sur factures'!F397="","",'Dépenses sur factures'!F397)</f>
        <v/>
      </c>
      <c r="G397" s="283" t="str">
        <f>IF('Dépenses sur factures'!G397="","",'Dépenses sur factures'!G397)</f>
        <v/>
      </c>
      <c r="H397" s="133" t="str">
        <f>IF('Dépenses sur factures'!H397="","",'Dépenses sur factures'!H397)</f>
        <v/>
      </c>
      <c r="I397" s="106"/>
      <c r="J397" s="287" t="str">
        <f t="shared" si="19"/>
        <v/>
      </c>
      <c r="K397" s="287" t="str">
        <f t="shared" si="20"/>
        <v/>
      </c>
      <c r="L397" s="106"/>
      <c r="M397" s="191"/>
      <c r="N397" s="340"/>
      <c r="O397" s="341" t="str">
        <f>IF(AND(OR(I397="KO",L397&lt;&gt;""),OR(I397="",J397="",K397="")),Listes!$A$74,IF(AND(L397="",I397&lt;&gt;""),Listes!$A$75,IF(AND(H397&lt;L397,N397=""),Listes!$A$76,IF(AND(K397&lt;J397,N397=""),Listes!$A$77,IF(AND(L397&lt;&gt;"",L397&lt;H397,M397=""),Listes!$A$78,IF(AND(P397="",OR(I397&lt;&gt;"",J397&lt;&gt;"",K397&lt;&gt;"")),Listes!$A$79,""))))))</f>
        <v/>
      </c>
      <c r="P397" s="196"/>
      <c r="Q397" s="31">
        <f t="shared" si="18"/>
        <v>0</v>
      </c>
    </row>
    <row r="398" spans="1:17" ht="20.100000000000001" customHeight="1" x14ac:dyDescent="0.25">
      <c r="A398" s="134">
        <v>392</v>
      </c>
      <c r="B398" s="131" t="str">
        <f>IF('Dépenses sur factures'!B398="","",'Dépenses sur factures'!B398)</f>
        <v/>
      </c>
      <c r="C398" s="194" t="str">
        <f>IF('Dépenses sur factures'!C398="","",'Dépenses sur factures'!C398)</f>
        <v/>
      </c>
      <c r="D398" s="194" t="str">
        <f>IF('Dépenses sur factures'!D398="","",'Dépenses sur factures'!D398)</f>
        <v/>
      </c>
      <c r="E398" s="131" t="str">
        <f>IF('Dépenses sur factures'!E398="","",'Dépenses sur factures'!E398)</f>
        <v/>
      </c>
      <c r="F398" s="283" t="str">
        <f>IF('Dépenses sur factures'!F398="","",'Dépenses sur factures'!F398)</f>
        <v/>
      </c>
      <c r="G398" s="283" t="str">
        <f>IF('Dépenses sur factures'!G398="","",'Dépenses sur factures'!G398)</f>
        <v/>
      </c>
      <c r="H398" s="133" t="str">
        <f>IF('Dépenses sur factures'!H398="","",'Dépenses sur factures'!H398)</f>
        <v/>
      </c>
      <c r="I398" s="106"/>
      <c r="J398" s="287" t="str">
        <f t="shared" si="19"/>
        <v/>
      </c>
      <c r="K398" s="287" t="str">
        <f t="shared" si="20"/>
        <v/>
      </c>
      <c r="L398" s="106"/>
      <c r="M398" s="191"/>
      <c r="N398" s="340"/>
      <c r="O398" s="341" t="str">
        <f>IF(AND(OR(I398="KO",L398&lt;&gt;""),OR(I398="",J398="",K398="")),Listes!$A$74,IF(AND(L398="",I398&lt;&gt;""),Listes!$A$75,IF(AND(H398&lt;L398,N398=""),Listes!$A$76,IF(AND(K398&lt;J398,N398=""),Listes!$A$77,IF(AND(L398&lt;&gt;"",L398&lt;H398,M398=""),Listes!$A$78,IF(AND(P398="",OR(I398&lt;&gt;"",J398&lt;&gt;"",K398&lt;&gt;"")),Listes!$A$79,""))))))</f>
        <v/>
      </c>
      <c r="P398" s="196"/>
      <c r="Q398" s="31">
        <f t="shared" si="18"/>
        <v>0</v>
      </c>
    </row>
    <row r="399" spans="1:17" ht="20.100000000000001" customHeight="1" x14ac:dyDescent="0.25">
      <c r="A399" s="134">
        <v>393</v>
      </c>
      <c r="B399" s="131" t="str">
        <f>IF('Dépenses sur factures'!B399="","",'Dépenses sur factures'!B399)</f>
        <v/>
      </c>
      <c r="C399" s="194" t="str">
        <f>IF('Dépenses sur factures'!C399="","",'Dépenses sur factures'!C399)</f>
        <v/>
      </c>
      <c r="D399" s="194" t="str">
        <f>IF('Dépenses sur factures'!D399="","",'Dépenses sur factures'!D399)</f>
        <v/>
      </c>
      <c r="E399" s="131" t="str">
        <f>IF('Dépenses sur factures'!E399="","",'Dépenses sur factures'!E399)</f>
        <v/>
      </c>
      <c r="F399" s="283" t="str">
        <f>IF('Dépenses sur factures'!F399="","",'Dépenses sur factures'!F399)</f>
        <v/>
      </c>
      <c r="G399" s="283" t="str">
        <f>IF('Dépenses sur factures'!G399="","",'Dépenses sur factures'!G399)</f>
        <v/>
      </c>
      <c r="H399" s="133" t="str">
        <f>IF('Dépenses sur factures'!H399="","",'Dépenses sur factures'!H399)</f>
        <v/>
      </c>
      <c r="I399" s="106"/>
      <c r="J399" s="287" t="str">
        <f t="shared" si="19"/>
        <v/>
      </c>
      <c r="K399" s="287" t="str">
        <f t="shared" si="20"/>
        <v/>
      </c>
      <c r="L399" s="106"/>
      <c r="M399" s="191"/>
      <c r="N399" s="340"/>
      <c r="O399" s="341" t="str">
        <f>IF(AND(OR(I399="KO",L399&lt;&gt;""),OR(I399="",J399="",K399="")),Listes!$A$74,IF(AND(L399="",I399&lt;&gt;""),Listes!$A$75,IF(AND(H399&lt;L399,N399=""),Listes!$A$76,IF(AND(K399&lt;J399,N399=""),Listes!$A$77,IF(AND(L399&lt;&gt;"",L399&lt;H399,M399=""),Listes!$A$78,IF(AND(P399="",OR(I399&lt;&gt;"",J399&lt;&gt;"",K399&lt;&gt;"")),Listes!$A$79,""))))))</f>
        <v/>
      </c>
      <c r="P399" s="196"/>
      <c r="Q399" s="31">
        <f t="shared" si="18"/>
        <v>0</v>
      </c>
    </row>
    <row r="400" spans="1:17" ht="20.100000000000001" customHeight="1" x14ac:dyDescent="0.25">
      <c r="A400" s="134">
        <v>394</v>
      </c>
      <c r="B400" s="131" t="str">
        <f>IF('Dépenses sur factures'!B400="","",'Dépenses sur factures'!B400)</f>
        <v/>
      </c>
      <c r="C400" s="194" t="str">
        <f>IF('Dépenses sur factures'!C400="","",'Dépenses sur factures'!C400)</f>
        <v/>
      </c>
      <c r="D400" s="194" t="str">
        <f>IF('Dépenses sur factures'!D400="","",'Dépenses sur factures'!D400)</f>
        <v/>
      </c>
      <c r="E400" s="131" t="str">
        <f>IF('Dépenses sur factures'!E400="","",'Dépenses sur factures'!E400)</f>
        <v/>
      </c>
      <c r="F400" s="283" t="str">
        <f>IF('Dépenses sur factures'!F400="","",'Dépenses sur factures'!F400)</f>
        <v/>
      </c>
      <c r="G400" s="283" t="str">
        <f>IF('Dépenses sur factures'!G400="","",'Dépenses sur factures'!G400)</f>
        <v/>
      </c>
      <c r="H400" s="133" t="str">
        <f>IF('Dépenses sur factures'!H400="","",'Dépenses sur factures'!H400)</f>
        <v/>
      </c>
      <c r="I400" s="106"/>
      <c r="J400" s="287" t="str">
        <f t="shared" si="19"/>
        <v/>
      </c>
      <c r="K400" s="287" t="str">
        <f t="shared" si="20"/>
        <v/>
      </c>
      <c r="L400" s="106"/>
      <c r="M400" s="191"/>
      <c r="N400" s="340"/>
      <c r="O400" s="341" t="str">
        <f>IF(AND(OR(I400="KO",L400&lt;&gt;""),OR(I400="",J400="",K400="")),Listes!$A$74,IF(AND(L400="",I400&lt;&gt;""),Listes!$A$75,IF(AND(H400&lt;L400,N400=""),Listes!$A$76,IF(AND(K400&lt;J400,N400=""),Listes!$A$77,IF(AND(L400&lt;&gt;"",L400&lt;H400,M400=""),Listes!$A$78,IF(AND(P400="",OR(I400&lt;&gt;"",J400&lt;&gt;"",K400&lt;&gt;"")),Listes!$A$79,""))))))</f>
        <v/>
      </c>
      <c r="P400" s="196"/>
      <c r="Q400" s="31">
        <f t="shared" si="18"/>
        <v>0</v>
      </c>
    </row>
    <row r="401" spans="1:17" ht="20.100000000000001" customHeight="1" x14ac:dyDescent="0.25">
      <c r="A401" s="134">
        <v>395</v>
      </c>
      <c r="B401" s="131" t="str">
        <f>IF('Dépenses sur factures'!B401="","",'Dépenses sur factures'!B401)</f>
        <v/>
      </c>
      <c r="C401" s="194" t="str">
        <f>IF('Dépenses sur factures'!C401="","",'Dépenses sur factures'!C401)</f>
        <v/>
      </c>
      <c r="D401" s="194" t="str">
        <f>IF('Dépenses sur factures'!D401="","",'Dépenses sur factures'!D401)</f>
        <v/>
      </c>
      <c r="E401" s="131" t="str">
        <f>IF('Dépenses sur factures'!E401="","",'Dépenses sur factures'!E401)</f>
        <v/>
      </c>
      <c r="F401" s="283" t="str">
        <f>IF('Dépenses sur factures'!F401="","",'Dépenses sur factures'!F401)</f>
        <v/>
      </c>
      <c r="G401" s="283" t="str">
        <f>IF('Dépenses sur factures'!G401="","",'Dépenses sur factures'!G401)</f>
        <v/>
      </c>
      <c r="H401" s="133" t="str">
        <f>IF('Dépenses sur factures'!H401="","",'Dépenses sur factures'!H401)</f>
        <v/>
      </c>
      <c r="I401" s="106"/>
      <c r="J401" s="287" t="str">
        <f t="shared" si="19"/>
        <v/>
      </c>
      <c r="K401" s="287" t="str">
        <f t="shared" si="20"/>
        <v/>
      </c>
      <c r="L401" s="106"/>
      <c r="M401" s="191"/>
      <c r="N401" s="340"/>
      <c r="O401" s="341" t="str">
        <f>IF(AND(OR(I401="KO",L401&lt;&gt;""),OR(I401="",J401="",K401="")),Listes!$A$74,IF(AND(L401="",I401&lt;&gt;""),Listes!$A$75,IF(AND(H401&lt;L401,N401=""),Listes!$A$76,IF(AND(K401&lt;J401,N401=""),Listes!$A$77,IF(AND(L401&lt;&gt;"",L401&lt;H401,M401=""),Listes!$A$78,IF(AND(P401="",OR(I401&lt;&gt;"",J401&lt;&gt;"",K401&lt;&gt;"")),Listes!$A$79,""))))))</f>
        <v/>
      </c>
      <c r="P401" s="196"/>
      <c r="Q401" s="31">
        <f t="shared" si="18"/>
        <v>0</v>
      </c>
    </row>
    <row r="402" spans="1:17" ht="20.100000000000001" customHeight="1" x14ac:dyDescent="0.25">
      <c r="A402" s="134">
        <v>396</v>
      </c>
      <c r="B402" s="131" t="str">
        <f>IF('Dépenses sur factures'!B402="","",'Dépenses sur factures'!B402)</f>
        <v/>
      </c>
      <c r="C402" s="194" t="str">
        <f>IF('Dépenses sur factures'!C402="","",'Dépenses sur factures'!C402)</f>
        <v/>
      </c>
      <c r="D402" s="194" t="str">
        <f>IF('Dépenses sur factures'!D402="","",'Dépenses sur factures'!D402)</f>
        <v/>
      </c>
      <c r="E402" s="131" t="str">
        <f>IF('Dépenses sur factures'!E402="","",'Dépenses sur factures'!E402)</f>
        <v/>
      </c>
      <c r="F402" s="283" t="str">
        <f>IF('Dépenses sur factures'!F402="","",'Dépenses sur factures'!F402)</f>
        <v/>
      </c>
      <c r="G402" s="283" t="str">
        <f>IF('Dépenses sur factures'!G402="","",'Dépenses sur factures'!G402)</f>
        <v/>
      </c>
      <c r="H402" s="133" t="str">
        <f>IF('Dépenses sur factures'!H402="","",'Dépenses sur factures'!H402)</f>
        <v/>
      </c>
      <c r="I402" s="106"/>
      <c r="J402" s="287" t="str">
        <f t="shared" si="19"/>
        <v/>
      </c>
      <c r="K402" s="287" t="str">
        <f t="shared" si="20"/>
        <v/>
      </c>
      <c r="L402" s="106"/>
      <c r="M402" s="191"/>
      <c r="N402" s="340"/>
      <c r="O402" s="341" t="str">
        <f>IF(AND(OR(I402="KO",L402&lt;&gt;""),OR(I402="",J402="",K402="")),Listes!$A$74,IF(AND(L402="",I402&lt;&gt;""),Listes!$A$75,IF(AND(H402&lt;L402,N402=""),Listes!$A$76,IF(AND(K402&lt;J402,N402=""),Listes!$A$77,IF(AND(L402&lt;&gt;"",L402&lt;H402,M402=""),Listes!$A$78,IF(AND(P402="",OR(I402&lt;&gt;"",J402&lt;&gt;"",K402&lt;&gt;"")),Listes!$A$79,""))))))</f>
        <v/>
      </c>
      <c r="P402" s="196"/>
      <c r="Q402" s="31">
        <f t="shared" si="18"/>
        <v>0</v>
      </c>
    </row>
    <row r="403" spans="1:17" ht="20.100000000000001" customHeight="1" x14ac:dyDescent="0.25">
      <c r="A403" s="134">
        <v>397</v>
      </c>
      <c r="B403" s="131" t="str">
        <f>IF('Dépenses sur factures'!B403="","",'Dépenses sur factures'!B403)</f>
        <v/>
      </c>
      <c r="C403" s="194" t="str">
        <f>IF('Dépenses sur factures'!C403="","",'Dépenses sur factures'!C403)</f>
        <v/>
      </c>
      <c r="D403" s="194" t="str">
        <f>IF('Dépenses sur factures'!D403="","",'Dépenses sur factures'!D403)</f>
        <v/>
      </c>
      <c r="E403" s="131" t="str">
        <f>IF('Dépenses sur factures'!E403="","",'Dépenses sur factures'!E403)</f>
        <v/>
      </c>
      <c r="F403" s="283" t="str">
        <f>IF('Dépenses sur factures'!F403="","",'Dépenses sur factures'!F403)</f>
        <v/>
      </c>
      <c r="G403" s="283" t="str">
        <f>IF('Dépenses sur factures'!G403="","",'Dépenses sur factures'!G403)</f>
        <v/>
      </c>
      <c r="H403" s="133" t="str">
        <f>IF('Dépenses sur factures'!H403="","",'Dépenses sur factures'!H403)</f>
        <v/>
      </c>
      <c r="I403" s="106"/>
      <c r="J403" s="287" t="str">
        <f t="shared" si="19"/>
        <v/>
      </c>
      <c r="K403" s="287" t="str">
        <f t="shared" si="20"/>
        <v/>
      </c>
      <c r="L403" s="106"/>
      <c r="M403" s="191"/>
      <c r="N403" s="340"/>
      <c r="O403" s="341" t="str">
        <f>IF(AND(OR(I403="KO",L403&lt;&gt;""),OR(I403="",J403="",K403="")),Listes!$A$74,IF(AND(L403="",I403&lt;&gt;""),Listes!$A$75,IF(AND(H403&lt;L403,N403=""),Listes!$A$76,IF(AND(K403&lt;J403,N403=""),Listes!$A$77,IF(AND(L403&lt;&gt;"",L403&lt;H403,M403=""),Listes!$A$78,IF(AND(P403="",OR(I403&lt;&gt;"",J403&lt;&gt;"",K403&lt;&gt;"")),Listes!$A$79,""))))))</f>
        <v/>
      </c>
      <c r="P403" s="196"/>
      <c r="Q403" s="31">
        <f t="shared" si="18"/>
        <v>0</v>
      </c>
    </row>
    <row r="404" spans="1:17" ht="20.100000000000001" customHeight="1" x14ac:dyDescent="0.25">
      <c r="A404" s="134">
        <v>398</v>
      </c>
      <c r="B404" s="131" t="str">
        <f>IF('Dépenses sur factures'!B404="","",'Dépenses sur factures'!B404)</f>
        <v/>
      </c>
      <c r="C404" s="194" t="str">
        <f>IF('Dépenses sur factures'!C404="","",'Dépenses sur factures'!C404)</f>
        <v/>
      </c>
      <c r="D404" s="194" t="str">
        <f>IF('Dépenses sur factures'!D404="","",'Dépenses sur factures'!D404)</f>
        <v/>
      </c>
      <c r="E404" s="131" t="str">
        <f>IF('Dépenses sur factures'!E404="","",'Dépenses sur factures'!E404)</f>
        <v/>
      </c>
      <c r="F404" s="283" t="str">
        <f>IF('Dépenses sur factures'!F404="","",'Dépenses sur factures'!F404)</f>
        <v/>
      </c>
      <c r="G404" s="283" t="str">
        <f>IF('Dépenses sur factures'!G404="","",'Dépenses sur factures'!G404)</f>
        <v/>
      </c>
      <c r="H404" s="133" t="str">
        <f>IF('Dépenses sur factures'!H404="","",'Dépenses sur factures'!H404)</f>
        <v/>
      </c>
      <c r="I404" s="106"/>
      <c r="J404" s="287" t="str">
        <f t="shared" si="19"/>
        <v/>
      </c>
      <c r="K404" s="287" t="str">
        <f t="shared" si="20"/>
        <v/>
      </c>
      <c r="L404" s="106"/>
      <c r="M404" s="191"/>
      <c r="N404" s="340"/>
      <c r="O404" s="341" t="str">
        <f>IF(AND(OR(I404="KO",L404&lt;&gt;""),OR(I404="",J404="",K404="")),Listes!$A$74,IF(AND(L404="",I404&lt;&gt;""),Listes!$A$75,IF(AND(H404&lt;L404,N404=""),Listes!$A$76,IF(AND(K404&lt;J404,N404=""),Listes!$A$77,IF(AND(L404&lt;&gt;"",L404&lt;H404,M404=""),Listes!$A$78,IF(AND(P404="",OR(I404&lt;&gt;"",J404&lt;&gt;"",K404&lt;&gt;"")),Listes!$A$79,""))))))</f>
        <v/>
      </c>
      <c r="P404" s="196"/>
      <c r="Q404" s="31">
        <f t="shared" si="18"/>
        <v>0</v>
      </c>
    </row>
    <row r="405" spans="1:17" ht="20.100000000000001" customHeight="1" x14ac:dyDescent="0.25">
      <c r="A405" s="134">
        <v>399</v>
      </c>
      <c r="B405" s="131" t="str">
        <f>IF('Dépenses sur factures'!B405="","",'Dépenses sur factures'!B405)</f>
        <v/>
      </c>
      <c r="C405" s="194" t="str">
        <f>IF('Dépenses sur factures'!C405="","",'Dépenses sur factures'!C405)</f>
        <v/>
      </c>
      <c r="D405" s="194" t="str">
        <f>IF('Dépenses sur factures'!D405="","",'Dépenses sur factures'!D405)</f>
        <v/>
      </c>
      <c r="E405" s="131" t="str">
        <f>IF('Dépenses sur factures'!E405="","",'Dépenses sur factures'!E405)</f>
        <v/>
      </c>
      <c r="F405" s="283" t="str">
        <f>IF('Dépenses sur factures'!F405="","",'Dépenses sur factures'!F405)</f>
        <v/>
      </c>
      <c r="G405" s="283" t="str">
        <f>IF('Dépenses sur factures'!G405="","",'Dépenses sur factures'!G405)</f>
        <v/>
      </c>
      <c r="H405" s="133" t="str">
        <f>IF('Dépenses sur factures'!H405="","",'Dépenses sur factures'!H405)</f>
        <v/>
      </c>
      <c r="I405" s="106"/>
      <c r="J405" s="287" t="str">
        <f t="shared" si="19"/>
        <v/>
      </c>
      <c r="K405" s="287" t="str">
        <f t="shared" si="20"/>
        <v/>
      </c>
      <c r="L405" s="106"/>
      <c r="M405" s="191"/>
      <c r="N405" s="340"/>
      <c r="O405" s="341" t="str">
        <f>IF(AND(OR(I405="KO",L405&lt;&gt;""),OR(I405="",J405="",K405="")),Listes!$A$74,IF(AND(L405="",I405&lt;&gt;""),Listes!$A$75,IF(AND(H405&lt;L405,N405=""),Listes!$A$76,IF(AND(K405&lt;J405,N405=""),Listes!$A$77,IF(AND(L405&lt;&gt;"",L405&lt;H405,M405=""),Listes!$A$78,IF(AND(P405="",OR(I405&lt;&gt;"",J405&lt;&gt;"",K405&lt;&gt;"")),Listes!$A$79,""))))))</f>
        <v/>
      </c>
      <c r="P405" s="196"/>
      <c r="Q405" s="31">
        <f t="shared" si="18"/>
        <v>0</v>
      </c>
    </row>
    <row r="406" spans="1:17" ht="20.100000000000001" customHeight="1" x14ac:dyDescent="0.25">
      <c r="A406" s="134">
        <v>400</v>
      </c>
      <c r="B406" s="131" t="str">
        <f>IF('Dépenses sur factures'!B406="","",'Dépenses sur factures'!B406)</f>
        <v/>
      </c>
      <c r="C406" s="194" t="str">
        <f>IF('Dépenses sur factures'!C406="","",'Dépenses sur factures'!C406)</f>
        <v/>
      </c>
      <c r="D406" s="194" t="str">
        <f>IF('Dépenses sur factures'!D406="","",'Dépenses sur factures'!D406)</f>
        <v/>
      </c>
      <c r="E406" s="131" t="str">
        <f>IF('Dépenses sur factures'!E406="","",'Dépenses sur factures'!E406)</f>
        <v/>
      </c>
      <c r="F406" s="283" t="str">
        <f>IF('Dépenses sur factures'!F406="","",'Dépenses sur factures'!F406)</f>
        <v/>
      </c>
      <c r="G406" s="283" t="str">
        <f>IF('Dépenses sur factures'!G406="","",'Dépenses sur factures'!G406)</f>
        <v/>
      </c>
      <c r="H406" s="133" t="str">
        <f>IF('Dépenses sur factures'!H406="","",'Dépenses sur factures'!H406)</f>
        <v/>
      </c>
      <c r="I406" s="106"/>
      <c r="J406" s="287" t="str">
        <f t="shared" si="19"/>
        <v/>
      </c>
      <c r="K406" s="287" t="str">
        <f t="shared" si="20"/>
        <v/>
      </c>
      <c r="L406" s="106"/>
      <c r="M406" s="191"/>
      <c r="N406" s="340"/>
      <c r="O406" s="341" t="str">
        <f>IF(AND(OR(I406="KO",L406&lt;&gt;""),OR(I406="",J406="",K406="")),Listes!$A$74,IF(AND(L406="",I406&lt;&gt;""),Listes!$A$75,IF(AND(H406&lt;L406,N406=""),Listes!$A$76,IF(AND(K406&lt;J406,N406=""),Listes!$A$77,IF(AND(L406&lt;&gt;"",L406&lt;H406,M406=""),Listes!$A$78,IF(AND(P406="",OR(I406&lt;&gt;"",J406&lt;&gt;"",K406&lt;&gt;"")),Listes!$A$79,""))))))</f>
        <v/>
      </c>
      <c r="P406" s="196"/>
      <c r="Q406" s="31">
        <f t="shared" si="18"/>
        <v>0</v>
      </c>
    </row>
    <row r="407" spans="1:17" ht="20.100000000000001" customHeight="1" x14ac:dyDescent="0.25">
      <c r="A407" s="134">
        <v>401</v>
      </c>
      <c r="B407" s="131" t="str">
        <f>IF('Dépenses sur factures'!B407="","",'Dépenses sur factures'!B407)</f>
        <v/>
      </c>
      <c r="C407" s="194" t="str">
        <f>IF('Dépenses sur factures'!C407="","",'Dépenses sur factures'!C407)</f>
        <v/>
      </c>
      <c r="D407" s="194" t="str">
        <f>IF('Dépenses sur factures'!D407="","",'Dépenses sur factures'!D407)</f>
        <v/>
      </c>
      <c r="E407" s="131" t="str">
        <f>IF('Dépenses sur factures'!E407="","",'Dépenses sur factures'!E407)</f>
        <v/>
      </c>
      <c r="F407" s="283" t="str">
        <f>IF('Dépenses sur factures'!F407="","",'Dépenses sur factures'!F407)</f>
        <v/>
      </c>
      <c r="G407" s="283" t="str">
        <f>IF('Dépenses sur factures'!G407="","",'Dépenses sur factures'!G407)</f>
        <v/>
      </c>
      <c r="H407" s="133" t="str">
        <f>IF('Dépenses sur factures'!H407="","",'Dépenses sur factures'!H407)</f>
        <v/>
      </c>
      <c r="I407" s="106"/>
      <c r="J407" s="287" t="str">
        <f t="shared" si="19"/>
        <v/>
      </c>
      <c r="K407" s="287" t="str">
        <f t="shared" si="20"/>
        <v/>
      </c>
      <c r="L407" s="106"/>
      <c r="M407" s="191"/>
      <c r="N407" s="340"/>
      <c r="O407" s="341" t="str">
        <f>IF(AND(OR(I407="KO",L407&lt;&gt;""),OR(I407="",J407="",K407="")),Listes!$A$74,IF(AND(L407="",I407&lt;&gt;""),Listes!$A$75,IF(AND(H407&lt;L407,N407=""),Listes!$A$76,IF(AND(K407&lt;J407,N407=""),Listes!$A$77,IF(AND(L407&lt;&gt;"",L407&lt;H407,M407=""),Listes!$A$78,IF(AND(P407="",OR(I407&lt;&gt;"",J407&lt;&gt;"",K407&lt;&gt;"")),Listes!$A$79,""))))))</f>
        <v/>
      </c>
      <c r="P407" s="196"/>
      <c r="Q407" s="31">
        <f t="shared" si="18"/>
        <v>0</v>
      </c>
    </row>
    <row r="408" spans="1:17" ht="20.100000000000001" customHeight="1" x14ac:dyDescent="0.25">
      <c r="A408" s="134">
        <v>402</v>
      </c>
      <c r="B408" s="131" t="str">
        <f>IF('Dépenses sur factures'!B408="","",'Dépenses sur factures'!B408)</f>
        <v/>
      </c>
      <c r="C408" s="194" t="str">
        <f>IF('Dépenses sur factures'!C408="","",'Dépenses sur factures'!C408)</f>
        <v/>
      </c>
      <c r="D408" s="194" t="str">
        <f>IF('Dépenses sur factures'!D408="","",'Dépenses sur factures'!D408)</f>
        <v/>
      </c>
      <c r="E408" s="131" t="str">
        <f>IF('Dépenses sur factures'!E408="","",'Dépenses sur factures'!E408)</f>
        <v/>
      </c>
      <c r="F408" s="283" t="str">
        <f>IF('Dépenses sur factures'!F408="","",'Dépenses sur factures'!F408)</f>
        <v/>
      </c>
      <c r="G408" s="283" t="str">
        <f>IF('Dépenses sur factures'!G408="","",'Dépenses sur factures'!G408)</f>
        <v/>
      </c>
      <c r="H408" s="133" t="str">
        <f>IF('Dépenses sur factures'!H408="","",'Dépenses sur factures'!H408)</f>
        <v/>
      </c>
      <c r="I408" s="106"/>
      <c r="J408" s="287" t="str">
        <f t="shared" si="19"/>
        <v/>
      </c>
      <c r="K408" s="287" t="str">
        <f t="shared" si="20"/>
        <v/>
      </c>
      <c r="L408" s="106"/>
      <c r="M408" s="191"/>
      <c r="N408" s="340"/>
      <c r="O408" s="341" t="str">
        <f>IF(AND(OR(I408="KO",L408&lt;&gt;""),OR(I408="",J408="",K408="")),Listes!$A$74,IF(AND(L408="",I408&lt;&gt;""),Listes!$A$75,IF(AND(H408&lt;L408,N408=""),Listes!$A$76,IF(AND(K408&lt;J408,N408=""),Listes!$A$77,IF(AND(L408&lt;&gt;"",L408&lt;H408,M408=""),Listes!$A$78,IF(AND(P408="",OR(I408&lt;&gt;"",J408&lt;&gt;"",K408&lt;&gt;"")),Listes!$A$79,""))))))</f>
        <v/>
      </c>
      <c r="P408" s="196"/>
      <c r="Q408" s="31">
        <f t="shared" si="18"/>
        <v>0</v>
      </c>
    </row>
    <row r="409" spans="1:17" ht="20.100000000000001" customHeight="1" x14ac:dyDescent="0.25">
      <c r="A409" s="134">
        <v>403</v>
      </c>
      <c r="B409" s="131" t="str">
        <f>IF('Dépenses sur factures'!B409="","",'Dépenses sur factures'!B409)</f>
        <v/>
      </c>
      <c r="C409" s="194" t="str">
        <f>IF('Dépenses sur factures'!C409="","",'Dépenses sur factures'!C409)</f>
        <v/>
      </c>
      <c r="D409" s="194" t="str">
        <f>IF('Dépenses sur factures'!D409="","",'Dépenses sur factures'!D409)</f>
        <v/>
      </c>
      <c r="E409" s="131" t="str">
        <f>IF('Dépenses sur factures'!E409="","",'Dépenses sur factures'!E409)</f>
        <v/>
      </c>
      <c r="F409" s="283" t="str">
        <f>IF('Dépenses sur factures'!F409="","",'Dépenses sur factures'!F409)</f>
        <v/>
      </c>
      <c r="G409" s="283" t="str">
        <f>IF('Dépenses sur factures'!G409="","",'Dépenses sur factures'!G409)</f>
        <v/>
      </c>
      <c r="H409" s="133" t="str">
        <f>IF('Dépenses sur factures'!H409="","",'Dépenses sur factures'!H409)</f>
        <v/>
      </c>
      <c r="I409" s="106"/>
      <c r="J409" s="287" t="str">
        <f t="shared" si="19"/>
        <v/>
      </c>
      <c r="K409" s="287" t="str">
        <f t="shared" si="20"/>
        <v/>
      </c>
      <c r="L409" s="106"/>
      <c r="M409" s="191"/>
      <c r="N409" s="340"/>
      <c r="O409" s="341" t="str">
        <f>IF(AND(OR(I409="KO",L409&lt;&gt;""),OR(I409="",J409="",K409="")),Listes!$A$74,IF(AND(L409="",I409&lt;&gt;""),Listes!$A$75,IF(AND(H409&lt;L409,N409=""),Listes!$A$76,IF(AND(K409&lt;J409,N409=""),Listes!$A$77,IF(AND(L409&lt;&gt;"",L409&lt;H409,M409=""),Listes!$A$78,IF(AND(P409="",OR(I409&lt;&gt;"",J409&lt;&gt;"",K409&lt;&gt;"")),Listes!$A$79,""))))))</f>
        <v/>
      </c>
      <c r="P409" s="196"/>
      <c r="Q409" s="31">
        <f t="shared" si="18"/>
        <v>0</v>
      </c>
    </row>
    <row r="410" spans="1:17" ht="20.100000000000001" customHeight="1" x14ac:dyDescent="0.25">
      <c r="A410" s="134">
        <v>404</v>
      </c>
      <c r="B410" s="131" t="str">
        <f>IF('Dépenses sur factures'!B410="","",'Dépenses sur factures'!B410)</f>
        <v/>
      </c>
      <c r="C410" s="194" t="str">
        <f>IF('Dépenses sur factures'!C410="","",'Dépenses sur factures'!C410)</f>
        <v/>
      </c>
      <c r="D410" s="194" t="str">
        <f>IF('Dépenses sur factures'!D410="","",'Dépenses sur factures'!D410)</f>
        <v/>
      </c>
      <c r="E410" s="131" t="str">
        <f>IF('Dépenses sur factures'!E410="","",'Dépenses sur factures'!E410)</f>
        <v/>
      </c>
      <c r="F410" s="283" t="str">
        <f>IF('Dépenses sur factures'!F410="","",'Dépenses sur factures'!F410)</f>
        <v/>
      </c>
      <c r="G410" s="283" t="str">
        <f>IF('Dépenses sur factures'!G410="","",'Dépenses sur factures'!G410)</f>
        <v/>
      </c>
      <c r="H410" s="133" t="str">
        <f>IF('Dépenses sur factures'!H410="","",'Dépenses sur factures'!H410)</f>
        <v/>
      </c>
      <c r="I410" s="106"/>
      <c r="J410" s="287" t="str">
        <f t="shared" si="19"/>
        <v/>
      </c>
      <c r="K410" s="287" t="str">
        <f t="shared" si="20"/>
        <v/>
      </c>
      <c r="L410" s="106"/>
      <c r="M410" s="191"/>
      <c r="N410" s="340"/>
      <c r="O410" s="341" t="str">
        <f>IF(AND(OR(I410="KO",L410&lt;&gt;""),OR(I410="",J410="",K410="")),Listes!$A$74,IF(AND(L410="",I410&lt;&gt;""),Listes!$A$75,IF(AND(H410&lt;L410,N410=""),Listes!$A$76,IF(AND(K410&lt;J410,N410=""),Listes!$A$77,IF(AND(L410&lt;&gt;"",L410&lt;H410,M410=""),Listes!$A$78,IF(AND(P410="",OR(I410&lt;&gt;"",J410&lt;&gt;"",K410&lt;&gt;"")),Listes!$A$79,""))))))</f>
        <v/>
      </c>
      <c r="P410" s="196"/>
      <c r="Q410" s="31">
        <f t="shared" si="18"/>
        <v>0</v>
      </c>
    </row>
    <row r="411" spans="1:17" ht="20.100000000000001" customHeight="1" x14ac:dyDescent="0.25">
      <c r="A411" s="134">
        <v>405</v>
      </c>
      <c r="B411" s="131" t="str">
        <f>IF('Dépenses sur factures'!B411="","",'Dépenses sur factures'!B411)</f>
        <v/>
      </c>
      <c r="C411" s="194" t="str">
        <f>IF('Dépenses sur factures'!C411="","",'Dépenses sur factures'!C411)</f>
        <v/>
      </c>
      <c r="D411" s="194" t="str">
        <f>IF('Dépenses sur factures'!D411="","",'Dépenses sur factures'!D411)</f>
        <v/>
      </c>
      <c r="E411" s="131" t="str">
        <f>IF('Dépenses sur factures'!E411="","",'Dépenses sur factures'!E411)</f>
        <v/>
      </c>
      <c r="F411" s="283" t="str">
        <f>IF('Dépenses sur factures'!F411="","",'Dépenses sur factures'!F411)</f>
        <v/>
      </c>
      <c r="G411" s="283" t="str">
        <f>IF('Dépenses sur factures'!G411="","",'Dépenses sur factures'!G411)</f>
        <v/>
      </c>
      <c r="H411" s="133" t="str">
        <f>IF('Dépenses sur factures'!H411="","",'Dépenses sur factures'!H411)</f>
        <v/>
      </c>
      <c r="I411" s="106"/>
      <c r="J411" s="287" t="str">
        <f t="shared" si="19"/>
        <v/>
      </c>
      <c r="K411" s="287" t="str">
        <f t="shared" si="20"/>
        <v/>
      </c>
      <c r="L411" s="106"/>
      <c r="M411" s="191"/>
      <c r="N411" s="340"/>
      <c r="O411" s="341" t="str">
        <f>IF(AND(OR(I411="KO",L411&lt;&gt;""),OR(I411="",J411="",K411="")),Listes!$A$74,IF(AND(L411="",I411&lt;&gt;""),Listes!$A$75,IF(AND(H411&lt;L411,N411=""),Listes!$A$76,IF(AND(K411&lt;J411,N411=""),Listes!$A$77,IF(AND(L411&lt;&gt;"",L411&lt;H411,M411=""),Listes!$A$78,IF(AND(P411="",OR(I411&lt;&gt;"",J411&lt;&gt;"",K411&lt;&gt;"")),Listes!$A$79,""))))))</f>
        <v/>
      </c>
      <c r="P411" s="196"/>
      <c r="Q411" s="31">
        <f t="shared" si="18"/>
        <v>0</v>
      </c>
    </row>
    <row r="412" spans="1:17" ht="20.100000000000001" customHeight="1" x14ac:dyDescent="0.25">
      <c r="A412" s="134">
        <v>406</v>
      </c>
      <c r="B412" s="131" t="str">
        <f>IF('Dépenses sur factures'!B412="","",'Dépenses sur factures'!B412)</f>
        <v/>
      </c>
      <c r="C412" s="194" t="str">
        <f>IF('Dépenses sur factures'!C412="","",'Dépenses sur factures'!C412)</f>
        <v/>
      </c>
      <c r="D412" s="194" t="str">
        <f>IF('Dépenses sur factures'!D412="","",'Dépenses sur factures'!D412)</f>
        <v/>
      </c>
      <c r="E412" s="131" t="str">
        <f>IF('Dépenses sur factures'!E412="","",'Dépenses sur factures'!E412)</f>
        <v/>
      </c>
      <c r="F412" s="283" t="str">
        <f>IF('Dépenses sur factures'!F412="","",'Dépenses sur factures'!F412)</f>
        <v/>
      </c>
      <c r="G412" s="283" t="str">
        <f>IF('Dépenses sur factures'!G412="","",'Dépenses sur factures'!G412)</f>
        <v/>
      </c>
      <c r="H412" s="133" t="str">
        <f>IF('Dépenses sur factures'!H412="","",'Dépenses sur factures'!H412)</f>
        <v/>
      </c>
      <c r="I412" s="106"/>
      <c r="J412" s="287" t="str">
        <f t="shared" si="19"/>
        <v/>
      </c>
      <c r="K412" s="287" t="str">
        <f t="shared" si="20"/>
        <v/>
      </c>
      <c r="L412" s="106"/>
      <c r="M412" s="191"/>
      <c r="N412" s="340"/>
      <c r="O412" s="341" t="str">
        <f>IF(AND(OR(I412="KO",L412&lt;&gt;""),OR(I412="",J412="",K412="")),Listes!$A$74,IF(AND(L412="",I412&lt;&gt;""),Listes!$A$75,IF(AND(H412&lt;L412,N412=""),Listes!$A$76,IF(AND(K412&lt;J412,N412=""),Listes!$A$77,IF(AND(L412&lt;&gt;"",L412&lt;H412,M412=""),Listes!$A$78,IF(AND(P412="",OR(I412&lt;&gt;"",J412&lt;&gt;"",K412&lt;&gt;"")),Listes!$A$79,""))))))</f>
        <v/>
      </c>
      <c r="P412" s="196"/>
      <c r="Q412" s="31">
        <f t="shared" si="18"/>
        <v>0</v>
      </c>
    </row>
    <row r="413" spans="1:17" ht="20.100000000000001" customHeight="1" x14ac:dyDescent="0.25">
      <c r="A413" s="134">
        <v>407</v>
      </c>
      <c r="B413" s="131" t="str">
        <f>IF('Dépenses sur factures'!B413="","",'Dépenses sur factures'!B413)</f>
        <v/>
      </c>
      <c r="C413" s="194" t="str">
        <f>IF('Dépenses sur factures'!C413="","",'Dépenses sur factures'!C413)</f>
        <v/>
      </c>
      <c r="D413" s="194" t="str">
        <f>IF('Dépenses sur factures'!D413="","",'Dépenses sur factures'!D413)</f>
        <v/>
      </c>
      <c r="E413" s="131" t="str">
        <f>IF('Dépenses sur factures'!E413="","",'Dépenses sur factures'!E413)</f>
        <v/>
      </c>
      <c r="F413" s="283" t="str">
        <f>IF('Dépenses sur factures'!F413="","",'Dépenses sur factures'!F413)</f>
        <v/>
      </c>
      <c r="G413" s="283" t="str">
        <f>IF('Dépenses sur factures'!G413="","",'Dépenses sur factures'!G413)</f>
        <v/>
      </c>
      <c r="H413" s="133" t="str">
        <f>IF('Dépenses sur factures'!H413="","",'Dépenses sur factures'!H413)</f>
        <v/>
      </c>
      <c r="I413" s="106"/>
      <c r="J413" s="287" t="str">
        <f t="shared" si="19"/>
        <v/>
      </c>
      <c r="K413" s="287" t="str">
        <f t="shared" si="20"/>
        <v/>
      </c>
      <c r="L413" s="106"/>
      <c r="M413" s="191"/>
      <c r="N413" s="340"/>
      <c r="O413" s="341" t="str">
        <f>IF(AND(OR(I413="KO",L413&lt;&gt;""),OR(I413="",J413="",K413="")),Listes!$A$74,IF(AND(L413="",I413&lt;&gt;""),Listes!$A$75,IF(AND(H413&lt;L413,N413=""),Listes!$A$76,IF(AND(K413&lt;J413,N413=""),Listes!$A$77,IF(AND(L413&lt;&gt;"",L413&lt;H413,M413=""),Listes!$A$78,IF(AND(P413="",OR(I413&lt;&gt;"",J413&lt;&gt;"",K413&lt;&gt;"")),Listes!$A$79,""))))))</f>
        <v/>
      </c>
      <c r="P413" s="196"/>
      <c r="Q413" s="31">
        <f t="shared" si="18"/>
        <v>0</v>
      </c>
    </row>
    <row r="414" spans="1:17" ht="20.100000000000001" customHeight="1" x14ac:dyDescent="0.25">
      <c r="A414" s="134">
        <v>408</v>
      </c>
      <c r="B414" s="131" t="str">
        <f>IF('Dépenses sur factures'!B414="","",'Dépenses sur factures'!B414)</f>
        <v/>
      </c>
      <c r="C414" s="194" t="str">
        <f>IF('Dépenses sur factures'!C414="","",'Dépenses sur factures'!C414)</f>
        <v/>
      </c>
      <c r="D414" s="194" t="str">
        <f>IF('Dépenses sur factures'!D414="","",'Dépenses sur factures'!D414)</f>
        <v/>
      </c>
      <c r="E414" s="131" t="str">
        <f>IF('Dépenses sur factures'!E414="","",'Dépenses sur factures'!E414)</f>
        <v/>
      </c>
      <c r="F414" s="283" t="str">
        <f>IF('Dépenses sur factures'!F414="","",'Dépenses sur factures'!F414)</f>
        <v/>
      </c>
      <c r="G414" s="283" t="str">
        <f>IF('Dépenses sur factures'!G414="","",'Dépenses sur factures'!G414)</f>
        <v/>
      </c>
      <c r="H414" s="133" t="str">
        <f>IF('Dépenses sur factures'!H414="","",'Dépenses sur factures'!H414)</f>
        <v/>
      </c>
      <c r="I414" s="106"/>
      <c r="J414" s="287" t="str">
        <f t="shared" si="19"/>
        <v/>
      </c>
      <c r="K414" s="287" t="str">
        <f t="shared" si="20"/>
        <v/>
      </c>
      <c r="L414" s="106"/>
      <c r="M414" s="191"/>
      <c r="N414" s="340"/>
      <c r="O414" s="341" t="str">
        <f>IF(AND(OR(I414="KO",L414&lt;&gt;""),OR(I414="",J414="",K414="")),Listes!$A$74,IF(AND(L414="",I414&lt;&gt;""),Listes!$A$75,IF(AND(H414&lt;L414,N414=""),Listes!$A$76,IF(AND(K414&lt;J414,N414=""),Listes!$A$77,IF(AND(L414&lt;&gt;"",L414&lt;H414,M414=""),Listes!$A$78,IF(AND(P414="",OR(I414&lt;&gt;"",J414&lt;&gt;"",K414&lt;&gt;"")),Listes!$A$79,""))))))</f>
        <v/>
      </c>
      <c r="P414" s="196"/>
      <c r="Q414" s="31">
        <f t="shared" si="18"/>
        <v>0</v>
      </c>
    </row>
    <row r="415" spans="1:17" ht="20.100000000000001" customHeight="1" x14ac:dyDescent="0.25">
      <c r="A415" s="134">
        <v>409</v>
      </c>
      <c r="B415" s="131" t="str">
        <f>IF('Dépenses sur factures'!B415="","",'Dépenses sur factures'!B415)</f>
        <v/>
      </c>
      <c r="C415" s="194" t="str">
        <f>IF('Dépenses sur factures'!C415="","",'Dépenses sur factures'!C415)</f>
        <v/>
      </c>
      <c r="D415" s="194" t="str">
        <f>IF('Dépenses sur factures'!D415="","",'Dépenses sur factures'!D415)</f>
        <v/>
      </c>
      <c r="E415" s="131" t="str">
        <f>IF('Dépenses sur factures'!E415="","",'Dépenses sur factures'!E415)</f>
        <v/>
      </c>
      <c r="F415" s="283" t="str">
        <f>IF('Dépenses sur factures'!F415="","",'Dépenses sur factures'!F415)</f>
        <v/>
      </c>
      <c r="G415" s="283" t="str">
        <f>IF('Dépenses sur factures'!G415="","",'Dépenses sur factures'!G415)</f>
        <v/>
      </c>
      <c r="H415" s="133" t="str">
        <f>IF('Dépenses sur factures'!H415="","",'Dépenses sur factures'!H415)</f>
        <v/>
      </c>
      <c r="I415" s="106"/>
      <c r="J415" s="287" t="str">
        <f t="shared" si="19"/>
        <v/>
      </c>
      <c r="K415" s="287" t="str">
        <f t="shared" si="20"/>
        <v/>
      </c>
      <c r="L415" s="106"/>
      <c r="M415" s="191"/>
      <c r="N415" s="340"/>
      <c r="O415" s="341" t="str">
        <f>IF(AND(OR(I415="KO",L415&lt;&gt;""),OR(I415="",J415="",K415="")),Listes!$A$74,IF(AND(L415="",I415&lt;&gt;""),Listes!$A$75,IF(AND(H415&lt;L415,N415=""),Listes!$A$76,IF(AND(K415&lt;J415,N415=""),Listes!$A$77,IF(AND(L415&lt;&gt;"",L415&lt;H415,M415=""),Listes!$A$78,IF(AND(P415="",OR(I415&lt;&gt;"",J415&lt;&gt;"",K415&lt;&gt;"")),Listes!$A$79,""))))))</f>
        <v/>
      </c>
      <c r="P415" s="196"/>
      <c r="Q415" s="31">
        <f t="shared" si="18"/>
        <v>0</v>
      </c>
    </row>
    <row r="416" spans="1:17" ht="20.100000000000001" customHeight="1" x14ac:dyDescent="0.25">
      <c r="A416" s="134">
        <v>410</v>
      </c>
      <c r="B416" s="131" t="str">
        <f>IF('Dépenses sur factures'!B416="","",'Dépenses sur factures'!B416)</f>
        <v/>
      </c>
      <c r="C416" s="194" t="str">
        <f>IF('Dépenses sur factures'!C416="","",'Dépenses sur factures'!C416)</f>
        <v/>
      </c>
      <c r="D416" s="194" t="str">
        <f>IF('Dépenses sur factures'!D416="","",'Dépenses sur factures'!D416)</f>
        <v/>
      </c>
      <c r="E416" s="131" t="str">
        <f>IF('Dépenses sur factures'!E416="","",'Dépenses sur factures'!E416)</f>
        <v/>
      </c>
      <c r="F416" s="283" t="str">
        <f>IF('Dépenses sur factures'!F416="","",'Dépenses sur factures'!F416)</f>
        <v/>
      </c>
      <c r="G416" s="283" t="str">
        <f>IF('Dépenses sur factures'!G416="","",'Dépenses sur factures'!G416)</f>
        <v/>
      </c>
      <c r="H416" s="133" t="str">
        <f>IF('Dépenses sur factures'!H416="","",'Dépenses sur factures'!H416)</f>
        <v/>
      </c>
      <c r="I416" s="106"/>
      <c r="J416" s="287" t="str">
        <f t="shared" si="19"/>
        <v/>
      </c>
      <c r="K416" s="287" t="str">
        <f t="shared" si="20"/>
        <v/>
      </c>
      <c r="L416" s="106"/>
      <c r="M416" s="191"/>
      <c r="N416" s="340"/>
      <c r="O416" s="341" t="str">
        <f>IF(AND(OR(I416="KO",L416&lt;&gt;""),OR(I416="",J416="",K416="")),Listes!$A$74,IF(AND(L416="",I416&lt;&gt;""),Listes!$A$75,IF(AND(H416&lt;L416,N416=""),Listes!$A$76,IF(AND(K416&lt;J416,N416=""),Listes!$A$77,IF(AND(L416&lt;&gt;"",L416&lt;H416,M416=""),Listes!$A$78,IF(AND(P416="",OR(I416&lt;&gt;"",J416&lt;&gt;"",K416&lt;&gt;"")),Listes!$A$79,""))))))</f>
        <v/>
      </c>
      <c r="P416" s="196"/>
      <c r="Q416" s="31">
        <f t="shared" si="18"/>
        <v>0</v>
      </c>
    </row>
    <row r="417" spans="1:17" ht="20.100000000000001" customHeight="1" x14ac:dyDescent="0.25">
      <c r="A417" s="134">
        <v>411</v>
      </c>
      <c r="B417" s="131" t="str">
        <f>IF('Dépenses sur factures'!B417="","",'Dépenses sur factures'!B417)</f>
        <v/>
      </c>
      <c r="C417" s="194" t="str">
        <f>IF('Dépenses sur factures'!C417="","",'Dépenses sur factures'!C417)</f>
        <v/>
      </c>
      <c r="D417" s="194" t="str">
        <f>IF('Dépenses sur factures'!D417="","",'Dépenses sur factures'!D417)</f>
        <v/>
      </c>
      <c r="E417" s="131" t="str">
        <f>IF('Dépenses sur factures'!E417="","",'Dépenses sur factures'!E417)</f>
        <v/>
      </c>
      <c r="F417" s="283" t="str">
        <f>IF('Dépenses sur factures'!F417="","",'Dépenses sur factures'!F417)</f>
        <v/>
      </c>
      <c r="G417" s="283" t="str">
        <f>IF('Dépenses sur factures'!G417="","",'Dépenses sur factures'!G417)</f>
        <v/>
      </c>
      <c r="H417" s="133" t="str">
        <f>IF('Dépenses sur factures'!H417="","",'Dépenses sur factures'!H417)</f>
        <v/>
      </c>
      <c r="I417" s="106"/>
      <c r="J417" s="287" t="str">
        <f t="shared" si="19"/>
        <v/>
      </c>
      <c r="K417" s="287" t="str">
        <f t="shared" si="20"/>
        <v/>
      </c>
      <c r="L417" s="106"/>
      <c r="M417" s="191"/>
      <c r="N417" s="340"/>
      <c r="O417" s="341" t="str">
        <f>IF(AND(OR(I417="KO",L417&lt;&gt;""),OR(I417="",J417="",K417="")),Listes!$A$74,IF(AND(L417="",I417&lt;&gt;""),Listes!$A$75,IF(AND(H417&lt;L417,N417=""),Listes!$A$76,IF(AND(K417&lt;J417,N417=""),Listes!$A$77,IF(AND(L417&lt;&gt;"",L417&lt;H417,M417=""),Listes!$A$78,IF(AND(P417="",OR(I417&lt;&gt;"",J417&lt;&gt;"",K417&lt;&gt;"")),Listes!$A$79,""))))))</f>
        <v/>
      </c>
      <c r="P417" s="196"/>
      <c r="Q417" s="31">
        <f t="shared" si="18"/>
        <v>0</v>
      </c>
    </row>
    <row r="418" spans="1:17" ht="20.100000000000001" customHeight="1" x14ac:dyDescent="0.25">
      <c r="A418" s="134">
        <v>412</v>
      </c>
      <c r="B418" s="131" t="str">
        <f>IF('Dépenses sur factures'!B418="","",'Dépenses sur factures'!B418)</f>
        <v/>
      </c>
      <c r="C418" s="194" t="str">
        <f>IF('Dépenses sur factures'!C418="","",'Dépenses sur factures'!C418)</f>
        <v/>
      </c>
      <c r="D418" s="194" t="str">
        <f>IF('Dépenses sur factures'!D418="","",'Dépenses sur factures'!D418)</f>
        <v/>
      </c>
      <c r="E418" s="131" t="str">
        <f>IF('Dépenses sur factures'!E418="","",'Dépenses sur factures'!E418)</f>
        <v/>
      </c>
      <c r="F418" s="283" t="str">
        <f>IF('Dépenses sur factures'!F418="","",'Dépenses sur factures'!F418)</f>
        <v/>
      </c>
      <c r="G418" s="283" t="str">
        <f>IF('Dépenses sur factures'!G418="","",'Dépenses sur factures'!G418)</f>
        <v/>
      </c>
      <c r="H418" s="133" t="str">
        <f>IF('Dépenses sur factures'!H418="","",'Dépenses sur factures'!H418)</f>
        <v/>
      </c>
      <c r="I418" s="106"/>
      <c r="J418" s="287" t="str">
        <f t="shared" si="19"/>
        <v/>
      </c>
      <c r="K418" s="287" t="str">
        <f t="shared" si="20"/>
        <v/>
      </c>
      <c r="L418" s="106"/>
      <c r="M418" s="191"/>
      <c r="N418" s="340"/>
      <c r="O418" s="341" t="str">
        <f>IF(AND(OR(I418="KO",L418&lt;&gt;""),OR(I418="",J418="",K418="")),Listes!$A$74,IF(AND(L418="",I418&lt;&gt;""),Listes!$A$75,IF(AND(H418&lt;L418,N418=""),Listes!$A$76,IF(AND(K418&lt;J418,N418=""),Listes!$A$77,IF(AND(L418&lt;&gt;"",L418&lt;H418,M418=""),Listes!$A$78,IF(AND(P418="",OR(I418&lt;&gt;"",J418&lt;&gt;"",K418&lt;&gt;"")),Listes!$A$79,""))))))</f>
        <v/>
      </c>
      <c r="P418" s="196"/>
      <c r="Q418" s="31">
        <f t="shared" si="18"/>
        <v>0</v>
      </c>
    </row>
    <row r="419" spans="1:17" ht="20.100000000000001" customHeight="1" x14ac:dyDescent="0.25">
      <c r="A419" s="134">
        <v>413</v>
      </c>
      <c r="B419" s="131" t="str">
        <f>IF('Dépenses sur factures'!B419="","",'Dépenses sur factures'!B419)</f>
        <v/>
      </c>
      <c r="C419" s="194" t="str">
        <f>IF('Dépenses sur factures'!C419="","",'Dépenses sur factures'!C419)</f>
        <v/>
      </c>
      <c r="D419" s="194" t="str">
        <f>IF('Dépenses sur factures'!D419="","",'Dépenses sur factures'!D419)</f>
        <v/>
      </c>
      <c r="E419" s="131" t="str">
        <f>IF('Dépenses sur factures'!E419="","",'Dépenses sur factures'!E419)</f>
        <v/>
      </c>
      <c r="F419" s="283" t="str">
        <f>IF('Dépenses sur factures'!F419="","",'Dépenses sur factures'!F419)</f>
        <v/>
      </c>
      <c r="G419" s="283" t="str">
        <f>IF('Dépenses sur factures'!G419="","",'Dépenses sur factures'!G419)</f>
        <v/>
      </c>
      <c r="H419" s="133" t="str">
        <f>IF('Dépenses sur factures'!H419="","",'Dépenses sur factures'!H419)</f>
        <v/>
      </c>
      <c r="I419" s="106"/>
      <c r="J419" s="287" t="str">
        <f t="shared" si="19"/>
        <v/>
      </c>
      <c r="K419" s="287" t="str">
        <f t="shared" si="20"/>
        <v/>
      </c>
      <c r="L419" s="106"/>
      <c r="M419" s="191"/>
      <c r="N419" s="340"/>
      <c r="O419" s="341" t="str">
        <f>IF(AND(OR(I419="KO",L419&lt;&gt;""),OR(I419="",J419="",K419="")),Listes!$A$74,IF(AND(L419="",I419&lt;&gt;""),Listes!$A$75,IF(AND(H419&lt;L419,N419=""),Listes!$A$76,IF(AND(K419&lt;J419,N419=""),Listes!$A$77,IF(AND(L419&lt;&gt;"",L419&lt;H419,M419=""),Listes!$A$78,IF(AND(P419="",OR(I419&lt;&gt;"",J419&lt;&gt;"",K419&lt;&gt;"")),Listes!$A$79,""))))))</f>
        <v/>
      </c>
      <c r="P419" s="196"/>
      <c r="Q419" s="31">
        <f t="shared" si="18"/>
        <v>0</v>
      </c>
    </row>
    <row r="420" spans="1:17" ht="20.100000000000001" customHeight="1" x14ac:dyDescent="0.25">
      <c r="A420" s="134">
        <v>414</v>
      </c>
      <c r="B420" s="131" t="str">
        <f>IF('Dépenses sur factures'!B420="","",'Dépenses sur factures'!B420)</f>
        <v/>
      </c>
      <c r="C420" s="194" t="str">
        <f>IF('Dépenses sur factures'!C420="","",'Dépenses sur factures'!C420)</f>
        <v/>
      </c>
      <c r="D420" s="194" t="str">
        <f>IF('Dépenses sur factures'!D420="","",'Dépenses sur factures'!D420)</f>
        <v/>
      </c>
      <c r="E420" s="131" t="str">
        <f>IF('Dépenses sur factures'!E420="","",'Dépenses sur factures'!E420)</f>
        <v/>
      </c>
      <c r="F420" s="283" t="str">
        <f>IF('Dépenses sur factures'!F420="","",'Dépenses sur factures'!F420)</f>
        <v/>
      </c>
      <c r="G420" s="283" t="str">
        <f>IF('Dépenses sur factures'!G420="","",'Dépenses sur factures'!G420)</f>
        <v/>
      </c>
      <c r="H420" s="133" t="str">
        <f>IF('Dépenses sur factures'!H420="","",'Dépenses sur factures'!H420)</f>
        <v/>
      </c>
      <c r="I420" s="106"/>
      <c r="J420" s="287" t="str">
        <f t="shared" si="19"/>
        <v/>
      </c>
      <c r="K420" s="287" t="str">
        <f t="shared" si="20"/>
        <v/>
      </c>
      <c r="L420" s="106"/>
      <c r="M420" s="191"/>
      <c r="N420" s="340"/>
      <c r="O420" s="341" t="str">
        <f>IF(AND(OR(I420="KO",L420&lt;&gt;""),OR(I420="",J420="",K420="")),Listes!$A$74,IF(AND(L420="",I420&lt;&gt;""),Listes!$A$75,IF(AND(H420&lt;L420,N420=""),Listes!$A$76,IF(AND(K420&lt;J420,N420=""),Listes!$A$77,IF(AND(L420&lt;&gt;"",L420&lt;H420,M420=""),Listes!$A$78,IF(AND(P420="",OR(I420&lt;&gt;"",J420&lt;&gt;"",K420&lt;&gt;"")),Listes!$A$79,""))))))</f>
        <v/>
      </c>
      <c r="P420" s="196"/>
      <c r="Q420" s="31">
        <f t="shared" si="18"/>
        <v>0</v>
      </c>
    </row>
    <row r="421" spans="1:17" ht="20.100000000000001" customHeight="1" x14ac:dyDescent="0.25">
      <c r="A421" s="134">
        <v>415</v>
      </c>
      <c r="B421" s="131" t="str">
        <f>IF('Dépenses sur factures'!B421="","",'Dépenses sur factures'!B421)</f>
        <v/>
      </c>
      <c r="C421" s="194" t="str">
        <f>IF('Dépenses sur factures'!C421="","",'Dépenses sur factures'!C421)</f>
        <v/>
      </c>
      <c r="D421" s="194" t="str">
        <f>IF('Dépenses sur factures'!D421="","",'Dépenses sur factures'!D421)</f>
        <v/>
      </c>
      <c r="E421" s="131" t="str">
        <f>IF('Dépenses sur factures'!E421="","",'Dépenses sur factures'!E421)</f>
        <v/>
      </c>
      <c r="F421" s="283" t="str">
        <f>IF('Dépenses sur factures'!F421="","",'Dépenses sur factures'!F421)</f>
        <v/>
      </c>
      <c r="G421" s="283" t="str">
        <f>IF('Dépenses sur factures'!G421="","",'Dépenses sur factures'!G421)</f>
        <v/>
      </c>
      <c r="H421" s="133" t="str">
        <f>IF('Dépenses sur factures'!H421="","",'Dépenses sur factures'!H421)</f>
        <v/>
      </c>
      <c r="I421" s="106"/>
      <c r="J421" s="287" t="str">
        <f t="shared" si="19"/>
        <v/>
      </c>
      <c r="K421" s="287" t="str">
        <f t="shared" si="20"/>
        <v/>
      </c>
      <c r="L421" s="106"/>
      <c r="M421" s="191"/>
      <c r="N421" s="340"/>
      <c r="O421" s="341" t="str">
        <f>IF(AND(OR(I421="KO",L421&lt;&gt;""),OR(I421="",J421="",K421="")),Listes!$A$74,IF(AND(L421="",I421&lt;&gt;""),Listes!$A$75,IF(AND(H421&lt;L421,N421=""),Listes!$A$76,IF(AND(K421&lt;J421,N421=""),Listes!$A$77,IF(AND(L421&lt;&gt;"",L421&lt;H421,M421=""),Listes!$A$78,IF(AND(P421="",OR(I421&lt;&gt;"",J421&lt;&gt;"",K421&lt;&gt;"")),Listes!$A$79,""))))))</f>
        <v/>
      </c>
      <c r="P421" s="196"/>
      <c r="Q421" s="31">
        <f t="shared" si="18"/>
        <v>0</v>
      </c>
    </row>
    <row r="422" spans="1:17" ht="20.100000000000001" customHeight="1" x14ac:dyDescent="0.25">
      <c r="A422" s="134">
        <v>416</v>
      </c>
      <c r="B422" s="131" t="str">
        <f>IF('Dépenses sur factures'!B422="","",'Dépenses sur factures'!B422)</f>
        <v/>
      </c>
      <c r="C422" s="194" t="str">
        <f>IF('Dépenses sur factures'!C422="","",'Dépenses sur factures'!C422)</f>
        <v/>
      </c>
      <c r="D422" s="194" t="str">
        <f>IF('Dépenses sur factures'!D422="","",'Dépenses sur factures'!D422)</f>
        <v/>
      </c>
      <c r="E422" s="131" t="str">
        <f>IF('Dépenses sur factures'!E422="","",'Dépenses sur factures'!E422)</f>
        <v/>
      </c>
      <c r="F422" s="283" t="str">
        <f>IF('Dépenses sur factures'!F422="","",'Dépenses sur factures'!F422)</f>
        <v/>
      </c>
      <c r="G422" s="283" t="str">
        <f>IF('Dépenses sur factures'!G422="","",'Dépenses sur factures'!G422)</f>
        <v/>
      </c>
      <c r="H422" s="133" t="str">
        <f>IF('Dépenses sur factures'!H422="","",'Dépenses sur factures'!H422)</f>
        <v/>
      </c>
      <c r="I422" s="106"/>
      <c r="J422" s="287" t="str">
        <f t="shared" si="19"/>
        <v/>
      </c>
      <c r="K422" s="287" t="str">
        <f t="shared" si="20"/>
        <v/>
      </c>
      <c r="L422" s="106"/>
      <c r="M422" s="191"/>
      <c r="N422" s="340"/>
      <c r="O422" s="341" t="str">
        <f>IF(AND(OR(I422="KO",L422&lt;&gt;""),OR(I422="",J422="",K422="")),Listes!$A$74,IF(AND(L422="",I422&lt;&gt;""),Listes!$A$75,IF(AND(H422&lt;L422,N422=""),Listes!$A$76,IF(AND(K422&lt;J422,N422=""),Listes!$A$77,IF(AND(L422&lt;&gt;"",L422&lt;H422,M422=""),Listes!$A$78,IF(AND(P422="",OR(I422&lt;&gt;"",J422&lt;&gt;"",K422&lt;&gt;"")),Listes!$A$79,""))))))</f>
        <v/>
      </c>
      <c r="P422" s="196"/>
      <c r="Q422" s="31">
        <f t="shared" si="18"/>
        <v>0</v>
      </c>
    </row>
    <row r="423" spans="1:17" ht="20.100000000000001" customHeight="1" x14ac:dyDescent="0.25">
      <c r="A423" s="134">
        <v>417</v>
      </c>
      <c r="B423" s="131" t="str">
        <f>IF('Dépenses sur factures'!B423="","",'Dépenses sur factures'!B423)</f>
        <v/>
      </c>
      <c r="C423" s="194" t="str">
        <f>IF('Dépenses sur factures'!C423="","",'Dépenses sur factures'!C423)</f>
        <v/>
      </c>
      <c r="D423" s="194" t="str">
        <f>IF('Dépenses sur factures'!D423="","",'Dépenses sur factures'!D423)</f>
        <v/>
      </c>
      <c r="E423" s="131" t="str">
        <f>IF('Dépenses sur factures'!E423="","",'Dépenses sur factures'!E423)</f>
        <v/>
      </c>
      <c r="F423" s="283" t="str">
        <f>IF('Dépenses sur factures'!F423="","",'Dépenses sur factures'!F423)</f>
        <v/>
      </c>
      <c r="G423" s="283" t="str">
        <f>IF('Dépenses sur factures'!G423="","",'Dépenses sur factures'!G423)</f>
        <v/>
      </c>
      <c r="H423" s="133" t="str">
        <f>IF('Dépenses sur factures'!H423="","",'Dépenses sur factures'!H423)</f>
        <v/>
      </c>
      <c r="I423" s="106"/>
      <c r="J423" s="287" t="str">
        <f t="shared" si="19"/>
        <v/>
      </c>
      <c r="K423" s="287" t="str">
        <f t="shared" si="20"/>
        <v/>
      </c>
      <c r="L423" s="106"/>
      <c r="M423" s="191"/>
      <c r="N423" s="340"/>
      <c r="O423" s="341" t="str">
        <f>IF(AND(OR(I423="KO",L423&lt;&gt;""),OR(I423="",J423="",K423="")),Listes!$A$74,IF(AND(L423="",I423&lt;&gt;""),Listes!$A$75,IF(AND(H423&lt;L423,N423=""),Listes!$A$76,IF(AND(K423&lt;J423,N423=""),Listes!$A$77,IF(AND(L423&lt;&gt;"",L423&lt;H423,M423=""),Listes!$A$78,IF(AND(P423="",OR(I423&lt;&gt;"",J423&lt;&gt;"",K423&lt;&gt;"")),Listes!$A$79,""))))))</f>
        <v/>
      </c>
      <c r="P423" s="196"/>
      <c r="Q423" s="31">
        <f t="shared" si="18"/>
        <v>0</v>
      </c>
    </row>
    <row r="424" spans="1:17" ht="20.100000000000001" customHeight="1" x14ac:dyDescent="0.25">
      <c r="A424" s="134">
        <v>418</v>
      </c>
      <c r="B424" s="131" t="str">
        <f>IF('Dépenses sur factures'!B424="","",'Dépenses sur factures'!B424)</f>
        <v/>
      </c>
      <c r="C424" s="194" t="str">
        <f>IF('Dépenses sur factures'!C424="","",'Dépenses sur factures'!C424)</f>
        <v/>
      </c>
      <c r="D424" s="194" t="str">
        <f>IF('Dépenses sur factures'!D424="","",'Dépenses sur factures'!D424)</f>
        <v/>
      </c>
      <c r="E424" s="131" t="str">
        <f>IF('Dépenses sur factures'!E424="","",'Dépenses sur factures'!E424)</f>
        <v/>
      </c>
      <c r="F424" s="283" t="str">
        <f>IF('Dépenses sur factures'!F424="","",'Dépenses sur factures'!F424)</f>
        <v/>
      </c>
      <c r="G424" s="283" t="str">
        <f>IF('Dépenses sur factures'!G424="","",'Dépenses sur factures'!G424)</f>
        <v/>
      </c>
      <c r="H424" s="133" t="str">
        <f>IF('Dépenses sur factures'!H424="","",'Dépenses sur factures'!H424)</f>
        <v/>
      </c>
      <c r="I424" s="106"/>
      <c r="J424" s="287" t="str">
        <f t="shared" si="19"/>
        <v/>
      </c>
      <c r="K424" s="287" t="str">
        <f t="shared" si="20"/>
        <v/>
      </c>
      <c r="L424" s="106"/>
      <c r="M424" s="191"/>
      <c r="N424" s="340"/>
      <c r="O424" s="341" t="str">
        <f>IF(AND(OR(I424="KO",L424&lt;&gt;""),OR(I424="",J424="",K424="")),Listes!$A$74,IF(AND(L424="",I424&lt;&gt;""),Listes!$A$75,IF(AND(H424&lt;L424,N424=""),Listes!$A$76,IF(AND(K424&lt;J424,N424=""),Listes!$A$77,IF(AND(L424&lt;&gt;"",L424&lt;H424,M424=""),Listes!$A$78,IF(AND(P424="",OR(I424&lt;&gt;"",J424&lt;&gt;"",K424&lt;&gt;"")),Listes!$A$79,""))))))</f>
        <v/>
      </c>
      <c r="P424" s="196"/>
      <c r="Q424" s="31">
        <f t="shared" si="18"/>
        <v>0</v>
      </c>
    </row>
    <row r="425" spans="1:17" ht="20.100000000000001" customHeight="1" x14ac:dyDescent="0.25">
      <c r="A425" s="134">
        <v>419</v>
      </c>
      <c r="B425" s="131" t="str">
        <f>IF('Dépenses sur factures'!B425="","",'Dépenses sur factures'!B425)</f>
        <v/>
      </c>
      <c r="C425" s="194" t="str">
        <f>IF('Dépenses sur factures'!C425="","",'Dépenses sur factures'!C425)</f>
        <v/>
      </c>
      <c r="D425" s="194" t="str">
        <f>IF('Dépenses sur factures'!D425="","",'Dépenses sur factures'!D425)</f>
        <v/>
      </c>
      <c r="E425" s="131" t="str">
        <f>IF('Dépenses sur factures'!E425="","",'Dépenses sur factures'!E425)</f>
        <v/>
      </c>
      <c r="F425" s="283" t="str">
        <f>IF('Dépenses sur factures'!F425="","",'Dépenses sur factures'!F425)</f>
        <v/>
      </c>
      <c r="G425" s="283" t="str">
        <f>IF('Dépenses sur factures'!G425="","",'Dépenses sur factures'!G425)</f>
        <v/>
      </c>
      <c r="H425" s="133" t="str">
        <f>IF('Dépenses sur factures'!H425="","",'Dépenses sur factures'!H425)</f>
        <v/>
      </c>
      <c r="I425" s="106"/>
      <c r="J425" s="287" t="str">
        <f t="shared" si="19"/>
        <v/>
      </c>
      <c r="K425" s="287" t="str">
        <f t="shared" si="20"/>
        <v/>
      </c>
      <c r="L425" s="106"/>
      <c r="M425" s="191"/>
      <c r="N425" s="340"/>
      <c r="O425" s="341" t="str">
        <f>IF(AND(OR(I425="KO",L425&lt;&gt;""),OR(I425="",J425="",K425="")),Listes!$A$74,IF(AND(L425="",I425&lt;&gt;""),Listes!$A$75,IF(AND(H425&lt;L425,N425=""),Listes!$A$76,IF(AND(K425&lt;J425,N425=""),Listes!$A$77,IF(AND(L425&lt;&gt;"",L425&lt;H425,M425=""),Listes!$A$78,IF(AND(P425="",OR(I425&lt;&gt;"",J425&lt;&gt;"",K425&lt;&gt;"")),Listes!$A$79,""))))))</f>
        <v/>
      </c>
      <c r="P425" s="196"/>
      <c r="Q425" s="31">
        <f t="shared" si="18"/>
        <v>0</v>
      </c>
    </row>
    <row r="426" spans="1:17" ht="20.100000000000001" customHeight="1" x14ac:dyDescent="0.25">
      <c r="A426" s="134">
        <v>420</v>
      </c>
      <c r="B426" s="131" t="str">
        <f>IF('Dépenses sur factures'!B426="","",'Dépenses sur factures'!B426)</f>
        <v/>
      </c>
      <c r="C426" s="194" t="str">
        <f>IF('Dépenses sur factures'!C426="","",'Dépenses sur factures'!C426)</f>
        <v/>
      </c>
      <c r="D426" s="194" t="str">
        <f>IF('Dépenses sur factures'!D426="","",'Dépenses sur factures'!D426)</f>
        <v/>
      </c>
      <c r="E426" s="131" t="str">
        <f>IF('Dépenses sur factures'!E426="","",'Dépenses sur factures'!E426)</f>
        <v/>
      </c>
      <c r="F426" s="283" t="str">
        <f>IF('Dépenses sur factures'!F426="","",'Dépenses sur factures'!F426)</f>
        <v/>
      </c>
      <c r="G426" s="283" t="str">
        <f>IF('Dépenses sur factures'!G426="","",'Dépenses sur factures'!G426)</f>
        <v/>
      </c>
      <c r="H426" s="133" t="str">
        <f>IF('Dépenses sur factures'!H426="","",'Dépenses sur factures'!H426)</f>
        <v/>
      </c>
      <c r="I426" s="106"/>
      <c r="J426" s="287" t="str">
        <f t="shared" si="19"/>
        <v/>
      </c>
      <c r="K426" s="287" t="str">
        <f t="shared" si="20"/>
        <v/>
      </c>
      <c r="L426" s="106"/>
      <c r="M426" s="191"/>
      <c r="N426" s="340"/>
      <c r="O426" s="341" t="str">
        <f>IF(AND(OR(I426="KO",L426&lt;&gt;""),OR(I426="",J426="",K426="")),Listes!$A$74,IF(AND(L426="",I426&lt;&gt;""),Listes!$A$75,IF(AND(H426&lt;L426,N426=""),Listes!$A$76,IF(AND(K426&lt;J426,N426=""),Listes!$A$77,IF(AND(L426&lt;&gt;"",L426&lt;H426,M426=""),Listes!$A$78,IF(AND(P426="",OR(I426&lt;&gt;"",J426&lt;&gt;"",K426&lt;&gt;"")),Listes!$A$79,""))))))</f>
        <v/>
      </c>
      <c r="P426" s="196"/>
      <c r="Q426" s="31">
        <f t="shared" si="18"/>
        <v>0</v>
      </c>
    </row>
    <row r="427" spans="1:17" ht="20.100000000000001" customHeight="1" x14ac:dyDescent="0.25">
      <c r="A427" s="134">
        <v>421</v>
      </c>
      <c r="B427" s="131" t="str">
        <f>IF('Dépenses sur factures'!B427="","",'Dépenses sur factures'!B427)</f>
        <v/>
      </c>
      <c r="C427" s="194" t="str">
        <f>IF('Dépenses sur factures'!C427="","",'Dépenses sur factures'!C427)</f>
        <v/>
      </c>
      <c r="D427" s="194" t="str">
        <f>IF('Dépenses sur factures'!D427="","",'Dépenses sur factures'!D427)</f>
        <v/>
      </c>
      <c r="E427" s="131" t="str">
        <f>IF('Dépenses sur factures'!E427="","",'Dépenses sur factures'!E427)</f>
        <v/>
      </c>
      <c r="F427" s="283" t="str">
        <f>IF('Dépenses sur factures'!F427="","",'Dépenses sur factures'!F427)</f>
        <v/>
      </c>
      <c r="G427" s="283" t="str">
        <f>IF('Dépenses sur factures'!G427="","",'Dépenses sur factures'!G427)</f>
        <v/>
      </c>
      <c r="H427" s="133" t="str">
        <f>IF('Dépenses sur factures'!H427="","",'Dépenses sur factures'!H427)</f>
        <v/>
      </c>
      <c r="I427" s="106"/>
      <c r="J427" s="287" t="str">
        <f t="shared" si="19"/>
        <v/>
      </c>
      <c r="K427" s="287" t="str">
        <f t="shared" si="20"/>
        <v/>
      </c>
      <c r="L427" s="106"/>
      <c r="M427" s="191"/>
      <c r="N427" s="340"/>
      <c r="O427" s="341" t="str">
        <f>IF(AND(OR(I427="KO",L427&lt;&gt;""),OR(I427="",J427="",K427="")),Listes!$A$74,IF(AND(L427="",I427&lt;&gt;""),Listes!$A$75,IF(AND(H427&lt;L427,N427=""),Listes!$A$76,IF(AND(K427&lt;J427,N427=""),Listes!$A$77,IF(AND(L427&lt;&gt;"",L427&lt;H427,M427=""),Listes!$A$78,IF(AND(P427="",OR(I427&lt;&gt;"",J427&lt;&gt;"",K427&lt;&gt;"")),Listes!$A$79,""))))))</f>
        <v/>
      </c>
      <c r="P427" s="196"/>
      <c r="Q427" s="31">
        <f t="shared" si="18"/>
        <v>0</v>
      </c>
    </row>
    <row r="428" spans="1:17" ht="20.100000000000001" customHeight="1" x14ac:dyDescent="0.25">
      <c r="A428" s="134">
        <v>422</v>
      </c>
      <c r="B428" s="131" t="str">
        <f>IF('Dépenses sur factures'!B428="","",'Dépenses sur factures'!B428)</f>
        <v/>
      </c>
      <c r="C428" s="194" t="str">
        <f>IF('Dépenses sur factures'!C428="","",'Dépenses sur factures'!C428)</f>
        <v/>
      </c>
      <c r="D428" s="194" t="str">
        <f>IF('Dépenses sur factures'!D428="","",'Dépenses sur factures'!D428)</f>
        <v/>
      </c>
      <c r="E428" s="131" t="str">
        <f>IF('Dépenses sur factures'!E428="","",'Dépenses sur factures'!E428)</f>
        <v/>
      </c>
      <c r="F428" s="283" t="str">
        <f>IF('Dépenses sur factures'!F428="","",'Dépenses sur factures'!F428)</f>
        <v/>
      </c>
      <c r="G428" s="283" t="str">
        <f>IF('Dépenses sur factures'!G428="","",'Dépenses sur factures'!G428)</f>
        <v/>
      </c>
      <c r="H428" s="133" t="str">
        <f>IF('Dépenses sur factures'!H428="","",'Dépenses sur factures'!H428)</f>
        <v/>
      </c>
      <c r="I428" s="106"/>
      <c r="J428" s="287" t="str">
        <f t="shared" si="19"/>
        <v/>
      </c>
      <c r="K428" s="287" t="str">
        <f t="shared" si="20"/>
        <v/>
      </c>
      <c r="L428" s="106"/>
      <c r="M428" s="191"/>
      <c r="N428" s="340"/>
      <c r="O428" s="341" t="str">
        <f>IF(AND(OR(I428="KO",L428&lt;&gt;""),OR(I428="",J428="",K428="")),Listes!$A$74,IF(AND(L428="",I428&lt;&gt;""),Listes!$A$75,IF(AND(H428&lt;L428,N428=""),Listes!$A$76,IF(AND(K428&lt;J428,N428=""),Listes!$A$77,IF(AND(L428&lt;&gt;"",L428&lt;H428,M428=""),Listes!$A$78,IF(AND(P428="",OR(I428&lt;&gt;"",J428&lt;&gt;"",K428&lt;&gt;"")),Listes!$A$79,""))))))</f>
        <v/>
      </c>
      <c r="P428" s="196"/>
      <c r="Q428" s="31">
        <f t="shared" si="18"/>
        <v>0</v>
      </c>
    </row>
    <row r="429" spans="1:17" ht="20.100000000000001" customHeight="1" x14ac:dyDescent="0.25">
      <c r="A429" s="134">
        <v>423</v>
      </c>
      <c r="B429" s="131" t="str">
        <f>IF('Dépenses sur factures'!B429="","",'Dépenses sur factures'!B429)</f>
        <v/>
      </c>
      <c r="C429" s="194" t="str">
        <f>IF('Dépenses sur factures'!C429="","",'Dépenses sur factures'!C429)</f>
        <v/>
      </c>
      <c r="D429" s="194" t="str">
        <f>IF('Dépenses sur factures'!D429="","",'Dépenses sur factures'!D429)</f>
        <v/>
      </c>
      <c r="E429" s="131" t="str">
        <f>IF('Dépenses sur factures'!E429="","",'Dépenses sur factures'!E429)</f>
        <v/>
      </c>
      <c r="F429" s="283" t="str">
        <f>IF('Dépenses sur factures'!F429="","",'Dépenses sur factures'!F429)</f>
        <v/>
      </c>
      <c r="G429" s="283" t="str">
        <f>IF('Dépenses sur factures'!G429="","",'Dépenses sur factures'!G429)</f>
        <v/>
      </c>
      <c r="H429" s="133" t="str">
        <f>IF('Dépenses sur factures'!H429="","",'Dépenses sur factures'!H429)</f>
        <v/>
      </c>
      <c r="I429" s="106"/>
      <c r="J429" s="287" t="str">
        <f t="shared" si="19"/>
        <v/>
      </c>
      <c r="K429" s="287" t="str">
        <f t="shared" si="20"/>
        <v/>
      </c>
      <c r="L429" s="106"/>
      <c r="M429" s="191"/>
      <c r="N429" s="340"/>
      <c r="O429" s="341" t="str">
        <f>IF(AND(OR(I429="KO",L429&lt;&gt;""),OR(I429="",J429="",K429="")),Listes!$A$74,IF(AND(L429="",I429&lt;&gt;""),Listes!$A$75,IF(AND(H429&lt;L429,N429=""),Listes!$A$76,IF(AND(K429&lt;J429,N429=""),Listes!$A$77,IF(AND(L429&lt;&gt;"",L429&lt;H429,M429=""),Listes!$A$78,IF(AND(P429="",OR(I429&lt;&gt;"",J429&lt;&gt;"",K429&lt;&gt;"")),Listes!$A$79,""))))))</f>
        <v/>
      </c>
      <c r="P429" s="196"/>
      <c r="Q429" s="31">
        <f t="shared" si="18"/>
        <v>0</v>
      </c>
    </row>
    <row r="430" spans="1:17" ht="20.100000000000001" customHeight="1" x14ac:dyDescent="0.25">
      <c r="A430" s="134">
        <v>424</v>
      </c>
      <c r="B430" s="131" t="str">
        <f>IF('Dépenses sur factures'!B430="","",'Dépenses sur factures'!B430)</f>
        <v/>
      </c>
      <c r="C430" s="194" t="str">
        <f>IF('Dépenses sur factures'!C430="","",'Dépenses sur factures'!C430)</f>
        <v/>
      </c>
      <c r="D430" s="194" t="str">
        <f>IF('Dépenses sur factures'!D430="","",'Dépenses sur factures'!D430)</f>
        <v/>
      </c>
      <c r="E430" s="131" t="str">
        <f>IF('Dépenses sur factures'!E430="","",'Dépenses sur factures'!E430)</f>
        <v/>
      </c>
      <c r="F430" s="283" t="str">
        <f>IF('Dépenses sur factures'!F430="","",'Dépenses sur factures'!F430)</f>
        <v/>
      </c>
      <c r="G430" s="283" t="str">
        <f>IF('Dépenses sur factures'!G430="","",'Dépenses sur factures'!G430)</f>
        <v/>
      </c>
      <c r="H430" s="133" t="str">
        <f>IF('Dépenses sur factures'!H430="","",'Dépenses sur factures'!H430)</f>
        <v/>
      </c>
      <c r="I430" s="106"/>
      <c r="J430" s="287" t="str">
        <f t="shared" si="19"/>
        <v/>
      </c>
      <c r="K430" s="287" t="str">
        <f t="shared" si="20"/>
        <v/>
      </c>
      <c r="L430" s="106"/>
      <c r="M430" s="191"/>
      <c r="N430" s="340"/>
      <c r="O430" s="341" t="str">
        <f>IF(AND(OR(I430="KO",L430&lt;&gt;""),OR(I430="",J430="",K430="")),Listes!$A$74,IF(AND(L430="",I430&lt;&gt;""),Listes!$A$75,IF(AND(H430&lt;L430,N430=""),Listes!$A$76,IF(AND(K430&lt;J430,N430=""),Listes!$A$77,IF(AND(L430&lt;&gt;"",L430&lt;H430,M430=""),Listes!$A$78,IF(AND(P430="",OR(I430&lt;&gt;"",J430&lt;&gt;"",K430&lt;&gt;"")),Listes!$A$79,""))))))</f>
        <v/>
      </c>
      <c r="P430" s="196"/>
      <c r="Q430" s="31">
        <f t="shared" si="18"/>
        <v>0</v>
      </c>
    </row>
    <row r="431" spans="1:17" ht="20.100000000000001" customHeight="1" x14ac:dyDescent="0.25">
      <c r="A431" s="134">
        <v>425</v>
      </c>
      <c r="B431" s="131" t="str">
        <f>IF('Dépenses sur factures'!B431="","",'Dépenses sur factures'!B431)</f>
        <v/>
      </c>
      <c r="C431" s="194" t="str">
        <f>IF('Dépenses sur factures'!C431="","",'Dépenses sur factures'!C431)</f>
        <v/>
      </c>
      <c r="D431" s="194" t="str">
        <f>IF('Dépenses sur factures'!D431="","",'Dépenses sur factures'!D431)</f>
        <v/>
      </c>
      <c r="E431" s="131" t="str">
        <f>IF('Dépenses sur factures'!E431="","",'Dépenses sur factures'!E431)</f>
        <v/>
      </c>
      <c r="F431" s="283" t="str">
        <f>IF('Dépenses sur factures'!F431="","",'Dépenses sur factures'!F431)</f>
        <v/>
      </c>
      <c r="G431" s="283" t="str">
        <f>IF('Dépenses sur factures'!G431="","",'Dépenses sur factures'!G431)</f>
        <v/>
      </c>
      <c r="H431" s="133" t="str">
        <f>IF('Dépenses sur factures'!H431="","",'Dépenses sur factures'!H431)</f>
        <v/>
      </c>
      <c r="I431" s="106"/>
      <c r="J431" s="287" t="str">
        <f t="shared" si="19"/>
        <v/>
      </c>
      <c r="K431" s="287" t="str">
        <f t="shared" si="20"/>
        <v/>
      </c>
      <c r="L431" s="106"/>
      <c r="M431" s="191"/>
      <c r="N431" s="340"/>
      <c r="O431" s="341" t="str">
        <f>IF(AND(OR(I431="KO",L431&lt;&gt;""),OR(I431="",J431="",K431="")),Listes!$A$74,IF(AND(L431="",I431&lt;&gt;""),Listes!$A$75,IF(AND(H431&lt;L431,N431=""),Listes!$A$76,IF(AND(K431&lt;J431,N431=""),Listes!$A$77,IF(AND(L431&lt;&gt;"",L431&lt;H431,M431=""),Listes!$A$78,IF(AND(P431="",OR(I431&lt;&gt;"",J431&lt;&gt;"",K431&lt;&gt;"")),Listes!$A$79,""))))))</f>
        <v/>
      </c>
      <c r="P431" s="196"/>
      <c r="Q431" s="31">
        <f t="shared" si="18"/>
        <v>0</v>
      </c>
    </row>
    <row r="432" spans="1:17" ht="20.100000000000001" customHeight="1" x14ac:dyDescent="0.25">
      <c r="A432" s="134">
        <v>426</v>
      </c>
      <c r="B432" s="131" t="str">
        <f>IF('Dépenses sur factures'!B432="","",'Dépenses sur factures'!B432)</f>
        <v/>
      </c>
      <c r="C432" s="194" t="str">
        <f>IF('Dépenses sur factures'!C432="","",'Dépenses sur factures'!C432)</f>
        <v/>
      </c>
      <c r="D432" s="194" t="str">
        <f>IF('Dépenses sur factures'!D432="","",'Dépenses sur factures'!D432)</f>
        <v/>
      </c>
      <c r="E432" s="131" t="str">
        <f>IF('Dépenses sur factures'!E432="","",'Dépenses sur factures'!E432)</f>
        <v/>
      </c>
      <c r="F432" s="283" t="str">
        <f>IF('Dépenses sur factures'!F432="","",'Dépenses sur factures'!F432)</f>
        <v/>
      </c>
      <c r="G432" s="283" t="str">
        <f>IF('Dépenses sur factures'!G432="","",'Dépenses sur factures'!G432)</f>
        <v/>
      </c>
      <c r="H432" s="133" t="str">
        <f>IF('Dépenses sur factures'!H432="","",'Dépenses sur factures'!H432)</f>
        <v/>
      </c>
      <c r="I432" s="106"/>
      <c r="J432" s="287" t="str">
        <f t="shared" si="19"/>
        <v/>
      </c>
      <c r="K432" s="287" t="str">
        <f t="shared" si="20"/>
        <v/>
      </c>
      <c r="L432" s="106"/>
      <c r="M432" s="191"/>
      <c r="N432" s="340"/>
      <c r="O432" s="341" t="str">
        <f>IF(AND(OR(I432="KO",L432&lt;&gt;""),OR(I432="",J432="",K432="")),Listes!$A$74,IF(AND(L432="",I432&lt;&gt;""),Listes!$A$75,IF(AND(H432&lt;L432,N432=""),Listes!$A$76,IF(AND(K432&lt;J432,N432=""),Listes!$A$77,IF(AND(L432&lt;&gt;"",L432&lt;H432,M432=""),Listes!$A$78,IF(AND(P432="",OR(I432&lt;&gt;"",J432&lt;&gt;"",K432&lt;&gt;"")),Listes!$A$79,""))))))</f>
        <v/>
      </c>
      <c r="P432" s="196"/>
      <c r="Q432" s="31">
        <f t="shared" si="18"/>
        <v>0</v>
      </c>
    </row>
    <row r="433" spans="1:17" ht="20.100000000000001" customHeight="1" x14ac:dyDescent="0.25">
      <c r="A433" s="134">
        <v>427</v>
      </c>
      <c r="B433" s="131" t="str">
        <f>IF('Dépenses sur factures'!B433="","",'Dépenses sur factures'!B433)</f>
        <v/>
      </c>
      <c r="C433" s="194" t="str">
        <f>IF('Dépenses sur factures'!C433="","",'Dépenses sur factures'!C433)</f>
        <v/>
      </c>
      <c r="D433" s="194" t="str">
        <f>IF('Dépenses sur factures'!D433="","",'Dépenses sur factures'!D433)</f>
        <v/>
      </c>
      <c r="E433" s="131" t="str">
        <f>IF('Dépenses sur factures'!E433="","",'Dépenses sur factures'!E433)</f>
        <v/>
      </c>
      <c r="F433" s="283" t="str">
        <f>IF('Dépenses sur factures'!F433="","",'Dépenses sur factures'!F433)</f>
        <v/>
      </c>
      <c r="G433" s="283" t="str">
        <f>IF('Dépenses sur factures'!G433="","",'Dépenses sur factures'!G433)</f>
        <v/>
      </c>
      <c r="H433" s="133" t="str">
        <f>IF('Dépenses sur factures'!H433="","",'Dépenses sur factures'!H433)</f>
        <v/>
      </c>
      <c r="I433" s="106"/>
      <c r="J433" s="287" t="str">
        <f t="shared" si="19"/>
        <v/>
      </c>
      <c r="K433" s="287" t="str">
        <f t="shared" si="20"/>
        <v/>
      </c>
      <c r="L433" s="106"/>
      <c r="M433" s="191"/>
      <c r="N433" s="340"/>
      <c r="O433" s="341" t="str">
        <f>IF(AND(OR(I433="KO",L433&lt;&gt;""),OR(I433="",J433="",K433="")),Listes!$A$74,IF(AND(L433="",I433&lt;&gt;""),Listes!$A$75,IF(AND(H433&lt;L433,N433=""),Listes!$A$76,IF(AND(K433&lt;J433,N433=""),Listes!$A$77,IF(AND(L433&lt;&gt;"",L433&lt;H433,M433=""),Listes!$A$78,IF(AND(P433="",OR(I433&lt;&gt;"",J433&lt;&gt;"",K433&lt;&gt;"")),Listes!$A$79,""))))))</f>
        <v/>
      </c>
      <c r="P433" s="196"/>
      <c r="Q433" s="31">
        <f t="shared" si="18"/>
        <v>0</v>
      </c>
    </row>
    <row r="434" spans="1:17" ht="20.100000000000001" customHeight="1" x14ac:dyDescent="0.25">
      <c r="A434" s="134">
        <v>428</v>
      </c>
      <c r="B434" s="131" t="str">
        <f>IF('Dépenses sur factures'!B434="","",'Dépenses sur factures'!B434)</f>
        <v/>
      </c>
      <c r="C434" s="194" t="str">
        <f>IF('Dépenses sur factures'!C434="","",'Dépenses sur factures'!C434)</f>
        <v/>
      </c>
      <c r="D434" s="194" t="str">
        <f>IF('Dépenses sur factures'!D434="","",'Dépenses sur factures'!D434)</f>
        <v/>
      </c>
      <c r="E434" s="131" t="str">
        <f>IF('Dépenses sur factures'!E434="","",'Dépenses sur factures'!E434)</f>
        <v/>
      </c>
      <c r="F434" s="283" t="str">
        <f>IF('Dépenses sur factures'!F434="","",'Dépenses sur factures'!F434)</f>
        <v/>
      </c>
      <c r="G434" s="283" t="str">
        <f>IF('Dépenses sur factures'!G434="","",'Dépenses sur factures'!G434)</f>
        <v/>
      </c>
      <c r="H434" s="133" t="str">
        <f>IF('Dépenses sur factures'!H434="","",'Dépenses sur factures'!H434)</f>
        <v/>
      </c>
      <c r="I434" s="106"/>
      <c r="J434" s="287" t="str">
        <f t="shared" si="19"/>
        <v/>
      </c>
      <c r="K434" s="287" t="str">
        <f t="shared" si="20"/>
        <v/>
      </c>
      <c r="L434" s="106"/>
      <c r="M434" s="191"/>
      <c r="N434" s="340"/>
      <c r="O434" s="341" t="str">
        <f>IF(AND(OR(I434="KO",L434&lt;&gt;""),OR(I434="",J434="",K434="")),Listes!$A$74,IF(AND(L434="",I434&lt;&gt;""),Listes!$A$75,IF(AND(H434&lt;L434,N434=""),Listes!$A$76,IF(AND(K434&lt;J434,N434=""),Listes!$A$77,IF(AND(L434&lt;&gt;"",L434&lt;H434,M434=""),Listes!$A$78,IF(AND(P434="",OR(I434&lt;&gt;"",J434&lt;&gt;"",K434&lt;&gt;"")),Listes!$A$79,""))))))</f>
        <v/>
      </c>
      <c r="P434" s="196"/>
      <c r="Q434" s="31">
        <f t="shared" si="18"/>
        <v>0</v>
      </c>
    </row>
    <row r="435" spans="1:17" ht="20.100000000000001" customHeight="1" x14ac:dyDescent="0.25">
      <c r="A435" s="134">
        <v>429</v>
      </c>
      <c r="B435" s="131" t="str">
        <f>IF('Dépenses sur factures'!B435="","",'Dépenses sur factures'!B435)</f>
        <v/>
      </c>
      <c r="C435" s="194" t="str">
        <f>IF('Dépenses sur factures'!C435="","",'Dépenses sur factures'!C435)</f>
        <v/>
      </c>
      <c r="D435" s="194" t="str">
        <f>IF('Dépenses sur factures'!D435="","",'Dépenses sur factures'!D435)</f>
        <v/>
      </c>
      <c r="E435" s="131" t="str">
        <f>IF('Dépenses sur factures'!E435="","",'Dépenses sur factures'!E435)</f>
        <v/>
      </c>
      <c r="F435" s="283" t="str">
        <f>IF('Dépenses sur factures'!F435="","",'Dépenses sur factures'!F435)</f>
        <v/>
      </c>
      <c r="G435" s="283" t="str">
        <f>IF('Dépenses sur factures'!G435="","",'Dépenses sur factures'!G435)</f>
        <v/>
      </c>
      <c r="H435" s="133" t="str">
        <f>IF('Dépenses sur factures'!H435="","",'Dépenses sur factures'!H435)</f>
        <v/>
      </c>
      <c r="I435" s="106"/>
      <c r="J435" s="287" t="str">
        <f t="shared" si="19"/>
        <v/>
      </c>
      <c r="K435" s="287" t="str">
        <f t="shared" si="20"/>
        <v/>
      </c>
      <c r="L435" s="106"/>
      <c r="M435" s="191"/>
      <c r="N435" s="340"/>
      <c r="O435" s="341" t="str">
        <f>IF(AND(OR(I435="KO",L435&lt;&gt;""),OR(I435="",J435="",K435="")),Listes!$A$74,IF(AND(L435="",I435&lt;&gt;""),Listes!$A$75,IF(AND(H435&lt;L435,N435=""),Listes!$A$76,IF(AND(K435&lt;J435,N435=""),Listes!$A$77,IF(AND(L435&lt;&gt;"",L435&lt;H435,M435=""),Listes!$A$78,IF(AND(P435="",OR(I435&lt;&gt;"",J435&lt;&gt;"",K435&lt;&gt;"")),Listes!$A$79,""))))))</f>
        <v/>
      </c>
      <c r="P435" s="196"/>
      <c r="Q435" s="31">
        <f t="shared" si="18"/>
        <v>0</v>
      </c>
    </row>
    <row r="436" spans="1:17" ht="20.100000000000001" customHeight="1" x14ac:dyDescent="0.25">
      <c r="A436" s="134">
        <v>430</v>
      </c>
      <c r="B436" s="131" t="str">
        <f>IF('Dépenses sur factures'!B436="","",'Dépenses sur factures'!B436)</f>
        <v/>
      </c>
      <c r="C436" s="194" t="str">
        <f>IF('Dépenses sur factures'!C436="","",'Dépenses sur factures'!C436)</f>
        <v/>
      </c>
      <c r="D436" s="194" t="str">
        <f>IF('Dépenses sur factures'!D436="","",'Dépenses sur factures'!D436)</f>
        <v/>
      </c>
      <c r="E436" s="131" t="str">
        <f>IF('Dépenses sur factures'!E436="","",'Dépenses sur factures'!E436)</f>
        <v/>
      </c>
      <c r="F436" s="283" t="str">
        <f>IF('Dépenses sur factures'!F436="","",'Dépenses sur factures'!F436)</f>
        <v/>
      </c>
      <c r="G436" s="283" t="str">
        <f>IF('Dépenses sur factures'!G436="","",'Dépenses sur factures'!G436)</f>
        <v/>
      </c>
      <c r="H436" s="133" t="str">
        <f>IF('Dépenses sur factures'!H436="","",'Dépenses sur factures'!H436)</f>
        <v/>
      </c>
      <c r="I436" s="106"/>
      <c r="J436" s="287" t="str">
        <f t="shared" si="19"/>
        <v/>
      </c>
      <c r="K436" s="287" t="str">
        <f t="shared" si="20"/>
        <v/>
      </c>
      <c r="L436" s="106"/>
      <c r="M436" s="191"/>
      <c r="N436" s="340"/>
      <c r="O436" s="341" t="str">
        <f>IF(AND(OR(I436="KO",L436&lt;&gt;""),OR(I436="",J436="",K436="")),Listes!$A$74,IF(AND(L436="",I436&lt;&gt;""),Listes!$A$75,IF(AND(H436&lt;L436,N436=""),Listes!$A$76,IF(AND(K436&lt;J436,N436=""),Listes!$A$77,IF(AND(L436&lt;&gt;"",L436&lt;H436,M436=""),Listes!$A$78,IF(AND(P436="",OR(I436&lt;&gt;"",J436&lt;&gt;"",K436&lt;&gt;"")),Listes!$A$79,""))))))</f>
        <v/>
      </c>
      <c r="P436" s="196"/>
      <c r="Q436" s="31">
        <f t="shared" si="18"/>
        <v>0</v>
      </c>
    </row>
    <row r="437" spans="1:17" ht="20.100000000000001" customHeight="1" x14ac:dyDescent="0.25">
      <c r="A437" s="134">
        <v>431</v>
      </c>
      <c r="B437" s="131" t="str">
        <f>IF('Dépenses sur factures'!B437="","",'Dépenses sur factures'!B437)</f>
        <v/>
      </c>
      <c r="C437" s="194" t="str">
        <f>IF('Dépenses sur factures'!C437="","",'Dépenses sur factures'!C437)</f>
        <v/>
      </c>
      <c r="D437" s="194" t="str">
        <f>IF('Dépenses sur factures'!D437="","",'Dépenses sur factures'!D437)</f>
        <v/>
      </c>
      <c r="E437" s="131" t="str">
        <f>IF('Dépenses sur factures'!E437="","",'Dépenses sur factures'!E437)</f>
        <v/>
      </c>
      <c r="F437" s="283" t="str">
        <f>IF('Dépenses sur factures'!F437="","",'Dépenses sur factures'!F437)</f>
        <v/>
      </c>
      <c r="G437" s="283" t="str">
        <f>IF('Dépenses sur factures'!G437="","",'Dépenses sur factures'!G437)</f>
        <v/>
      </c>
      <c r="H437" s="133" t="str">
        <f>IF('Dépenses sur factures'!H437="","",'Dépenses sur factures'!H437)</f>
        <v/>
      </c>
      <c r="I437" s="106"/>
      <c r="J437" s="287" t="str">
        <f t="shared" si="19"/>
        <v/>
      </c>
      <c r="K437" s="287" t="str">
        <f t="shared" si="20"/>
        <v/>
      </c>
      <c r="L437" s="106"/>
      <c r="M437" s="191"/>
      <c r="N437" s="340"/>
      <c r="O437" s="341" t="str">
        <f>IF(AND(OR(I437="KO",L437&lt;&gt;""),OR(I437="",J437="",K437="")),Listes!$A$74,IF(AND(L437="",I437&lt;&gt;""),Listes!$A$75,IF(AND(H437&lt;L437,N437=""),Listes!$A$76,IF(AND(K437&lt;J437,N437=""),Listes!$A$77,IF(AND(L437&lt;&gt;"",L437&lt;H437,M437=""),Listes!$A$78,IF(AND(P437="",OR(I437&lt;&gt;"",J437&lt;&gt;"",K437&lt;&gt;"")),Listes!$A$79,""))))))</f>
        <v/>
      </c>
      <c r="P437" s="196"/>
      <c r="Q437" s="31">
        <f t="shared" si="18"/>
        <v>0</v>
      </c>
    </row>
    <row r="438" spans="1:17" ht="20.100000000000001" customHeight="1" x14ac:dyDescent="0.25">
      <c r="A438" s="134">
        <v>432</v>
      </c>
      <c r="B438" s="131" t="str">
        <f>IF('Dépenses sur factures'!B438="","",'Dépenses sur factures'!B438)</f>
        <v/>
      </c>
      <c r="C438" s="194" t="str">
        <f>IF('Dépenses sur factures'!C438="","",'Dépenses sur factures'!C438)</f>
        <v/>
      </c>
      <c r="D438" s="194" t="str">
        <f>IF('Dépenses sur factures'!D438="","",'Dépenses sur factures'!D438)</f>
        <v/>
      </c>
      <c r="E438" s="131" t="str">
        <f>IF('Dépenses sur factures'!E438="","",'Dépenses sur factures'!E438)</f>
        <v/>
      </c>
      <c r="F438" s="283" t="str">
        <f>IF('Dépenses sur factures'!F438="","",'Dépenses sur factures'!F438)</f>
        <v/>
      </c>
      <c r="G438" s="283" t="str">
        <f>IF('Dépenses sur factures'!G438="","",'Dépenses sur factures'!G438)</f>
        <v/>
      </c>
      <c r="H438" s="133" t="str">
        <f>IF('Dépenses sur factures'!H438="","",'Dépenses sur factures'!H438)</f>
        <v/>
      </c>
      <c r="I438" s="106"/>
      <c r="J438" s="287" t="str">
        <f t="shared" si="19"/>
        <v/>
      </c>
      <c r="K438" s="287" t="str">
        <f t="shared" si="20"/>
        <v/>
      </c>
      <c r="L438" s="106"/>
      <c r="M438" s="191"/>
      <c r="N438" s="340"/>
      <c r="O438" s="341" t="str">
        <f>IF(AND(OR(I438="KO",L438&lt;&gt;""),OR(I438="",J438="",K438="")),Listes!$A$74,IF(AND(L438="",I438&lt;&gt;""),Listes!$A$75,IF(AND(H438&lt;L438,N438=""),Listes!$A$76,IF(AND(K438&lt;J438,N438=""),Listes!$A$77,IF(AND(L438&lt;&gt;"",L438&lt;H438,M438=""),Listes!$A$78,IF(AND(P438="",OR(I438&lt;&gt;"",J438&lt;&gt;"",K438&lt;&gt;"")),Listes!$A$79,""))))))</f>
        <v/>
      </c>
      <c r="P438" s="196"/>
      <c r="Q438" s="31">
        <f t="shared" si="18"/>
        <v>0</v>
      </c>
    </row>
    <row r="439" spans="1:17" ht="20.100000000000001" customHeight="1" x14ac:dyDescent="0.25">
      <c r="A439" s="134">
        <v>433</v>
      </c>
      <c r="B439" s="131" t="str">
        <f>IF('Dépenses sur factures'!B439="","",'Dépenses sur factures'!B439)</f>
        <v/>
      </c>
      <c r="C439" s="194" t="str">
        <f>IF('Dépenses sur factures'!C439="","",'Dépenses sur factures'!C439)</f>
        <v/>
      </c>
      <c r="D439" s="194" t="str">
        <f>IF('Dépenses sur factures'!D439="","",'Dépenses sur factures'!D439)</f>
        <v/>
      </c>
      <c r="E439" s="131" t="str">
        <f>IF('Dépenses sur factures'!E439="","",'Dépenses sur factures'!E439)</f>
        <v/>
      </c>
      <c r="F439" s="283" t="str">
        <f>IF('Dépenses sur factures'!F439="","",'Dépenses sur factures'!F439)</f>
        <v/>
      </c>
      <c r="G439" s="283" t="str">
        <f>IF('Dépenses sur factures'!G439="","",'Dépenses sur factures'!G439)</f>
        <v/>
      </c>
      <c r="H439" s="133" t="str">
        <f>IF('Dépenses sur factures'!H439="","",'Dépenses sur factures'!H439)</f>
        <v/>
      </c>
      <c r="I439" s="106"/>
      <c r="J439" s="287" t="str">
        <f t="shared" si="19"/>
        <v/>
      </c>
      <c r="K439" s="287" t="str">
        <f t="shared" si="20"/>
        <v/>
      </c>
      <c r="L439" s="106"/>
      <c r="M439" s="191"/>
      <c r="N439" s="340"/>
      <c r="O439" s="341" t="str">
        <f>IF(AND(OR(I439="KO",L439&lt;&gt;""),OR(I439="",J439="",K439="")),Listes!$A$74,IF(AND(L439="",I439&lt;&gt;""),Listes!$A$75,IF(AND(H439&lt;L439,N439=""),Listes!$A$76,IF(AND(K439&lt;J439,N439=""),Listes!$A$77,IF(AND(L439&lt;&gt;"",L439&lt;H439,M439=""),Listes!$A$78,IF(AND(P439="",OR(I439&lt;&gt;"",J439&lt;&gt;"",K439&lt;&gt;"")),Listes!$A$79,""))))))</f>
        <v/>
      </c>
      <c r="P439" s="196"/>
      <c r="Q439" s="31">
        <f t="shared" si="18"/>
        <v>0</v>
      </c>
    </row>
    <row r="440" spans="1:17" ht="20.100000000000001" customHeight="1" x14ac:dyDescent="0.25">
      <c r="A440" s="134">
        <v>434</v>
      </c>
      <c r="B440" s="131" t="str">
        <f>IF('Dépenses sur factures'!B440="","",'Dépenses sur factures'!B440)</f>
        <v/>
      </c>
      <c r="C440" s="194" t="str">
        <f>IF('Dépenses sur factures'!C440="","",'Dépenses sur factures'!C440)</f>
        <v/>
      </c>
      <c r="D440" s="194" t="str">
        <f>IF('Dépenses sur factures'!D440="","",'Dépenses sur factures'!D440)</f>
        <v/>
      </c>
      <c r="E440" s="131" t="str">
        <f>IF('Dépenses sur factures'!E440="","",'Dépenses sur factures'!E440)</f>
        <v/>
      </c>
      <c r="F440" s="283" t="str">
        <f>IF('Dépenses sur factures'!F440="","",'Dépenses sur factures'!F440)</f>
        <v/>
      </c>
      <c r="G440" s="283" t="str">
        <f>IF('Dépenses sur factures'!G440="","",'Dépenses sur factures'!G440)</f>
        <v/>
      </c>
      <c r="H440" s="133" t="str">
        <f>IF('Dépenses sur factures'!H440="","",'Dépenses sur factures'!H440)</f>
        <v/>
      </c>
      <c r="I440" s="106"/>
      <c r="J440" s="287" t="str">
        <f t="shared" si="19"/>
        <v/>
      </c>
      <c r="K440" s="287" t="str">
        <f t="shared" si="20"/>
        <v/>
      </c>
      <c r="L440" s="106"/>
      <c r="M440" s="191"/>
      <c r="N440" s="340"/>
      <c r="O440" s="341" t="str">
        <f>IF(AND(OR(I440="KO",L440&lt;&gt;""),OR(I440="",J440="",K440="")),Listes!$A$74,IF(AND(L440="",I440&lt;&gt;""),Listes!$A$75,IF(AND(H440&lt;L440,N440=""),Listes!$A$76,IF(AND(K440&lt;J440,N440=""),Listes!$A$77,IF(AND(L440&lt;&gt;"",L440&lt;H440,M440=""),Listes!$A$78,IF(AND(P440="",OR(I440&lt;&gt;"",J440&lt;&gt;"",K440&lt;&gt;"")),Listes!$A$79,""))))))</f>
        <v/>
      </c>
      <c r="P440" s="196"/>
      <c r="Q440" s="31">
        <f t="shared" si="18"/>
        <v>0</v>
      </c>
    </row>
    <row r="441" spans="1:17" ht="20.100000000000001" customHeight="1" x14ac:dyDescent="0.25">
      <c r="A441" s="134">
        <v>435</v>
      </c>
      <c r="B441" s="131" t="str">
        <f>IF('Dépenses sur factures'!B441="","",'Dépenses sur factures'!B441)</f>
        <v/>
      </c>
      <c r="C441" s="194" t="str">
        <f>IF('Dépenses sur factures'!C441="","",'Dépenses sur factures'!C441)</f>
        <v/>
      </c>
      <c r="D441" s="194" t="str">
        <f>IF('Dépenses sur factures'!D441="","",'Dépenses sur factures'!D441)</f>
        <v/>
      </c>
      <c r="E441" s="131" t="str">
        <f>IF('Dépenses sur factures'!E441="","",'Dépenses sur factures'!E441)</f>
        <v/>
      </c>
      <c r="F441" s="283" t="str">
        <f>IF('Dépenses sur factures'!F441="","",'Dépenses sur factures'!F441)</f>
        <v/>
      </c>
      <c r="G441" s="283" t="str">
        <f>IF('Dépenses sur factures'!G441="","",'Dépenses sur factures'!G441)</f>
        <v/>
      </c>
      <c r="H441" s="133" t="str">
        <f>IF('Dépenses sur factures'!H441="","",'Dépenses sur factures'!H441)</f>
        <v/>
      </c>
      <c r="I441" s="106"/>
      <c r="J441" s="287" t="str">
        <f t="shared" si="19"/>
        <v/>
      </c>
      <c r="K441" s="287" t="str">
        <f t="shared" si="20"/>
        <v/>
      </c>
      <c r="L441" s="106"/>
      <c r="M441" s="191"/>
      <c r="N441" s="340"/>
      <c r="O441" s="341" t="str">
        <f>IF(AND(OR(I441="KO",L441&lt;&gt;""),OR(I441="",J441="",K441="")),Listes!$A$74,IF(AND(L441="",I441&lt;&gt;""),Listes!$A$75,IF(AND(H441&lt;L441,N441=""),Listes!$A$76,IF(AND(K441&lt;J441,N441=""),Listes!$A$77,IF(AND(L441&lt;&gt;"",L441&lt;H441,M441=""),Listes!$A$78,IF(AND(P441="",OR(I441&lt;&gt;"",J441&lt;&gt;"",K441&lt;&gt;"")),Listes!$A$79,""))))))</f>
        <v/>
      </c>
      <c r="P441" s="196"/>
      <c r="Q441" s="31">
        <f t="shared" si="18"/>
        <v>0</v>
      </c>
    </row>
    <row r="442" spans="1:17" ht="20.100000000000001" customHeight="1" x14ac:dyDescent="0.25">
      <c r="A442" s="134">
        <v>436</v>
      </c>
      <c r="B442" s="131" t="str">
        <f>IF('Dépenses sur factures'!B442="","",'Dépenses sur factures'!B442)</f>
        <v/>
      </c>
      <c r="C442" s="194" t="str">
        <f>IF('Dépenses sur factures'!C442="","",'Dépenses sur factures'!C442)</f>
        <v/>
      </c>
      <c r="D442" s="194" t="str">
        <f>IF('Dépenses sur factures'!D442="","",'Dépenses sur factures'!D442)</f>
        <v/>
      </c>
      <c r="E442" s="131" t="str">
        <f>IF('Dépenses sur factures'!E442="","",'Dépenses sur factures'!E442)</f>
        <v/>
      </c>
      <c r="F442" s="283" t="str">
        <f>IF('Dépenses sur factures'!F442="","",'Dépenses sur factures'!F442)</f>
        <v/>
      </c>
      <c r="G442" s="283" t="str">
        <f>IF('Dépenses sur factures'!G442="","",'Dépenses sur factures'!G442)</f>
        <v/>
      </c>
      <c r="H442" s="133" t="str">
        <f>IF('Dépenses sur factures'!H442="","",'Dépenses sur factures'!H442)</f>
        <v/>
      </c>
      <c r="I442" s="106"/>
      <c r="J442" s="287" t="str">
        <f t="shared" si="19"/>
        <v/>
      </c>
      <c r="K442" s="287" t="str">
        <f t="shared" si="20"/>
        <v/>
      </c>
      <c r="L442" s="106"/>
      <c r="M442" s="191"/>
      <c r="N442" s="340"/>
      <c r="O442" s="341" t="str">
        <f>IF(AND(OR(I442="KO",L442&lt;&gt;""),OR(I442="",J442="",K442="")),Listes!$A$74,IF(AND(L442="",I442&lt;&gt;""),Listes!$A$75,IF(AND(H442&lt;L442,N442=""),Listes!$A$76,IF(AND(K442&lt;J442,N442=""),Listes!$A$77,IF(AND(L442&lt;&gt;"",L442&lt;H442,M442=""),Listes!$A$78,IF(AND(P442="",OR(I442&lt;&gt;"",J442&lt;&gt;"",K442&lt;&gt;"")),Listes!$A$79,""))))))</f>
        <v/>
      </c>
      <c r="P442" s="196"/>
      <c r="Q442" s="31">
        <f t="shared" si="18"/>
        <v>0</v>
      </c>
    </row>
    <row r="443" spans="1:17" ht="20.100000000000001" customHeight="1" x14ac:dyDescent="0.25">
      <c r="A443" s="134">
        <v>437</v>
      </c>
      <c r="B443" s="131" t="str">
        <f>IF('Dépenses sur factures'!B443="","",'Dépenses sur factures'!B443)</f>
        <v/>
      </c>
      <c r="C443" s="194" t="str">
        <f>IF('Dépenses sur factures'!C443="","",'Dépenses sur factures'!C443)</f>
        <v/>
      </c>
      <c r="D443" s="194" t="str">
        <f>IF('Dépenses sur factures'!D443="","",'Dépenses sur factures'!D443)</f>
        <v/>
      </c>
      <c r="E443" s="131" t="str">
        <f>IF('Dépenses sur factures'!E443="","",'Dépenses sur factures'!E443)</f>
        <v/>
      </c>
      <c r="F443" s="283" t="str">
        <f>IF('Dépenses sur factures'!F443="","",'Dépenses sur factures'!F443)</f>
        <v/>
      </c>
      <c r="G443" s="283" t="str">
        <f>IF('Dépenses sur factures'!G443="","",'Dépenses sur factures'!G443)</f>
        <v/>
      </c>
      <c r="H443" s="133" t="str">
        <f>IF('Dépenses sur factures'!H443="","",'Dépenses sur factures'!H443)</f>
        <v/>
      </c>
      <c r="I443" s="106"/>
      <c r="J443" s="287" t="str">
        <f t="shared" si="19"/>
        <v/>
      </c>
      <c r="K443" s="287" t="str">
        <f t="shared" si="20"/>
        <v/>
      </c>
      <c r="L443" s="106"/>
      <c r="M443" s="191"/>
      <c r="N443" s="340"/>
      <c r="O443" s="341" t="str">
        <f>IF(AND(OR(I443="KO",L443&lt;&gt;""),OR(I443="",J443="",K443="")),Listes!$A$74,IF(AND(L443="",I443&lt;&gt;""),Listes!$A$75,IF(AND(H443&lt;L443,N443=""),Listes!$A$76,IF(AND(K443&lt;J443,N443=""),Listes!$A$77,IF(AND(L443&lt;&gt;"",L443&lt;H443,M443=""),Listes!$A$78,IF(AND(P443="",OR(I443&lt;&gt;"",J443&lt;&gt;"",K443&lt;&gt;"")),Listes!$A$79,""))))))</f>
        <v/>
      </c>
      <c r="P443" s="196"/>
      <c r="Q443" s="31">
        <f t="shared" si="18"/>
        <v>0</v>
      </c>
    </row>
    <row r="444" spans="1:17" ht="20.100000000000001" customHeight="1" x14ac:dyDescent="0.25">
      <c r="A444" s="134">
        <v>438</v>
      </c>
      <c r="B444" s="131" t="str">
        <f>IF('Dépenses sur factures'!B444="","",'Dépenses sur factures'!B444)</f>
        <v/>
      </c>
      <c r="C444" s="194" t="str">
        <f>IF('Dépenses sur factures'!C444="","",'Dépenses sur factures'!C444)</f>
        <v/>
      </c>
      <c r="D444" s="194" t="str">
        <f>IF('Dépenses sur factures'!D444="","",'Dépenses sur factures'!D444)</f>
        <v/>
      </c>
      <c r="E444" s="131" t="str">
        <f>IF('Dépenses sur factures'!E444="","",'Dépenses sur factures'!E444)</f>
        <v/>
      </c>
      <c r="F444" s="283" t="str">
        <f>IF('Dépenses sur factures'!F444="","",'Dépenses sur factures'!F444)</f>
        <v/>
      </c>
      <c r="G444" s="283" t="str">
        <f>IF('Dépenses sur factures'!G444="","",'Dépenses sur factures'!G444)</f>
        <v/>
      </c>
      <c r="H444" s="133" t="str">
        <f>IF('Dépenses sur factures'!H444="","",'Dépenses sur factures'!H444)</f>
        <v/>
      </c>
      <c r="I444" s="106"/>
      <c r="J444" s="287" t="str">
        <f t="shared" si="19"/>
        <v/>
      </c>
      <c r="K444" s="287" t="str">
        <f t="shared" si="20"/>
        <v/>
      </c>
      <c r="L444" s="106"/>
      <c r="M444" s="191"/>
      <c r="N444" s="340"/>
      <c r="O444" s="341" t="str">
        <f>IF(AND(OR(I444="KO",L444&lt;&gt;""),OR(I444="",J444="",K444="")),Listes!$A$74,IF(AND(L444="",I444&lt;&gt;""),Listes!$A$75,IF(AND(H444&lt;L444,N444=""),Listes!$A$76,IF(AND(K444&lt;J444,N444=""),Listes!$A$77,IF(AND(L444&lt;&gt;"",L444&lt;H444,M444=""),Listes!$A$78,IF(AND(P444="",OR(I444&lt;&gt;"",J444&lt;&gt;"",K444&lt;&gt;"")),Listes!$A$79,""))))))</f>
        <v/>
      </c>
      <c r="P444" s="196"/>
      <c r="Q444" s="31">
        <f t="shared" si="18"/>
        <v>0</v>
      </c>
    </row>
    <row r="445" spans="1:17" ht="20.100000000000001" customHeight="1" x14ac:dyDescent="0.25">
      <c r="A445" s="134">
        <v>439</v>
      </c>
      <c r="B445" s="131" t="str">
        <f>IF('Dépenses sur factures'!B445="","",'Dépenses sur factures'!B445)</f>
        <v/>
      </c>
      <c r="C445" s="194" t="str">
        <f>IF('Dépenses sur factures'!C445="","",'Dépenses sur factures'!C445)</f>
        <v/>
      </c>
      <c r="D445" s="194" t="str">
        <f>IF('Dépenses sur factures'!D445="","",'Dépenses sur factures'!D445)</f>
        <v/>
      </c>
      <c r="E445" s="131" t="str">
        <f>IF('Dépenses sur factures'!E445="","",'Dépenses sur factures'!E445)</f>
        <v/>
      </c>
      <c r="F445" s="283" t="str">
        <f>IF('Dépenses sur factures'!F445="","",'Dépenses sur factures'!F445)</f>
        <v/>
      </c>
      <c r="G445" s="283" t="str">
        <f>IF('Dépenses sur factures'!G445="","",'Dépenses sur factures'!G445)</f>
        <v/>
      </c>
      <c r="H445" s="133" t="str">
        <f>IF('Dépenses sur factures'!H445="","",'Dépenses sur factures'!H445)</f>
        <v/>
      </c>
      <c r="I445" s="106"/>
      <c r="J445" s="287" t="str">
        <f t="shared" si="19"/>
        <v/>
      </c>
      <c r="K445" s="287" t="str">
        <f t="shared" si="20"/>
        <v/>
      </c>
      <c r="L445" s="106"/>
      <c r="M445" s="191"/>
      <c r="N445" s="340"/>
      <c r="O445" s="341" t="str">
        <f>IF(AND(OR(I445="KO",L445&lt;&gt;""),OR(I445="",J445="",K445="")),Listes!$A$74,IF(AND(L445="",I445&lt;&gt;""),Listes!$A$75,IF(AND(H445&lt;L445,N445=""),Listes!$A$76,IF(AND(K445&lt;J445,N445=""),Listes!$A$77,IF(AND(L445&lt;&gt;"",L445&lt;H445,M445=""),Listes!$A$78,IF(AND(P445="",OR(I445&lt;&gt;"",J445&lt;&gt;"",K445&lt;&gt;"")),Listes!$A$79,""))))))</f>
        <v/>
      </c>
      <c r="P445" s="196"/>
      <c r="Q445" s="31">
        <f t="shared" si="18"/>
        <v>0</v>
      </c>
    </row>
    <row r="446" spans="1:17" ht="20.100000000000001" customHeight="1" x14ac:dyDescent="0.25">
      <c r="A446" s="134">
        <v>440</v>
      </c>
      <c r="B446" s="131" t="str">
        <f>IF('Dépenses sur factures'!B446="","",'Dépenses sur factures'!B446)</f>
        <v/>
      </c>
      <c r="C446" s="194" t="str">
        <f>IF('Dépenses sur factures'!C446="","",'Dépenses sur factures'!C446)</f>
        <v/>
      </c>
      <c r="D446" s="194" t="str">
        <f>IF('Dépenses sur factures'!D446="","",'Dépenses sur factures'!D446)</f>
        <v/>
      </c>
      <c r="E446" s="131" t="str">
        <f>IF('Dépenses sur factures'!E446="","",'Dépenses sur factures'!E446)</f>
        <v/>
      </c>
      <c r="F446" s="283" t="str">
        <f>IF('Dépenses sur factures'!F446="","",'Dépenses sur factures'!F446)</f>
        <v/>
      </c>
      <c r="G446" s="283" t="str">
        <f>IF('Dépenses sur factures'!G446="","",'Dépenses sur factures'!G446)</f>
        <v/>
      </c>
      <c r="H446" s="133" t="str">
        <f>IF('Dépenses sur factures'!H446="","",'Dépenses sur factures'!H446)</f>
        <v/>
      </c>
      <c r="I446" s="106"/>
      <c r="J446" s="287" t="str">
        <f t="shared" si="19"/>
        <v/>
      </c>
      <c r="K446" s="287" t="str">
        <f t="shared" si="20"/>
        <v/>
      </c>
      <c r="L446" s="106"/>
      <c r="M446" s="191"/>
      <c r="N446" s="340"/>
      <c r="O446" s="341" t="str">
        <f>IF(AND(OR(I446="KO",L446&lt;&gt;""),OR(I446="",J446="",K446="")),Listes!$A$74,IF(AND(L446="",I446&lt;&gt;""),Listes!$A$75,IF(AND(H446&lt;L446,N446=""),Listes!$A$76,IF(AND(K446&lt;J446,N446=""),Listes!$A$77,IF(AND(L446&lt;&gt;"",L446&lt;H446,M446=""),Listes!$A$78,IF(AND(P446="",OR(I446&lt;&gt;"",J446&lt;&gt;"",K446&lt;&gt;"")),Listes!$A$79,""))))))</f>
        <v/>
      </c>
      <c r="P446" s="196"/>
      <c r="Q446" s="31">
        <f t="shared" si="18"/>
        <v>0</v>
      </c>
    </row>
    <row r="447" spans="1:17" ht="20.100000000000001" customHeight="1" x14ac:dyDescent="0.25">
      <c r="A447" s="134">
        <v>441</v>
      </c>
      <c r="B447" s="131" t="str">
        <f>IF('Dépenses sur factures'!B447="","",'Dépenses sur factures'!B447)</f>
        <v/>
      </c>
      <c r="C447" s="194" t="str">
        <f>IF('Dépenses sur factures'!C447="","",'Dépenses sur factures'!C447)</f>
        <v/>
      </c>
      <c r="D447" s="194" t="str">
        <f>IF('Dépenses sur factures'!D447="","",'Dépenses sur factures'!D447)</f>
        <v/>
      </c>
      <c r="E447" s="131" t="str">
        <f>IF('Dépenses sur factures'!E447="","",'Dépenses sur factures'!E447)</f>
        <v/>
      </c>
      <c r="F447" s="283" t="str">
        <f>IF('Dépenses sur factures'!F447="","",'Dépenses sur factures'!F447)</f>
        <v/>
      </c>
      <c r="G447" s="283" t="str">
        <f>IF('Dépenses sur factures'!G447="","",'Dépenses sur factures'!G447)</f>
        <v/>
      </c>
      <c r="H447" s="133" t="str">
        <f>IF('Dépenses sur factures'!H447="","",'Dépenses sur factures'!H447)</f>
        <v/>
      </c>
      <c r="I447" s="106"/>
      <c r="J447" s="287" t="str">
        <f t="shared" si="19"/>
        <v/>
      </c>
      <c r="K447" s="287" t="str">
        <f t="shared" si="20"/>
        <v/>
      </c>
      <c r="L447" s="106"/>
      <c r="M447" s="191"/>
      <c r="N447" s="340"/>
      <c r="O447" s="341" t="str">
        <f>IF(AND(OR(I447="KO",L447&lt;&gt;""),OR(I447="",J447="",K447="")),Listes!$A$74,IF(AND(L447="",I447&lt;&gt;""),Listes!$A$75,IF(AND(H447&lt;L447,N447=""),Listes!$A$76,IF(AND(K447&lt;J447,N447=""),Listes!$A$77,IF(AND(L447&lt;&gt;"",L447&lt;H447,M447=""),Listes!$A$78,IF(AND(P447="",OR(I447&lt;&gt;"",J447&lt;&gt;"",K447&lt;&gt;"")),Listes!$A$79,""))))))</f>
        <v/>
      </c>
      <c r="P447" s="196"/>
      <c r="Q447" s="31">
        <f t="shared" si="18"/>
        <v>0</v>
      </c>
    </row>
    <row r="448" spans="1:17" ht="20.100000000000001" customHeight="1" x14ac:dyDescent="0.25">
      <c r="A448" s="134">
        <v>442</v>
      </c>
      <c r="B448" s="131" t="str">
        <f>IF('Dépenses sur factures'!B448="","",'Dépenses sur factures'!B448)</f>
        <v/>
      </c>
      <c r="C448" s="194" t="str">
        <f>IF('Dépenses sur factures'!C448="","",'Dépenses sur factures'!C448)</f>
        <v/>
      </c>
      <c r="D448" s="194" t="str">
        <f>IF('Dépenses sur factures'!D448="","",'Dépenses sur factures'!D448)</f>
        <v/>
      </c>
      <c r="E448" s="131" t="str">
        <f>IF('Dépenses sur factures'!E448="","",'Dépenses sur factures'!E448)</f>
        <v/>
      </c>
      <c r="F448" s="283" t="str">
        <f>IF('Dépenses sur factures'!F448="","",'Dépenses sur factures'!F448)</f>
        <v/>
      </c>
      <c r="G448" s="283" t="str">
        <f>IF('Dépenses sur factures'!G448="","",'Dépenses sur factures'!G448)</f>
        <v/>
      </c>
      <c r="H448" s="133" t="str">
        <f>IF('Dépenses sur factures'!H448="","",'Dépenses sur factures'!H448)</f>
        <v/>
      </c>
      <c r="I448" s="106"/>
      <c r="J448" s="287" t="str">
        <f t="shared" si="19"/>
        <v/>
      </c>
      <c r="K448" s="287" t="str">
        <f t="shared" si="20"/>
        <v/>
      </c>
      <c r="L448" s="106"/>
      <c r="M448" s="191"/>
      <c r="N448" s="340"/>
      <c r="O448" s="341" t="str">
        <f>IF(AND(OR(I448="KO",L448&lt;&gt;""),OR(I448="",J448="",K448="")),Listes!$A$74,IF(AND(L448="",I448&lt;&gt;""),Listes!$A$75,IF(AND(H448&lt;L448,N448=""),Listes!$A$76,IF(AND(K448&lt;J448,N448=""),Listes!$A$77,IF(AND(L448&lt;&gt;"",L448&lt;H448,M448=""),Listes!$A$78,IF(AND(P448="",OR(I448&lt;&gt;"",J448&lt;&gt;"",K448&lt;&gt;"")),Listes!$A$79,""))))))</f>
        <v/>
      </c>
      <c r="P448" s="196"/>
      <c r="Q448" s="31">
        <f t="shared" si="18"/>
        <v>0</v>
      </c>
    </row>
    <row r="449" spans="1:17" ht="20.100000000000001" customHeight="1" x14ac:dyDescent="0.25">
      <c r="A449" s="134">
        <v>443</v>
      </c>
      <c r="B449" s="131" t="str">
        <f>IF('Dépenses sur factures'!B449="","",'Dépenses sur factures'!B449)</f>
        <v/>
      </c>
      <c r="C449" s="194" t="str">
        <f>IF('Dépenses sur factures'!C449="","",'Dépenses sur factures'!C449)</f>
        <v/>
      </c>
      <c r="D449" s="194" t="str">
        <f>IF('Dépenses sur factures'!D449="","",'Dépenses sur factures'!D449)</f>
        <v/>
      </c>
      <c r="E449" s="131" t="str">
        <f>IF('Dépenses sur factures'!E449="","",'Dépenses sur factures'!E449)</f>
        <v/>
      </c>
      <c r="F449" s="283" t="str">
        <f>IF('Dépenses sur factures'!F449="","",'Dépenses sur factures'!F449)</f>
        <v/>
      </c>
      <c r="G449" s="283" t="str">
        <f>IF('Dépenses sur factures'!G449="","",'Dépenses sur factures'!G449)</f>
        <v/>
      </c>
      <c r="H449" s="133" t="str">
        <f>IF('Dépenses sur factures'!H449="","",'Dépenses sur factures'!H449)</f>
        <v/>
      </c>
      <c r="I449" s="106"/>
      <c r="J449" s="287" t="str">
        <f t="shared" si="19"/>
        <v/>
      </c>
      <c r="K449" s="287" t="str">
        <f t="shared" si="20"/>
        <v/>
      </c>
      <c r="L449" s="106"/>
      <c r="M449" s="191"/>
      <c r="N449" s="340"/>
      <c r="O449" s="341" t="str">
        <f>IF(AND(OR(I449="KO",L449&lt;&gt;""),OR(I449="",J449="",K449="")),Listes!$A$74,IF(AND(L449="",I449&lt;&gt;""),Listes!$A$75,IF(AND(H449&lt;L449,N449=""),Listes!$A$76,IF(AND(K449&lt;J449,N449=""),Listes!$A$77,IF(AND(L449&lt;&gt;"",L449&lt;H449,M449=""),Listes!$A$78,IF(AND(P449="",OR(I449&lt;&gt;"",J449&lt;&gt;"",K449&lt;&gt;"")),Listes!$A$79,""))))))</f>
        <v/>
      </c>
      <c r="P449" s="196"/>
      <c r="Q449" s="31">
        <f t="shared" si="18"/>
        <v>0</v>
      </c>
    </row>
    <row r="450" spans="1:17" ht="20.100000000000001" customHeight="1" x14ac:dyDescent="0.25">
      <c r="A450" s="134">
        <v>444</v>
      </c>
      <c r="B450" s="131" t="str">
        <f>IF('Dépenses sur factures'!B450="","",'Dépenses sur factures'!B450)</f>
        <v/>
      </c>
      <c r="C450" s="194" t="str">
        <f>IF('Dépenses sur factures'!C450="","",'Dépenses sur factures'!C450)</f>
        <v/>
      </c>
      <c r="D450" s="194" t="str">
        <f>IF('Dépenses sur factures'!D450="","",'Dépenses sur factures'!D450)</f>
        <v/>
      </c>
      <c r="E450" s="131" t="str">
        <f>IF('Dépenses sur factures'!E450="","",'Dépenses sur factures'!E450)</f>
        <v/>
      </c>
      <c r="F450" s="283" t="str">
        <f>IF('Dépenses sur factures'!F450="","",'Dépenses sur factures'!F450)</f>
        <v/>
      </c>
      <c r="G450" s="283" t="str">
        <f>IF('Dépenses sur factures'!G450="","",'Dépenses sur factures'!G450)</f>
        <v/>
      </c>
      <c r="H450" s="133" t="str">
        <f>IF('Dépenses sur factures'!H450="","",'Dépenses sur factures'!H450)</f>
        <v/>
      </c>
      <c r="I450" s="106"/>
      <c r="J450" s="287" t="str">
        <f t="shared" si="19"/>
        <v/>
      </c>
      <c r="K450" s="287" t="str">
        <f t="shared" si="20"/>
        <v/>
      </c>
      <c r="L450" s="106"/>
      <c r="M450" s="191"/>
      <c r="N450" s="340"/>
      <c r="O450" s="341" t="str">
        <f>IF(AND(OR(I450="KO",L450&lt;&gt;""),OR(I450="",J450="",K450="")),Listes!$A$74,IF(AND(L450="",I450&lt;&gt;""),Listes!$A$75,IF(AND(H450&lt;L450,N450=""),Listes!$A$76,IF(AND(K450&lt;J450,N450=""),Listes!$A$77,IF(AND(L450&lt;&gt;"",L450&lt;H450,M450=""),Listes!$A$78,IF(AND(P450="",OR(I450&lt;&gt;"",J450&lt;&gt;"",K450&lt;&gt;"")),Listes!$A$79,""))))))</f>
        <v/>
      </c>
      <c r="P450" s="196"/>
      <c r="Q450" s="31">
        <f t="shared" si="18"/>
        <v>0</v>
      </c>
    </row>
    <row r="451" spans="1:17" ht="20.100000000000001" customHeight="1" x14ac:dyDescent="0.25">
      <c r="A451" s="134">
        <v>445</v>
      </c>
      <c r="B451" s="131" t="str">
        <f>IF('Dépenses sur factures'!B451="","",'Dépenses sur factures'!B451)</f>
        <v/>
      </c>
      <c r="C451" s="194" t="str">
        <f>IF('Dépenses sur factures'!C451="","",'Dépenses sur factures'!C451)</f>
        <v/>
      </c>
      <c r="D451" s="194" t="str">
        <f>IF('Dépenses sur factures'!D451="","",'Dépenses sur factures'!D451)</f>
        <v/>
      </c>
      <c r="E451" s="131" t="str">
        <f>IF('Dépenses sur factures'!E451="","",'Dépenses sur factures'!E451)</f>
        <v/>
      </c>
      <c r="F451" s="283" t="str">
        <f>IF('Dépenses sur factures'!F451="","",'Dépenses sur factures'!F451)</f>
        <v/>
      </c>
      <c r="G451" s="283" t="str">
        <f>IF('Dépenses sur factures'!G451="","",'Dépenses sur factures'!G451)</f>
        <v/>
      </c>
      <c r="H451" s="133" t="str">
        <f>IF('Dépenses sur factures'!H451="","",'Dépenses sur factures'!H451)</f>
        <v/>
      </c>
      <c r="I451" s="106"/>
      <c r="J451" s="287" t="str">
        <f t="shared" si="19"/>
        <v/>
      </c>
      <c r="K451" s="287" t="str">
        <f t="shared" si="20"/>
        <v/>
      </c>
      <c r="L451" s="106"/>
      <c r="M451" s="191"/>
      <c r="N451" s="340"/>
      <c r="O451" s="341" t="str">
        <f>IF(AND(OR(I451="KO",L451&lt;&gt;""),OR(I451="",J451="",K451="")),Listes!$A$74,IF(AND(L451="",I451&lt;&gt;""),Listes!$A$75,IF(AND(H451&lt;L451,N451=""),Listes!$A$76,IF(AND(K451&lt;J451,N451=""),Listes!$A$77,IF(AND(L451&lt;&gt;"",L451&lt;H451,M451=""),Listes!$A$78,IF(AND(P451="",OR(I451&lt;&gt;"",J451&lt;&gt;"",K451&lt;&gt;"")),Listes!$A$79,""))))))</f>
        <v/>
      </c>
      <c r="P451" s="196"/>
      <c r="Q451" s="31">
        <f t="shared" si="18"/>
        <v>0</v>
      </c>
    </row>
    <row r="452" spans="1:17" ht="20.100000000000001" customHeight="1" x14ac:dyDescent="0.25">
      <c r="A452" s="134">
        <v>446</v>
      </c>
      <c r="B452" s="131" t="str">
        <f>IF('Dépenses sur factures'!B452="","",'Dépenses sur factures'!B452)</f>
        <v/>
      </c>
      <c r="C452" s="194" t="str">
        <f>IF('Dépenses sur factures'!C452="","",'Dépenses sur factures'!C452)</f>
        <v/>
      </c>
      <c r="D452" s="194" t="str">
        <f>IF('Dépenses sur factures'!D452="","",'Dépenses sur factures'!D452)</f>
        <v/>
      </c>
      <c r="E452" s="131" t="str">
        <f>IF('Dépenses sur factures'!E452="","",'Dépenses sur factures'!E452)</f>
        <v/>
      </c>
      <c r="F452" s="283" t="str">
        <f>IF('Dépenses sur factures'!F452="","",'Dépenses sur factures'!F452)</f>
        <v/>
      </c>
      <c r="G452" s="283" t="str">
        <f>IF('Dépenses sur factures'!G452="","",'Dépenses sur factures'!G452)</f>
        <v/>
      </c>
      <c r="H452" s="133" t="str">
        <f>IF('Dépenses sur factures'!H452="","",'Dépenses sur factures'!H452)</f>
        <v/>
      </c>
      <c r="I452" s="106"/>
      <c r="J452" s="287" t="str">
        <f t="shared" si="19"/>
        <v/>
      </c>
      <c r="K452" s="287" t="str">
        <f t="shared" si="20"/>
        <v/>
      </c>
      <c r="L452" s="106"/>
      <c r="M452" s="191"/>
      <c r="N452" s="340"/>
      <c r="O452" s="341" t="str">
        <f>IF(AND(OR(I452="KO",L452&lt;&gt;""),OR(I452="",J452="",K452="")),Listes!$A$74,IF(AND(L452="",I452&lt;&gt;""),Listes!$A$75,IF(AND(H452&lt;L452,N452=""),Listes!$A$76,IF(AND(K452&lt;J452,N452=""),Listes!$A$77,IF(AND(L452&lt;&gt;"",L452&lt;H452,M452=""),Listes!$A$78,IF(AND(P452="",OR(I452&lt;&gt;"",J452&lt;&gt;"",K452&lt;&gt;"")),Listes!$A$79,""))))))</f>
        <v/>
      </c>
      <c r="P452" s="196"/>
      <c r="Q452" s="31">
        <f t="shared" si="18"/>
        <v>0</v>
      </c>
    </row>
    <row r="453" spans="1:17" ht="20.100000000000001" customHeight="1" x14ac:dyDescent="0.25">
      <c r="A453" s="134">
        <v>447</v>
      </c>
      <c r="B453" s="131" t="str">
        <f>IF('Dépenses sur factures'!B453="","",'Dépenses sur factures'!B453)</f>
        <v/>
      </c>
      <c r="C453" s="194" t="str">
        <f>IF('Dépenses sur factures'!C453="","",'Dépenses sur factures'!C453)</f>
        <v/>
      </c>
      <c r="D453" s="194" t="str">
        <f>IF('Dépenses sur factures'!D453="","",'Dépenses sur factures'!D453)</f>
        <v/>
      </c>
      <c r="E453" s="131" t="str">
        <f>IF('Dépenses sur factures'!E453="","",'Dépenses sur factures'!E453)</f>
        <v/>
      </c>
      <c r="F453" s="283" t="str">
        <f>IF('Dépenses sur factures'!F453="","",'Dépenses sur factures'!F453)</f>
        <v/>
      </c>
      <c r="G453" s="283" t="str">
        <f>IF('Dépenses sur factures'!G453="","",'Dépenses sur factures'!G453)</f>
        <v/>
      </c>
      <c r="H453" s="133" t="str">
        <f>IF('Dépenses sur factures'!H453="","",'Dépenses sur factures'!H453)</f>
        <v/>
      </c>
      <c r="I453" s="106"/>
      <c r="J453" s="287" t="str">
        <f t="shared" si="19"/>
        <v/>
      </c>
      <c r="K453" s="287" t="str">
        <f t="shared" si="20"/>
        <v/>
      </c>
      <c r="L453" s="106"/>
      <c r="M453" s="191"/>
      <c r="N453" s="340"/>
      <c r="O453" s="341" t="str">
        <f>IF(AND(OR(I453="KO",L453&lt;&gt;""),OR(I453="",J453="",K453="")),Listes!$A$74,IF(AND(L453="",I453&lt;&gt;""),Listes!$A$75,IF(AND(H453&lt;L453,N453=""),Listes!$A$76,IF(AND(K453&lt;J453,N453=""),Listes!$A$77,IF(AND(L453&lt;&gt;"",L453&lt;H453,M453=""),Listes!$A$78,IF(AND(P453="",OR(I453&lt;&gt;"",J453&lt;&gt;"",K453&lt;&gt;"")),Listes!$A$79,""))))))</f>
        <v/>
      </c>
      <c r="P453" s="196"/>
      <c r="Q453" s="31">
        <f t="shared" si="18"/>
        <v>0</v>
      </c>
    </row>
    <row r="454" spans="1:17" ht="20.100000000000001" customHeight="1" x14ac:dyDescent="0.25">
      <c r="A454" s="134">
        <v>448</v>
      </c>
      <c r="B454" s="131" t="str">
        <f>IF('Dépenses sur factures'!B454="","",'Dépenses sur factures'!B454)</f>
        <v/>
      </c>
      <c r="C454" s="194" t="str">
        <f>IF('Dépenses sur factures'!C454="","",'Dépenses sur factures'!C454)</f>
        <v/>
      </c>
      <c r="D454" s="194" t="str">
        <f>IF('Dépenses sur factures'!D454="","",'Dépenses sur factures'!D454)</f>
        <v/>
      </c>
      <c r="E454" s="131" t="str">
        <f>IF('Dépenses sur factures'!E454="","",'Dépenses sur factures'!E454)</f>
        <v/>
      </c>
      <c r="F454" s="283" t="str">
        <f>IF('Dépenses sur factures'!F454="","",'Dépenses sur factures'!F454)</f>
        <v/>
      </c>
      <c r="G454" s="283" t="str">
        <f>IF('Dépenses sur factures'!G454="","",'Dépenses sur factures'!G454)</f>
        <v/>
      </c>
      <c r="H454" s="133" t="str">
        <f>IF('Dépenses sur factures'!H454="","",'Dépenses sur factures'!H454)</f>
        <v/>
      </c>
      <c r="I454" s="106"/>
      <c r="J454" s="287" t="str">
        <f t="shared" si="19"/>
        <v/>
      </c>
      <c r="K454" s="287" t="str">
        <f t="shared" si="20"/>
        <v/>
      </c>
      <c r="L454" s="106"/>
      <c r="M454" s="191"/>
      <c r="N454" s="340"/>
      <c r="O454" s="341" t="str">
        <f>IF(AND(OR(I454="KO",L454&lt;&gt;""),OR(I454="",J454="",K454="")),Listes!$A$74,IF(AND(L454="",I454&lt;&gt;""),Listes!$A$75,IF(AND(H454&lt;L454,N454=""),Listes!$A$76,IF(AND(K454&lt;J454,N454=""),Listes!$A$77,IF(AND(L454&lt;&gt;"",L454&lt;H454,M454=""),Listes!$A$78,IF(AND(P454="",OR(I454&lt;&gt;"",J454&lt;&gt;"",K454&lt;&gt;"")),Listes!$A$79,""))))))</f>
        <v/>
      </c>
      <c r="P454" s="196"/>
      <c r="Q454" s="31">
        <f t="shared" si="18"/>
        <v>0</v>
      </c>
    </row>
    <row r="455" spans="1:17" ht="20.100000000000001" customHeight="1" x14ac:dyDescent="0.25">
      <c r="A455" s="134">
        <v>449</v>
      </c>
      <c r="B455" s="131" t="str">
        <f>IF('Dépenses sur factures'!B455="","",'Dépenses sur factures'!B455)</f>
        <v/>
      </c>
      <c r="C455" s="194" t="str">
        <f>IF('Dépenses sur factures'!C455="","",'Dépenses sur factures'!C455)</f>
        <v/>
      </c>
      <c r="D455" s="194" t="str">
        <f>IF('Dépenses sur factures'!D455="","",'Dépenses sur factures'!D455)</f>
        <v/>
      </c>
      <c r="E455" s="131" t="str">
        <f>IF('Dépenses sur factures'!E455="","",'Dépenses sur factures'!E455)</f>
        <v/>
      </c>
      <c r="F455" s="283" t="str">
        <f>IF('Dépenses sur factures'!F455="","",'Dépenses sur factures'!F455)</f>
        <v/>
      </c>
      <c r="G455" s="283" t="str">
        <f>IF('Dépenses sur factures'!G455="","",'Dépenses sur factures'!G455)</f>
        <v/>
      </c>
      <c r="H455" s="133" t="str">
        <f>IF('Dépenses sur factures'!H455="","",'Dépenses sur factures'!H455)</f>
        <v/>
      </c>
      <c r="I455" s="106"/>
      <c r="J455" s="287" t="str">
        <f t="shared" si="19"/>
        <v/>
      </c>
      <c r="K455" s="287" t="str">
        <f t="shared" si="20"/>
        <v/>
      </c>
      <c r="L455" s="106"/>
      <c r="M455" s="191"/>
      <c r="N455" s="340"/>
      <c r="O455" s="341" t="str">
        <f>IF(AND(OR(I455="KO",L455&lt;&gt;""),OR(I455="",J455="",K455="")),Listes!$A$74,IF(AND(L455="",I455&lt;&gt;""),Listes!$A$75,IF(AND(H455&lt;L455,N455=""),Listes!$A$76,IF(AND(K455&lt;J455,N455=""),Listes!$A$77,IF(AND(L455&lt;&gt;"",L455&lt;H455,M455=""),Listes!$A$78,IF(AND(P455="",OR(I455&lt;&gt;"",J455&lt;&gt;"",K455&lt;&gt;"")),Listes!$A$79,""))))))</f>
        <v/>
      </c>
      <c r="P455" s="196"/>
      <c r="Q455" s="31">
        <f t="shared" ref="Q455:Q506" si="21">IF(AND(B455&lt;&gt;"",P455&lt;&gt;"Oui"),1,0)</f>
        <v>0</v>
      </c>
    </row>
    <row r="456" spans="1:17" ht="20.100000000000001" customHeight="1" x14ac:dyDescent="0.25">
      <c r="A456" s="134">
        <v>450</v>
      </c>
      <c r="B456" s="131" t="str">
        <f>IF('Dépenses sur factures'!B456="","",'Dépenses sur factures'!B456)</f>
        <v/>
      </c>
      <c r="C456" s="194" t="str">
        <f>IF('Dépenses sur factures'!C456="","",'Dépenses sur factures'!C456)</f>
        <v/>
      </c>
      <c r="D456" s="194" t="str">
        <f>IF('Dépenses sur factures'!D456="","",'Dépenses sur factures'!D456)</f>
        <v/>
      </c>
      <c r="E456" s="131" t="str">
        <f>IF('Dépenses sur factures'!E456="","",'Dépenses sur factures'!E456)</f>
        <v/>
      </c>
      <c r="F456" s="283" t="str">
        <f>IF('Dépenses sur factures'!F456="","",'Dépenses sur factures'!F456)</f>
        <v/>
      </c>
      <c r="G456" s="283" t="str">
        <f>IF('Dépenses sur factures'!G456="","",'Dépenses sur factures'!G456)</f>
        <v/>
      </c>
      <c r="H456" s="133" t="str">
        <f>IF('Dépenses sur factures'!H456="","",'Dépenses sur factures'!H456)</f>
        <v/>
      </c>
      <c r="I456" s="106"/>
      <c r="J456" s="287" t="str">
        <f t="shared" ref="J456:J506" si="22">IF(I456="KO","",IF(I456="","",F456))</f>
        <v/>
      </c>
      <c r="K456" s="287" t="str">
        <f t="shared" ref="K456:K506" si="23">IF(I456="KO","",IF(I456="","",G456))</f>
        <v/>
      </c>
      <c r="L456" s="106"/>
      <c r="M456" s="191"/>
      <c r="N456" s="340"/>
      <c r="O456" s="341" t="str">
        <f>IF(AND(OR(I456="KO",L456&lt;&gt;""),OR(I456="",J456="",K456="")),Listes!$A$74,IF(AND(L456="",I456&lt;&gt;""),Listes!$A$75,IF(AND(H456&lt;L456,N456=""),Listes!$A$76,IF(AND(K456&lt;J456,N456=""),Listes!$A$77,IF(AND(L456&lt;&gt;"",L456&lt;H456,M456=""),Listes!$A$78,IF(AND(P456="",OR(I456&lt;&gt;"",J456&lt;&gt;"",K456&lt;&gt;"")),Listes!$A$79,""))))))</f>
        <v/>
      </c>
      <c r="P456" s="196"/>
      <c r="Q456" s="31">
        <f t="shared" si="21"/>
        <v>0</v>
      </c>
    </row>
    <row r="457" spans="1:17" ht="20.100000000000001" customHeight="1" x14ac:dyDescent="0.25">
      <c r="A457" s="134">
        <v>451</v>
      </c>
      <c r="B457" s="131" t="str">
        <f>IF('Dépenses sur factures'!B457="","",'Dépenses sur factures'!B457)</f>
        <v/>
      </c>
      <c r="C457" s="194" t="str">
        <f>IF('Dépenses sur factures'!C457="","",'Dépenses sur factures'!C457)</f>
        <v/>
      </c>
      <c r="D457" s="194" t="str">
        <f>IF('Dépenses sur factures'!D457="","",'Dépenses sur factures'!D457)</f>
        <v/>
      </c>
      <c r="E457" s="131" t="str">
        <f>IF('Dépenses sur factures'!E457="","",'Dépenses sur factures'!E457)</f>
        <v/>
      </c>
      <c r="F457" s="283" t="str">
        <f>IF('Dépenses sur factures'!F457="","",'Dépenses sur factures'!F457)</f>
        <v/>
      </c>
      <c r="G457" s="283" t="str">
        <f>IF('Dépenses sur factures'!G457="","",'Dépenses sur factures'!G457)</f>
        <v/>
      </c>
      <c r="H457" s="133" t="str">
        <f>IF('Dépenses sur factures'!H457="","",'Dépenses sur factures'!H457)</f>
        <v/>
      </c>
      <c r="I457" s="106"/>
      <c r="J457" s="287" t="str">
        <f t="shared" si="22"/>
        <v/>
      </c>
      <c r="K457" s="287" t="str">
        <f t="shared" si="23"/>
        <v/>
      </c>
      <c r="L457" s="106"/>
      <c r="M457" s="191"/>
      <c r="N457" s="340"/>
      <c r="O457" s="341" t="str">
        <f>IF(AND(OR(I457="KO",L457&lt;&gt;""),OR(I457="",J457="",K457="")),Listes!$A$74,IF(AND(L457="",I457&lt;&gt;""),Listes!$A$75,IF(AND(H457&lt;L457,N457=""),Listes!$A$76,IF(AND(K457&lt;J457,N457=""),Listes!$A$77,IF(AND(L457&lt;&gt;"",L457&lt;H457,M457=""),Listes!$A$78,IF(AND(P457="",OR(I457&lt;&gt;"",J457&lt;&gt;"",K457&lt;&gt;"")),Listes!$A$79,""))))))</f>
        <v/>
      </c>
      <c r="P457" s="196"/>
      <c r="Q457" s="31">
        <f t="shared" si="21"/>
        <v>0</v>
      </c>
    </row>
    <row r="458" spans="1:17" ht="20.100000000000001" customHeight="1" x14ac:dyDescent="0.25">
      <c r="A458" s="134">
        <v>452</v>
      </c>
      <c r="B458" s="131" t="str">
        <f>IF('Dépenses sur factures'!B458="","",'Dépenses sur factures'!B458)</f>
        <v/>
      </c>
      <c r="C458" s="194" t="str">
        <f>IF('Dépenses sur factures'!C458="","",'Dépenses sur factures'!C458)</f>
        <v/>
      </c>
      <c r="D458" s="194" t="str">
        <f>IF('Dépenses sur factures'!D458="","",'Dépenses sur factures'!D458)</f>
        <v/>
      </c>
      <c r="E458" s="131" t="str">
        <f>IF('Dépenses sur factures'!E458="","",'Dépenses sur factures'!E458)</f>
        <v/>
      </c>
      <c r="F458" s="283" t="str">
        <f>IF('Dépenses sur factures'!F458="","",'Dépenses sur factures'!F458)</f>
        <v/>
      </c>
      <c r="G458" s="283" t="str">
        <f>IF('Dépenses sur factures'!G458="","",'Dépenses sur factures'!G458)</f>
        <v/>
      </c>
      <c r="H458" s="133" t="str">
        <f>IF('Dépenses sur factures'!H458="","",'Dépenses sur factures'!H458)</f>
        <v/>
      </c>
      <c r="I458" s="106"/>
      <c r="J458" s="287" t="str">
        <f t="shared" si="22"/>
        <v/>
      </c>
      <c r="K458" s="287" t="str">
        <f t="shared" si="23"/>
        <v/>
      </c>
      <c r="L458" s="106"/>
      <c r="M458" s="191"/>
      <c r="N458" s="340"/>
      <c r="O458" s="341" t="str">
        <f>IF(AND(OR(I458="KO",L458&lt;&gt;""),OR(I458="",J458="",K458="")),Listes!$A$74,IF(AND(L458="",I458&lt;&gt;""),Listes!$A$75,IF(AND(H458&lt;L458,N458=""),Listes!$A$76,IF(AND(K458&lt;J458,N458=""),Listes!$A$77,IF(AND(L458&lt;&gt;"",L458&lt;H458,M458=""),Listes!$A$78,IF(AND(P458="",OR(I458&lt;&gt;"",J458&lt;&gt;"",K458&lt;&gt;"")),Listes!$A$79,""))))))</f>
        <v/>
      </c>
      <c r="P458" s="196"/>
      <c r="Q458" s="31">
        <f t="shared" si="21"/>
        <v>0</v>
      </c>
    </row>
    <row r="459" spans="1:17" ht="20.100000000000001" customHeight="1" x14ac:dyDescent="0.25">
      <c r="A459" s="134">
        <v>453</v>
      </c>
      <c r="B459" s="131" t="str">
        <f>IF('Dépenses sur factures'!B459="","",'Dépenses sur factures'!B459)</f>
        <v/>
      </c>
      <c r="C459" s="194" t="str">
        <f>IF('Dépenses sur factures'!C459="","",'Dépenses sur factures'!C459)</f>
        <v/>
      </c>
      <c r="D459" s="194" t="str">
        <f>IF('Dépenses sur factures'!D459="","",'Dépenses sur factures'!D459)</f>
        <v/>
      </c>
      <c r="E459" s="131" t="str">
        <f>IF('Dépenses sur factures'!E459="","",'Dépenses sur factures'!E459)</f>
        <v/>
      </c>
      <c r="F459" s="283" t="str">
        <f>IF('Dépenses sur factures'!F459="","",'Dépenses sur factures'!F459)</f>
        <v/>
      </c>
      <c r="G459" s="283" t="str">
        <f>IF('Dépenses sur factures'!G459="","",'Dépenses sur factures'!G459)</f>
        <v/>
      </c>
      <c r="H459" s="133" t="str">
        <f>IF('Dépenses sur factures'!H459="","",'Dépenses sur factures'!H459)</f>
        <v/>
      </c>
      <c r="I459" s="106"/>
      <c r="J459" s="287" t="str">
        <f t="shared" si="22"/>
        <v/>
      </c>
      <c r="K459" s="287" t="str">
        <f t="shared" si="23"/>
        <v/>
      </c>
      <c r="L459" s="106"/>
      <c r="M459" s="191"/>
      <c r="N459" s="340"/>
      <c r="O459" s="341" t="str">
        <f>IF(AND(OR(I459="KO",L459&lt;&gt;""),OR(I459="",J459="",K459="")),Listes!$A$74,IF(AND(L459="",I459&lt;&gt;""),Listes!$A$75,IF(AND(H459&lt;L459,N459=""),Listes!$A$76,IF(AND(K459&lt;J459,N459=""),Listes!$A$77,IF(AND(L459&lt;&gt;"",L459&lt;H459,M459=""),Listes!$A$78,IF(AND(P459="",OR(I459&lt;&gt;"",J459&lt;&gt;"",K459&lt;&gt;"")),Listes!$A$79,""))))))</f>
        <v/>
      </c>
      <c r="P459" s="196"/>
      <c r="Q459" s="31">
        <f t="shared" si="21"/>
        <v>0</v>
      </c>
    </row>
    <row r="460" spans="1:17" ht="20.100000000000001" customHeight="1" x14ac:dyDescent="0.25">
      <c r="A460" s="134">
        <v>454</v>
      </c>
      <c r="B460" s="131" t="str">
        <f>IF('Dépenses sur factures'!B460="","",'Dépenses sur factures'!B460)</f>
        <v/>
      </c>
      <c r="C460" s="194" t="str">
        <f>IF('Dépenses sur factures'!C460="","",'Dépenses sur factures'!C460)</f>
        <v/>
      </c>
      <c r="D460" s="194" t="str">
        <f>IF('Dépenses sur factures'!D460="","",'Dépenses sur factures'!D460)</f>
        <v/>
      </c>
      <c r="E460" s="131" t="str">
        <f>IF('Dépenses sur factures'!E460="","",'Dépenses sur factures'!E460)</f>
        <v/>
      </c>
      <c r="F460" s="283" t="str">
        <f>IF('Dépenses sur factures'!F460="","",'Dépenses sur factures'!F460)</f>
        <v/>
      </c>
      <c r="G460" s="283" t="str">
        <f>IF('Dépenses sur factures'!G460="","",'Dépenses sur factures'!G460)</f>
        <v/>
      </c>
      <c r="H460" s="133" t="str">
        <f>IF('Dépenses sur factures'!H460="","",'Dépenses sur factures'!H460)</f>
        <v/>
      </c>
      <c r="I460" s="106"/>
      <c r="J460" s="287" t="str">
        <f t="shared" si="22"/>
        <v/>
      </c>
      <c r="K460" s="287" t="str">
        <f t="shared" si="23"/>
        <v/>
      </c>
      <c r="L460" s="106"/>
      <c r="M460" s="191"/>
      <c r="N460" s="340"/>
      <c r="O460" s="341" t="str">
        <f>IF(AND(OR(I460="KO",L460&lt;&gt;""),OR(I460="",J460="",K460="")),Listes!$A$74,IF(AND(L460="",I460&lt;&gt;""),Listes!$A$75,IF(AND(H460&lt;L460,N460=""),Listes!$A$76,IF(AND(K460&lt;J460,N460=""),Listes!$A$77,IF(AND(L460&lt;&gt;"",L460&lt;H460,M460=""),Listes!$A$78,IF(AND(P460="",OR(I460&lt;&gt;"",J460&lt;&gt;"",K460&lt;&gt;"")),Listes!$A$79,""))))))</f>
        <v/>
      </c>
      <c r="P460" s="196"/>
      <c r="Q460" s="31">
        <f t="shared" si="21"/>
        <v>0</v>
      </c>
    </row>
    <row r="461" spans="1:17" ht="20.100000000000001" customHeight="1" x14ac:dyDescent="0.25">
      <c r="A461" s="134">
        <v>455</v>
      </c>
      <c r="B461" s="131" t="str">
        <f>IF('Dépenses sur factures'!B461="","",'Dépenses sur factures'!B461)</f>
        <v/>
      </c>
      <c r="C461" s="194" t="str">
        <f>IF('Dépenses sur factures'!C461="","",'Dépenses sur factures'!C461)</f>
        <v/>
      </c>
      <c r="D461" s="194" t="str">
        <f>IF('Dépenses sur factures'!D461="","",'Dépenses sur factures'!D461)</f>
        <v/>
      </c>
      <c r="E461" s="131" t="str">
        <f>IF('Dépenses sur factures'!E461="","",'Dépenses sur factures'!E461)</f>
        <v/>
      </c>
      <c r="F461" s="283" t="str">
        <f>IF('Dépenses sur factures'!F461="","",'Dépenses sur factures'!F461)</f>
        <v/>
      </c>
      <c r="G461" s="283" t="str">
        <f>IF('Dépenses sur factures'!G461="","",'Dépenses sur factures'!G461)</f>
        <v/>
      </c>
      <c r="H461" s="133" t="str">
        <f>IF('Dépenses sur factures'!H461="","",'Dépenses sur factures'!H461)</f>
        <v/>
      </c>
      <c r="I461" s="106"/>
      <c r="J461" s="287" t="str">
        <f t="shared" si="22"/>
        <v/>
      </c>
      <c r="K461" s="287" t="str">
        <f t="shared" si="23"/>
        <v/>
      </c>
      <c r="L461" s="106"/>
      <c r="M461" s="191"/>
      <c r="N461" s="340"/>
      <c r="O461" s="341" t="str">
        <f>IF(AND(OR(I461="KO",L461&lt;&gt;""),OR(I461="",J461="",K461="")),Listes!$A$74,IF(AND(L461="",I461&lt;&gt;""),Listes!$A$75,IF(AND(H461&lt;L461,N461=""),Listes!$A$76,IF(AND(K461&lt;J461,N461=""),Listes!$A$77,IF(AND(L461&lt;&gt;"",L461&lt;H461,M461=""),Listes!$A$78,IF(AND(P461="",OR(I461&lt;&gt;"",J461&lt;&gt;"",K461&lt;&gt;"")),Listes!$A$79,""))))))</f>
        <v/>
      </c>
      <c r="P461" s="196"/>
      <c r="Q461" s="31">
        <f t="shared" si="21"/>
        <v>0</v>
      </c>
    </row>
    <row r="462" spans="1:17" ht="20.100000000000001" customHeight="1" x14ac:dyDescent="0.25">
      <c r="A462" s="134">
        <v>456</v>
      </c>
      <c r="B462" s="131" t="str">
        <f>IF('Dépenses sur factures'!B462="","",'Dépenses sur factures'!B462)</f>
        <v/>
      </c>
      <c r="C462" s="194" t="str">
        <f>IF('Dépenses sur factures'!C462="","",'Dépenses sur factures'!C462)</f>
        <v/>
      </c>
      <c r="D462" s="194" t="str">
        <f>IF('Dépenses sur factures'!D462="","",'Dépenses sur factures'!D462)</f>
        <v/>
      </c>
      <c r="E462" s="131" t="str">
        <f>IF('Dépenses sur factures'!E462="","",'Dépenses sur factures'!E462)</f>
        <v/>
      </c>
      <c r="F462" s="283" t="str">
        <f>IF('Dépenses sur factures'!F462="","",'Dépenses sur factures'!F462)</f>
        <v/>
      </c>
      <c r="G462" s="283" t="str">
        <f>IF('Dépenses sur factures'!G462="","",'Dépenses sur factures'!G462)</f>
        <v/>
      </c>
      <c r="H462" s="133" t="str">
        <f>IF('Dépenses sur factures'!H462="","",'Dépenses sur factures'!H462)</f>
        <v/>
      </c>
      <c r="I462" s="106"/>
      <c r="J462" s="287" t="str">
        <f t="shared" si="22"/>
        <v/>
      </c>
      <c r="K462" s="287" t="str">
        <f t="shared" si="23"/>
        <v/>
      </c>
      <c r="L462" s="106"/>
      <c r="M462" s="191"/>
      <c r="N462" s="340"/>
      <c r="O462" s="341" t="str">
        <f>IF(AND(OR(I462="KO",L462&lt;&gt;""),OR(I462="",J462="",K462="")),Listes!$A$74,IF(AND(L462="",I462&lt;&gt;""),Listes!$A$75,IF(AND(H462&lt;L462,N462=""),Listes!$A$76,IF(AND(K462&lt;J462,N462=""),Listes!$A$77,IF(AND(L462&lt;&gt;"",L462&lt;H462,M462=""),Listes!$A$78,IF(AND(P462="",OR(I462&lt;&gt;"",J462&lt;&gt;"",K462&lt;&gt;"")),Listes!$A$79,""))))))</f>
        <v/>
      </c>
      <c r="P462" s="196"/>
      <c r="Q462" s="31">
        <f t="shared" si="21"/>
        <v>0</v>
      </c>
    </row>
    <row r="463" spans="1:17" ht="20.100000000000001" customHeight="1" x14ac:dyDescent="0.25">
      <c r="A463" s="134">
        <v>457</v>
      </c>
      <c r="B463" s="131" t="str">
        <f>IF('Dépenses sur factures'!B463="","",'Dépenses sur factures'!B463)</f>
        <v/>
      </c>
      <c r="C463" s="194" t="str">
        <f>IF('Dépenses sur factures'!C463="","",'Dépenses sur factures'!C463)</f>
        <v/>
      </c>
      <c r="D463" s="194" t="str">
        <f>IF('Dépenses sur factures'!D463="","",'Dépenses sur factures'!D463)</f>
        <v/>
      </c>
      <c r="E463" s="131" t="str">
        <f>IF('Dépenses sur factures'!E463="","",'Dépenses sur factures'!E463)</f>
        <v/>
      </c>
      <c r="F463" s="283" t="str">
        <f>IF('Dépenses sur factures'!F463="","",'Dépenses sur factures'!F463)</f>
        <v/>
      </c>
      <c r="G463" s="283" t="str">
        <f>IF('Dépenses sur factures'!G463="","",'Dépenses sur factures'!G463)</f>
        <v/>
      </c>
      <c r="H463" s="133" t="str">
        <f>IF('Dépenses sur factures'!H463="","",'Dépenses sur factures'!H463)</f>
        <v/>
      </c>
      <c r="I463" s="106"/>
      <c r="J463" s="287" t="str">
        <f t="shared" si="22"/>
        <v/>
      </c>
      <c r="K463" s="287" t="str">
        <f t="shared" si="23"/>
        <v/>
      </c>
      <c r="L463" s="106"/>
      <c r="M463" s="191"/>
      <c r="N463" s="340"/>
      <c r="O463" s="341" t="str">
        <f>IF(AND(OR(I463="KO",L463&lt;&gt;""),OR(I463="",J463="",K463="")),Listes!$A$74,IF(AND(L463="",I463&lt;&gt;""),Listes!$A$75,IF(AND(H463&lt;L463,N463=""),Listes!$A$76,IF(AND(K463&lt;J463,N463=""),Listes!$A$77,IF(AND(L463&lt;&gt;"",L463&lt;H463,M463=""),Listes!$A$78,IF(AND(P463="",OR(I463&lt;&gt;"",J463&lt;&gt;"",K463&lt;&gt;"")),Listes!$A$79,""))))))</f>
        <v/>
      </c>
      <c r="P463" s="196"/>
      <c r="Q463" s="31">
        <f t="shared" si="21"/>
        <v>0</v>
      </c>
    </row>
    <row r="464" spans="1:17" ht="20.100000000000001" customHeight="1" x14ac:dyDescent="0.25">
      <c r="A464" s="134">
        <v>458</v>
      </c>
      <c r="B464" s="131" t="str">
        <f>IF('Dépenses sur factures'!B464="","",'Dépenses sur factures'!B464)</f>
        <v/>
      </c>
      <c r="C464" s="194" t="str">
        <f>IF('Dépenses sur factures'!C464="","",'Dépenses sur factures'!C464)</f>
        <v/>
      </c>
      <c r="D464" s="194" t="str">
        <f>IF('Dépenses sur factures'!D464="","",'Dépenses sur factures'!D464)</f>
        <v/>
      </c>
      <c r="E464" s="131" t="str">
        <f>IF('Dépenses sur factures'!E464="","",'Dépenses sur factures'!E464)</f>
        <v/>
      </c>
      <c r="F464" s="283" t="str">
        <f>IF('Dépenses sur factures'!F464="","",'Dépenses sur factures'!F464)</f>
        <v/>
      </c>
      <c r="G464" s="283" t="str">
        <f>IF('Dépenses sur factures'!G464="","",'Dépenses sur factures'!G464)</f>
        <v/>
      </c>
      <c r="H464" s="133" t="str">
        <f>IF('Dépenses sur factures'!H464="","",'Dépenses sur factures'!H464)</f>
        <v/>
      </c>
      <c r="I464" s="106"/>
      <c r="J464" s="287" t="str">
        <f t="shared" si="22"/>
        <v/>
      </c>
      <c r="K464" s="287" t="str">
        <f t="shared" si="23"/>
        <v/>
      </c>
      <c r="L464" s="106"/>
      <c r="M464" s="191"/>
      <c r="N464" s="340"/>
      <c r="O464" s="341" t="str">
        <f>IF(AND(OR(I464="KO",L464&lt;&gt;""),OR(I464="",J464="",K464="")),Listes!$A$74,IF(AND(L464="",I464&lt;&gt;""),Listes!$A$75,IF(AND(H464&lt;L464,N464=""),Listes!$A$76,IF(AND(K464&lt;J464,N464=""),Listes!$A$77,IF(AND(L464&lt;&gt;"",L464&lt;H464,M464=""),Listes!$A$78,IF(AND(P464="",OR(I464&lt;&gt;"",J464&lt;&gt;"",K464&lt;&gt;"")),Listes!$A$79,""))))))</f>
        <v/>
      </c>
      <c r="P464" s="196"/>
      <c r="Q464" s="31">
        <f t="shared" si="21"/>
        <v>0</v>
      </c>
    </row>
    <row r="465" spans="1:17" ht="20.100000000000001" customHeight="1" x14ac:dyDescent="0.25">
      <c r="A465" s="134">
        <v>459</v>
      </c>
      <c r="B465" s="131" t="str">
        <f>IF('Dépenses sur factures'!B465="","",'Dépenses sur factures'!B465)</f>
        <v/>
      </c>
      <c r="C465" s="194" t="str">
        <f>IF('Dépenses sur factures'!C465="","",'Dépenses sur factures'!C465)</f>
        <v/>
      </c>
      <c r="D465" s="194" t="str">
        <f>IF('Dépenses sur factures'!D465="","",'Dépenses sur factures'!D465)</f>
        <v/>
      </c>
      <c r="E465" s="131" t="str">
        <f>IF('Dépenses sur factures'!E465="","",'Dépenses sur factures'!E465)</f>
        <v/>
      </c>
      <c r="F465" s="283" t="str">
        <f>IF('Dépenses sur factures'!F465="","",'Dépenses sur factures'!F465)</f>
        <v/>
      </c>
      <c r="G465" s="283" t="str">
        <f>IF('Dépenses sur factures'!G465="","",'Dépenses sur factures'!G465)</f>
        <v/>
      </c>
      <c r="H465" s="133" t="str">
        <f>IF('Dépenses sur factures'!H465="","",'Dépenses sur factures'!H465)</f>
        <v/>
      </c>
      <c r="I465" s="106"/>
      <c r="J465" s="287" t="str">
        <f t="shared" si="22"/>
        <v/>
      </c>
      <c r="K465" s="287" t="str">
        <f t="shared" si="23"/>
        <v/>
      </c>
      <c r="L465" s="106"/>
      <c r="M465" s="191"/>
      <c r="N465" s="340"/>
      <c r="O465" s="341" t="str">
        <f>IF(AND(OR(I465="KO",L465&lt;&gt;""),OR(I465="",J465="",K465="")),Listes!$A$74,IF(AND(L465="",I465&lt;&gt;""),Listes!$A$75,IF(AND(H465&lt;L465,N465=""),Listes!$A$76,IF(AND(K465&lt;J465,N465=""),Listes!$A$77,IF(AND(L465&lt;&gt;"",L465&lt;H465,M465=""),Listes!$A$78,IF(AND(P465="",OR(I465&lt;&gt;"",J465&lt;&gt;"",K465&lt;&gt;"")),Listes!$A$79,""))))))</f>
        <v/>
      </c>
      <c r="P465" s="196"/>
      <c r="Q465" s="31">
        <f t="shared" si="21"/>
        <v>0</v>
      </c>
    </row>
    <row r="466" spans="1:17" ht="20.100000000000001" customHeight="1" x14ac:dyDescent="0.25">
      <c r="A466" s="134">
        <v>460</v>
      </c>
      <c r="B466" s="131" t="str">
        <f>IF('Dépenses sur factures'!B466="","",'Dépenses sur factures'!B466)</f>
        <v/>
      </c>
      <c r="C466" s="194" t="str">
        <f>IF('Dépenses sur factures'!C466="","",'Dépenses sur factures'!C466)</f>
        <v/>
      </c>
      <c r="D466" s="194" t="str">
        <f>IF('Dépenses sur factures'!D466="","",'Dépenses sur factures'!D466)</f>
        <v/>
      </c>
      <c r="E466" s="131" t="str">
        <f>IF('Dépenses sur factures'!E466="","",'Dépenses sur factures'!E466)</f>
        <v/>
      </c>
      <c r="F466" s="283" t="str">
        <f>IF('Dépenses sur factures'!F466="","",'Dépenses sur factures'!F466)</f>
        <v/>
      </c>
      <c r="G466" s="283" t="str">
        <f>IF('Dépenses sur factures'!G466="","",'Dépenses sur factures'!G466)</f>
        <v/>
      </c>
      <c r="H466" s="133" t="str">
        <f>IF('Dépenses sur factures'!H466="","",'Dépenses sur factures'!H466)</f>
        <v/>
      </c>
      <c r="I466" s="106"/>
      <c r="J466" s="287" t="str">
        <f t="shared" si="22"/>
        <v/>
      </c>
      <c r="K466" s="287" t="str">
        <f t="shared" si="23"/>
        <v/>
      </c>
      <c r="L466" s="106"/>
      <c r="M466" s="191"/>
      <c r="N466" s="340"/>
      <c r="O466" s="341" t="str">
        <f>IF(AND(OR(I466="KO",L466&lt;&gt;""),OR(I466="",J466="",K466="")),Listes!$A$74,IF(AND(L466="",I466&lt;&gt;""),Listes!$A$75,IF(AND(H466&lt;L466,N466=""),Listes!$A$76,IF(AND(K466&lt;J466,N466=""),Listes!$A$77,IF(AND(L466&lt;&gt;"",L466&lt;H466,M466=""),Listes!$A$78,IF(AND(P466="",OR(I466&lt;&gt;"",J466&lt;&gt;"",K466&lt;&gt;"")),Listes!$A$79,""))))))</f>
        <v/>
      </c>
      <c r="P466" s="196"/>
      <c r="Q466" s="31">
        <f t="shared" si="21"/>
        <v>0</v>
      </c>
    </row>
    <row r="467" spans="1:17" ht="20.100000000000001" customHeight="1" x14ac:dyDescent="0.25">
      <c r="A467" s="134">
        <v>461</v>
      </c>
      <c r="B467" s="131" t="str">
        <f>IF('Dépenses sur factures'!B467="","",'Dépenses sur factures'!B467)</f>
        <v/>
      </c>
      <c r="C467" s="194" t="str">
        <f>IF('Dépenses sur factures'!C467="","",'Dépenses sur factures'!C467)</f>
        <v/>
      </c>
      <c r="D467" s="194" t="str">
        <f>IF('Dépenses sur factures'!D467="","",'Dépenses sur factures'!D467)</f>
        <v/>
      </c>
      <c r="E467" s="131" t="str">
        <f>IF('Dépenses sur factures'!E467="","",'Dépenses sur factures'!E467)</f>
        <v/>
      </c>
      <c r="F467" s="283" t="str">
        <f>IF('Dépenses sur factures'!F467="","",'Dépenses sur factures'!F467)</f>
        <v/>
      </c>
      <c r="G467" s="283" t="str">
        <f>IF('Dépenses sur factures'!G467="","",'Dépenses sur factures'!G467)</f>
        <v/>
      </c>
      <c r="H467" s="133" t="str">
        <f>IF('Dépenses sur factures'!H467="","",'Dépenses sur factures'!H467)</f>
        <v/>
      </c>
      <c r="I467" s="106"/>
      <c r="J467" s="287" t="str">
        <f t="shared" si="22"/>
        <v/>
      </c>
      <c r="K467" s="287" t="str">
        <f t="shared" si="23"/>
        <v/>
      </c>
      <c r="L467" s="106"/>
      <c r="M467" s="191"/>
      <c r="N467" s="340"/>
      <c r="O467" s="341" t="str">
        <f>IF(AND(OR(I467="KO",L467&lt;&gt;""),OR(I467="",J467="",K467="")),Listes!$A$74,IF(AND(L467="",I467&lt;&gt;""),Listes!$A$75,IF(AND(H467&lt;L467,N467=""),Listes!$A$76,IF(AND(K467&lt;J467,N467=""),Listes!$A$77,IF(AND(L467&lt;&gt;"",L467&lt;H467,M467=""),Listes!$A$78,IF(AND(P467="",OR(I467&lt;&gt;"",J467&lt;&gt;"",K467&lt;&gt;"")),Listes!$A$79,""))))))</f>
        <v/>
      </c>
      <c r="P467" s="196"/>
      <c r="Q467" s="31">
        <f t="shared" si="21"/>
        <v>0</v>
      </c>
    </row>
    <row r="468" spans="1:17" ht="20.100000000000001" customHeight="1" x14ac:dyDescent="0.25">
      <c r="A468" s="134">
        <v>462</v>
      </c>
      <c r="B468" s="131" t="str">
        <f>IF('Dépenses sur factures'!B468="","",'Dépenses sur factures'!B468)</f>
        <v/>
      </c>
      <c r="C468" s="194" t="str">
        <f>IF('Dépenses sur factures'!C468="","",'Dépenses sur factures'!C468)</f>
        <v/>
      </c>
      <c r="D468" s="194" t="str">
        <f>IF('Dépenses sur factures'!D468="","",'Dépenses sur factures'!D468)</f>
        <v/>
      </c>
      <c r="E468" s="131" t="str">
        <f>IF('Dépenses sur factures'!E468="","",'Dépenses sur factures'!E468)</f>
        <v/>
      </c>
      <c r="F468" s="283" t="str">
        <f>IF('Dépenses sur factures'!F468="","",'Dépenses sur factures'!F468)</f>
        <v/>
      </c>
      <c r="G468" s="283" t="str">
        <f>IF('Dépenses sur factures'!G468="","",'Dépenses sur factures'!G468)</f>
        <v/>
      </c>
      <c r="H468" s="133" t="str">
        <f>IF('Dépenses sur factures'!H468="","",'Dépenses sur factures'!H468)</f>
        <v/>
      </c>
      <c r="I468" s="106"/>
      <c r="J468" s="287" t="str">
        <f t="shared" si="22"/>
        <v/>
      </c>
      <c r="K468" s="287" t="str">
        <f t="shared" si="23"/>
        <v/>
      </c>
      <c r="L468" s="106"/>
      <c r="M468" s="191"/>
      <c r="N468" s="340"/>
      <c r="O468" s="341" t="str">
        <f>IF(AND(OR(I468="KO",L468&lt;&gt;""),OR(I468="",J468="",K468="")),Listes!$A$74,IF(AND(L468="",I468&lt;&gt;""),Listes!$A$75,IF(AND(H468&lt;L468,N468=""),Listes!$A$76,IF(AND(K468&lt;J468,N468=""),Listes!$A$77,IF(AND(L468&lt;&gt;"",L468&lt;H468,M468=""),Listes!$A$78,IF(AND(P468="",OR(I468&lt;&gt;"",J468&lt;&gt;"",K468&lt;&gt;"")),Listes!$A$79,""))))))</f>
        <v/>
      </c>
      <c r="P468" s="196"/>
      <c r="Q468" s="31">
        <f t="shared" si="21"/>
        <v>0</v>
      </c>
    </row>
    <row r="469" spans="1:17" ht="20.100000000000001" customHeight="1" x14ac:dyDescent="0.25">
      <c r="A469" s="134">
        <v>463</v>
      </c>
      <c r="B469" s="131" t="str">
        <f>IF('Dépenses sur factures'!B469="","",'Dépenses sur factures'!B469)</f>
        <v/>
      </c>
      <c r="C469" s="194" t="str">
        <f>IF('Dépenses sur factures'!C469="","",'Dépenses sur factures'!C469)</f>
        <v/>
      </c>
      <c r="D469" s="194" t="str">
        <f>IF('Dépenses sur factures'!D469="","",'Dépenses sur factures'!D469)</f>
        <v/>
      </c>
      <c r="E469" s="131" t="str">
        <f>IF('Dépenses sur factures'!E469="","",'Dépenses sur factures'!E469)</f>
        <v/>
      </c>
      <c r="F469" s="283" t="str">
        <f>IF('Dépenses sur factures'!F469="","",'Dépenses sur factures'!F469)</f>
        <v/>
      </c>
      <c r="G469" s="283" t="str">
        <f>IF('Dépenses sur factures'!G469="","",'Dépenses sur factures'!G469)</f>
        <v/>
      </c>
      <c r="H469" s="133" t="str">
        <f>IF('Dépenses sur factures'!H469="","",'Dépenses sur factures'!H469)</f>
        <v/>
      </c>
      <c r="I469" s="106"/>
      <c r="J469" s="287" t="str">
        <f t="shared" si="22"/>
        <v/>
      </c>
      <c r="K469" s="287" t="str">
        <f t="shared" si="23"/>
        <v/>
      </c>
      <c r="L469" s="106"/>
      <c r="M469" s="191"/>
      <c r="N469" s="340"/>
      <c r="O469" s="341" t="str">
        <f>IF(AND(OR(I469="KO",L469&lt;&gt;""),OR(I469="",J469="",K469="")),Listes!$A$74,IF(AND(L469="",I469&lt;&gt;""),Listes!$A$75,IF(AND(H469&lt;L469,N469=""),Listes!$A$76,IF(AND(K469&lt;J469,N469=""),Listes!$A$77,IF(AND(L469&lt;&gt;"",L469&lt;H469,M469=""),Listes!$A$78,IF(AND(P469="",OR(I469&lt;&gt;"",J469&lt;&gt;"",K469&lt;&gt;"")),Listes!$A$79,""))))))</f>
        <v/>
      </c>
      <c r="P469" s="196"/>
      <c r="Q469" s="31">
        <f t="shared" si="21"/>
        <v>0</v>
      </c>
    </row>
    <row r="470" spans="1:17" ht="20.100000000000001" customHeight="1" x14ac:dyDescent="0.25">
      <c r="A470" s="134">
        <v>464</v>
      </c>
      <c r="B470" s="131" t="str">
        <f>IF('Dépenses sur factures'!B470="","",'Dépenses sur factures'!B470)</f>
        <v/>
      </c>
      <c r="C470" s="194" t="str">
        <f>IF('Dépenses sur factures'!C470="","",'Dépenses sur factures'!C470)</f>
        <v/>
      </c>
      <c r="D470" s="194" t="str">
        <f>IF('Dépenses sur factures'!D470="","",'Dépenses sur factures'!D470)</f>
        <v/>
      </c>
      <c r="E470" s="131" t="str">
        <f>IF('Dépenses sur factures'!E470="","",'Dépenses sur factures'!E470)</f>
        <v/>
      </c>
      <c r="F470" s="283" t="str">
        <f>IF('Dépenses sur factures'!F470="","",'Dépenses sur factures'!F470)</f>
        <v/>
      </c>
      <c r="G470" s="283" t="str">
        <f>IF('Dépenses sur factures'!G470="","",'Dépenses sur factures'!G470)</f>
        <v/>
      </c>
      <c r="H470" s="133" t="str">
        <f>IF('Dépenses sur factures'!H470="","",'Dépenses sur factures'!H470)</f>
        <v/>
      </c>
      <c r="I470" s="106"/>
      <c r="J470" s="287" t="str">
        <f t="shared" si="22"/>
        <v/>
      </c>
      <c r="K470" s="287" t="str">
        <f t="shared" si="23"/>
        <v/>
      </c>
      <c r="L470" s="106"/>
      <c r="M470" s="191"/>
      <c r="N470" s="340"/>
      <c r="O470" s="341" t="str">
        <f>IF(AND(OR(I470="KO",L470&lt;&gt;""),OR(I470="",J470="",K470="")),Listes!$A$74,IF(AND(L470="",I470&lt;&gt;""),Listes!$A$75,IF(AND(H470&lt;L470,N470=""),Listes!$A$76,IF(AND(K470&lt;J470,N470=""),Listes!$A$77,IF(AND(L470&lt;&gt;"",L470&lt;H470,M470=""),Listes!$A$78,IF(AND(P470="",OR(I470&lt;&gt;"",J470&lt;&gt;"",K470&lt;&gt;"")),Listes!$A$79,""))))))</f>
        <v/>
      </c>
      <c r="P470" s="196"/>
      <c r="Q470" s="31">
        <f t="shared" si="21"/>
        <v>0</v>
      </c>
    </row>
    <row r="471" spans="1:17" ht="20.100000000000001" customHeight="1" x14ac:dyDescent="0.25">
      <c r="A471" s="134">
        <v>465</v>
      </c>
      <c r="B471" s="131" t="str">
        <f>IF('Dépenses sur factures'!B471="","",'Dépenses sur factures'!B471)</f>
        <v/>
      </c>
      <c r="C471" s="194" t="str">
        <f>IF('Dépenses sur factures'!C471="","",'Dépenses sur factures'!C471)</f>
        <v/>
      </c>
      <c r="D471" s="194" t="str">
        <f>IF('Dépenses sur factures'!D471="","",'Dépenses sur factures'!D471)</f>
        <v/>
      </c>
      <c r="E471" s="131" t="str">
        <f>IF('Dépenses sur factures'!E471="","",'Dépenses sur factures'!E471)</f>
        <v/>
      </c>
      <c r="F471" s="283" t="str">
        <f>IF('Dépenses sur factures'!F471="","",'Dépenses sur factures'!F471)</f>
        <v/>
      </c>
      <c r="G471" s="283" t="str">
        <f>IF('Dépenses sur factures'!G471="","",'Dépenses sur factures'!G471)</f>
        <v/>
      </c>
      <c r="H471" s="133" t="str">
        <f>IF('Dépenses sur factures'!H471="","",'Dépenses sur factures'!H471)</f>
        <v/>
      </c>
      <c r="I471" s="106"/>
      <c r="J471" s="287" t="str">
        <f t="shared" si="22"/>
        <v/>
      </c>
      <c r="K471" s="287" t="str">
        <f t="shared" si="23"/>
        <v/>
      </c>
      <c r="L471" s="106"/>
      <c r="M471" s="191"/>
      <c r="N471" s="340"/>
      <c r="O471" s="341" t="str">
        <f>IF(AND(OR(I471="KO",L471&lt;&gt;""),OR(I471="",J471="",K471="")),Listes!$A$74,IF(AND(L471="",I471&lt;&gt;""),Listes!$A$75,IF(AND(H471&lt;L471,N471=""),Listes!$A$76,IF(AND(K471&lt;J471,N471=""),Listes!$A$77,IF(AND(L471&lt;&gt;"",L471&lt;H471,M471=""),Listes!$A$78,IF(AND(P471="",OR(I471&lt;&gt;"",J471&lt;&gt;"",K471&lt;&gt;"")),Listes!$A$79,""))))))</f>
        <v/>
      </c>
      <c r="P471" s="196"/>
      <c r="Q471" s="31">
        <f t="shared" si="21"/>
        <v>0</v>
      </c>
    </row>
    <row r="472" spans="1:17" ht="20.100000000000001" customHeight="1" x14ac:dyDescent="0.25">
      <c r="A472" s="134">
        <v>466</v>
      </c>
      <c r="B472" s="131" t="str">
        <f>IF('Dépenses sur factures'!B472="","",'Dépenses sur factures'!B472)</f>
        <v/>
      </c>
      <c r="C472" s="194" t="str">
        <f>IF('Dépenses sur factures'!C472="","",'Dépenses sur factures'!C472)</f>
        <v/>
      </c>
      <c r="D472" s="194" t="str">
        <f>IF('Dépenses sur factures'!D472="","",'Dépenses sur factures'!D472)</f>
        <v/>
      </c>
      <c r="E472" s="131" t="str">
        <f>IF('Dépenses sur factures'!E472="","",'Dépenses sur factures'!E472)</f>
        <v/>
      </c>
      <c r="F472" s="283" t="str">
        <f>IF('Dépenses sur factures'!F472="","",'Dépenses sur factures'!F472)</f>
        <v/>
      </c>
      <c r="G472" s="283" t="str">
        <f>IF('Dépenses sur factures'!G472="","",'Dépenses sur factures'!G472)</f>
        <v/>
      </c>
      <c r="H472" s="133" t="str">
        <f>IF('Dépenses sur factures'!H472="","",'Dépenses sur factures'!H472)</f>
        <v/>
      </c>
      <c r="I472" s="106"/>
      <c r="J472" s="287" t="str">
        <f t="shared" si="22"/>
        <v/>
      </c>
      <c r="K472" s="287" t="str">
        <f t="shared" si="23"/>
        <v/>
      </c>
      <c r="L472" s="106"/>
      <c r="M472" s="191"/>
      <c r="N472" s="340"/>
      <c r="O472" s="341" t="str">
        <f>IF(AND(OR(I472="KO",L472&lt;&gt;""),OR(I472="",J472="",K472="")),Listes!$A$74,IF(AND(L472="",I472&lt;&gt;""),Listes!$A$75,IF(AND(H472&lt;L472,N472=""),Listes!$A$76,IF(AND(K472&lt;J472,N472=""),Listes!$A$77,IF(AND(L472&lt;&gt;"",L472&lt;H472,M472=""),Listes!$A$78,IF(AND(P472="",OR(I472&lt;&gt;"",J472&lt;&gt;"",K472&lt;&gt;"")),Listes!$A$79,""))))))</f>
        <v/>
      </c>
      <c r="P472" s="196"/>
      <c r="Q472" s="31">
        <f t="shared" si="21"/>
        <v>0</v>
      </c>
    </row>
    <row r="473" spans="1:17" ht="20.100000000000001" customHeight="1" x14ac:dyDescent="0.25">
      <c r="A473" s="134">
        <v>467</v>
      </c>
      <c r="B473" s="131" t="str">
        <f>IF('Dépenses sur factures'!B473="","",'Dépenses sur factures'!B473)</f>
        <v/>
      </c>
      <c r="C473" s="194" t="str">
        <f>IF('Dépenses sur factures'!C473="","",'Dépenses sur factures'!C473)</f>
        <v/>
      </c>
      <c r="D473" s="194" t="str">
        <f>IF('Dépenses sur factures'!D473="","",'Dépenses sur factures'!D473)</f>
        <v/>
      </c>
      <c r="E473" s="131" t="str">
        <f>IF('Dépenses sur factures'!E473="","",'Dépenses sur factures'!E473)</f>
        <v/>
      </c>
      <c r="F473" s="283" t="str">
        <f>IF('Dépenses sur factures'!F473="","",'Dépenses sur factures'!F473)</f>
        <v/>
      </c>
      <c r="G473" s="283" t="str">
        <f>IF('Dépenses sur factures'!G473="","",'Dépenses sur factures'!G473)</f>
        <v/>
      </c>
      <c r="H473" s="133" t="str">
        <f>IF('Dépenses sur factures'!H473="","",'Dépenses sur factures'!H473)</f>
        <v/>
      </c>
      <c r="I473" s="106"/>
      <c r="J473" s="287" t="str">
        <f t="shared" si="22"/>
        <v/>
      </c>
      <c r="K473" s="287" t="str">
        <f t="shared" si="23"/>
        <v/>
      </c>
      <c r="L473" s="106"/>
      <c r="M473" s="191"/>
      <c r="N473" s="340"/>
      <c r="O473" s="341" t="str">
        <f>IF(AND(OR(I473="KO",L473&lt;&gt;""),OR(I473="",J473="",K473="")),Listes!$A$74,IF(AND(L473="",I473&lt;&gt;""),Listes!$A$75,IF(AND(H473&lt;L473,N473=""),Listes!$A$76,IF(AND(K473&lt;J473,N473=""),Listes!$A$77,IF(AND(L473&lt;&gt;"",L473&lt;H473,M473=""),Listes!$A$78,IF(AND(P473="",OR(I473&lt;&gt;"",J473&lt;&gt;"",K473&lt;&gt;"")),Listes!$A$79,""))))))</f>
        <v/>
      </c>
      <c r="P473" s="196"/>
      <c r="Q473" s="31">
        <f t="shared" si="21"/>
        <v>0</v>
      </c>
    </row>
    <row r="474" spans="1:17" ht="20.100000000000001" customHeight="1" x14ac:dyDescent="0.25">
      <c r="A474" s="134">
        <v>468</v>
      </c>
      <c r="B474" s="131" t="str">
        <f>IF('Dépenses sur factures'!B474="","",'Dépenses sur factures'!B474)</f>
        <v/>
      </c>
      <c r="C474" s="194" t="str">
        <f>IF('Dépenses sur factures'!C474="","",'Dépenses sur factures'!C474)</f>
        <v/>
      </c>
      <c r="D474" s="194" t="str">
        <f>IF('Dépenses sur factures'!D474="","",'Dépenses sur factures'!D474)</f>
        <v/>
      </c>
      <c r="E474" s="131" t="str">
        <f>IF('Dépenses sur factures'!E474="","",'Dépenses sur factures'!E474)</f>
        <v/>
      </c>
      <c r="F474" s="283" t="str">
        <f>IF('Dépenses sur factures'!F474="","",'Dépenses sur factures'!F474)</f>
        <v/>
      </c>
      <c r="G474" s="283" t="str">
        <f>IF('Dépenses sur factures'!G474="","",'Dépenses sur factures'!G474)</f>
        <v/>
      </c>
      <c r="H474" s="133" t="str">
        <f>IF('Dépenses sur factures'!H474="","",'Dépenses sur factures'!H474)</f>
        <v/>
      </c>
      <c r="I474" s="106"/>
      <c r="J474" s="287" t="str">
        <f t="shared" si="22"/>
        <v/>
      </c>
      <c r="K474" s="287" t="str">
        <f t="shared" si="23"/>
        <v/>
      </c>
      <c r="L474" s="106"/>
      <c r="M474" s="191"/>
      <c r="N474" s="340"/>
      <c r="O474" s="341" t="str">
        <f>IF(AND(OR(I474="KO",L474&lt;&gt;""),OR(I474="",J474="",K474="")),Listes!$A$74,IF(AND(L474="",I474&lt;&gt;""),Listes!$A$75,IF(AND(H474&lt;L474,N474=""),Listes!$A$76,IF(AND(K474&lt;J474,N474=""),Listes!$A$77,IF(AND(L474&lt;&gt;"",L474&lt;H474,M474=""),Listes!$A$78,IF(AND(P474="",OR(I474&lt;&gt;"",J474&lt;&gt;"",K474&lt;&gt;"")),Listes!$A$79,""))))))</f>
        <v/>
      </c>
      <c r="P474" s="196"/>
      <c r="Q474" s="31">
        <f t="shared" si="21"/>
        <v>0</v>
      </c>
    </row>
    <row r="475" spans="1:17" ht="20.100000000000001" customHeight="1" x14ac:dyDescent="0.25">
      <c r="A475" s="134">
        <v>469</v>
      </c>
      <c r="B475" s="131" t="str">
        <f>IF('Dépenses sur factures'!B475="","",'Dépenses sur factures'!B475)</f>
        <v/>
      </c>
      <c r="C475" s="194" t="str">
        <f>IF('Dépenses sur factures'!C475="","",'Dépenses sur factures'!C475)</f>
        <v/>
      </c>
      <c r="D475" s="194" t="str">
        <f>IF('Dépenses sur factures'!D475="","",'Dépenses sur factures'!D475)</f>
        <v/>
      </c>
      <c r="E475" s="131" t="str">
        <f>IF('Dépenses sur factures'!E475="","",'Dépenses sur factures'!E475)</f>
        <v/>
      </c>
      <c r="F475" s="283" t="str">
        <f>IF('Dépenses sur factures'!F475="","",'Dépenses sur factures'!F475)</f>
        <v/>
      </c>
      <c r="G475" s="283" t="str">
        <f>IF('Dépenses sur factures'!G475="","",'Dépenses sur factures'!G475)</f>
        <v/>
      </c>
      <c r="H475" s="133" t="str">
        <f>IF('Dépenses sur factures'!H475="","",'Dépenses sur factures'!H475)</f>
        <v/>
      </c>
      <c r="I475" s="106"/>
      <c r="J475" s="287" t="str">
        <f t="shared" si="22"/>
        <v/>
      </c>
      <c r="K475" s="287" t="str">
        <f t="shared" si="23"/>
        <v/>
      </c>
      <c r="L475" s="106"/>
      <c r="M475" s="191"/>
      <c r="N475" s="340"/>
      <c r="O475" s="341" t="str">
        <f>IF(AND(OR(I475="KO",L475&lt;&gt;""),OR(I475="",J475="",K475="")),Listes!$A$74,IF(AND(L475="",I475&lt;&gt;""),Listes!$A$75,IF(AND(H475&lt;L475,N475=""),Listes!$A$76,IF(AND(K475&lt;J475,N475=""),Listes!$A$77,IF(AND(L475&lt;&gt;"",L475&lt;H475,M475=""),Listes!$A$78,IF(AND(P475="",OR(I475&lt;&gt;"",J475&lt;&gt;"",K475&lt;&gt;"")),Listes!$A$79,""))))))</f>
        <v/>
      </c>
      <c r="P475" s="196"/>
      <c r="Q475" s="31">
        <f t="shared" si="21"/>
        <v>0</v>
      </c>
    </row>
    <row r="476" spans="1:17" ht="20.100000000000001" customHeight="1" x14ac:dyDescent="0.25">
      <c r="A476" s="134">
        <v>470</v>
      </c>
      <c r="B476" s="131" t="str">
        <f>IF('Dépenses sur factures'!B476="","",'Dépenses sur factures'!B476)</f>
        <v/>
      </c>
      <c r="C476" s="194" t="str">
        <f>IF('Dépenses sur factures'!C476="","",'Dépenses sur factures'!C476)</f>
        <v/>
      </c>
      <c r="D476" s="194" t="str">
        <f>IF('Dépenses sur factures'!D476="","",'Dépenses sur factures'!D476)</f>
        <v/>
      </c>
      <c r="E476" s="131" t="str">
        <f>IF('Dépenses sur factures'!E476="","",'Dépenses sur factures'!E476)</f>
        <v/>
      </c>
      <c r="F476" s="283" t="str">
        <f>IF('Dépenses sur factures'!F476="","",'Dépenses sur factures'!F476)</f>
        <v/>
      </c>
      <c r="G476" s="283" t="str">
        <f>IF('Dépenses sur factures'!G476="","",'Dépenses sur factures'!G476)</f>
        <v/>
      </c>
      <c r="H476" s="133" t="str">
        <f>IF('Dépenses sur factures'!H476="","",'Dépenses sur factures'!H476)</f>
        <v/>
      </c>
      <c r="I476" s="106"/>
      <c r="J476" s="287" t="str">
        <f t="shared" si="22"/>
        <v/>
      </c>
      <c r="K476" s="287" t="str">
        <f t="shared" si="23"/>
        <v/>
      </c>
      <c r="L476" s="106"/>
      <c r="M476" s="191"/>
      <c r="N476" s="340"/>
      <c r="O476" s="341" t="str">
        <f>IF(AND(OR(I476="KO",L476&lt;&gt;""),OR(I476="",J476="",K476="")),Listes!$A$74,IF(AND(L476="",I476&lt;&gt;""),Listes!$A$75,IF(AND(H476&lt;L476,N476=""),Listes!$A$76,IF(AND(K476&lt;J476,N476=""),Listes!$A$77,IF(AND(L476&lt;&gt;"",L476&lt;H476,M476=""),Listes!$A$78,IF(AND(P476="",OR(I476&lt;&gt;"",J476&lt;&gt;"",K476&lt;&gt;"")),Listes!$A$79,""))))))</f>
        <v/>
      </c>
      <c r="P476" s="196"/>
      <c r="Q476" s="31">
        <f t="shared" si="21"/>
        <v>0</v>
      </c>
    </row>
    <row r="477" spans="1:17" ht="20.100000000000001" customHeight="1" x14ac:dyDescent="0.25">
      <c r="A477" s="134">
        <v>471</v>
      </c>
      <c r="B477" s="131" t="str">
        <f>IF('Dépenses sur factures'!B477="","",'Dépenses sur factures'!B477)</f>
        <v/>
      </c>
      <c r="C477" s="194" t="str">
        <f>IF('Dépenses sur factures'!C477="","",'Dépenses sur factures'!C477)</f>
        <v/>
      </c>
      <c r="D477" s="194" t="str">
        <f>IF('Dépenses sur factures'!D477="","",'Dépenses sur factures'!D477)</f>
        <v/>
      </c>
      <c r="E477" s="131" t="str">
        <f>IF('Dépenses sur factures'!E477="","",'Dépenses sur factures'!E477)</f>
        <v/>
      </c>
      <c r="F477" s="283" t="str">
        <f>IF('Dépenses sur factures'!F477="","",'Dépenses sur factures'!F477)</f>
        <v/>
      </c>
      <c r="G477" s="283" t="str">
        <f>IF('Dépenses sur factures'!G477="","",'Dépenses sur factures'!G477)</f>
        <v/>
      </c>
      <c r="H477" s="133" t="str">
        <f>IF('Dépenses sur factures'!H477="","",'Dépenses sur factures'!H477)</f>
        <v/>
      </c>
      <c r="I477" s="106"/>
      <c r="J477" s="287" t="str">
        <f t="shared" si="22"/>
        <v/>
      </c>
      <c r="K477" s="287" t="str">
        <f t="shared" si="23"/>
        <v/>
      </c>
      <c r="L477" s="106"/>
      <c r="M477" s="191"/>
      <c r="N477" s="340"/>
      <c r="O477" s="341" t="str">
        <f>IF(AND(OR(I477="KO",L477&lt;&gt;""),OR(I477="",J477="",K477="")),Listes!$A$74,IF(AND(L477="",I477&lt;&gt;""),Listes!$A$75,IF(AND(H477&lt;L477,N477=""),Listes!$A$76,IF(AND(K477&lt;J477,N477=""),Listes!$A$77,IF(AND(L477&lt;&gt;"",L477&lt;H477,M477=""),Listes!$A$78,IF(AND(P477="",OR(I477&lt;&gt;"",J477&lt;&gt;"",K477&lt;&gt;"")),Listes!$A$79,""))))))</f>
        <v/>
      </c>
      <c r="P477" s="196"/>
      <c r="Q477" s="31">
        <f t="shared" si="21"/>
        <v>0</v>
      </c>
    </row>
    <row r="478" spans="1:17" ht="20.100000000000001" customHeight="1" x14ac:dyDescent="0.25">
      <c r="A478" s="134">
        <v>472</v>
      </c>
      <c r="B478" s="131" t="str">
        <f>IF('Dépenses sur factures'!B478="","",'Dépenses sur factures'!B478)</f>
        <v/>
      </c>
      <c r="C478" s="194" t="str">
        <f>IF('Dépenses sur factures'!C478="","",'Dépenses sur factures'!C478)</f>
        <v/>
      </c>
      <c r="D478" s="194" t="str">
        <f>IF('Dépenses sur factures'!D478="","",'Dépenses sur factures'!D478)</f>
        <v/>
      </c>
      <c r="E478" s="131" t="str">
        <f>IF('Dépenses sur factures'!E478="","",'Dépenses sur factures'!E478)</f>
        <v/>
      </c>
      <c r="F478" s="283" t="str">
        <f>IF('Dépenses sur factures'!F478="","",'Dépenses sur factures'!F478)</f>
        <v/>
      </c>
      <c r="G478" s="283" t="str">
        <f>IF('Dépenses sur factures'!G478="","",'Dépenses sur factures'!G478)</f>
        <v/>
      </c>
      <c r="H478" s="133" t="str">
        <f>IF('Dépenses sur factures'!H478="","",'Dépenses sur factures'!H478)</f>
        <v/>
      </c>
      <c r="I478" s="106"/>
      <c r="J478" s="287" t="str">
        <f t="shared" si="22"/>
        <v/>
      </c>
      <c r="K478" s="287" t="str">
        <f t="shared" si="23"/>
        <v/>
      </c>
      <c r="L478" s="106"/>
      <c r="M478" s="191"/>
      <c r="N478" s="340"/>
      <c r="O478" s="341" t="str">
        <f>IF(AND(OR(I478="KO",L478&lt;&gt;""),OR(I478="",J478="",K478="")),Listes!$A$74,IF(AND(L478="",I478&lt;&gt;""),Listes!$A$75,IF(AND(H478&lt;L478,N478=""),Listes!$A$76,IF(AND(K478&lt;J478,N478=""),Listes!$A$77,IF(AND(L478&lt;&gt;"",L478&lt;H478,M478=""),Listes!$A$78,IF(AND(P478="",OR(I478&lt;&gt;"",J478&lt;&gt;"",K478&lt;&gt;"")),Listes!$A$79,""))))))</f>
        <v/>
      </c>
      <c r="P478" s="196"/>
      <c r="Q478" s="31">
        <f t="shared" si="21"/>
        <v>0</v>
      </c>
    </row>
    <row r="479" spans="1:17" ht="20.100000000000001" customHeight="1" x14ac:dyDescent="0.25">
      <c r="A479" s="134">
        <v>473</v>
      </c>
      <c r="B479" s="131" t="str">
        <f>IF('Dépenses sur factures'!B479="","",'Dépenses sur factures'!B479)</f>
        <v/>
      </c>
      <c r="C479" s="194" t="str">
        <f>IF('Dépenses sur factures'!C479="","",'Dépenses sur factures'!C479)</f>
        <v/>
      </c>
      <c r="D479" s="194" t="str">
        <f>IF('Dépenses sur factures'!D479="","",'Dépenses sur factures'!D479)</f>
        <v/>
      </c>
      <c r="E479" s="131" t="str">
        <f>IF('Dépenses sur factures'!E479="","",'Dépenses sur factures'!E479)</f>
        <v/>
      </c>
      <c r="F479" s="283" t="str">
        <f>IF('Dépenses sur factures'!F479="","",'Dépenses sur factures'!F479)</f>
        <v/>
      </c>
      <c r="G479" s="283" t="str">
        <f>IF('Dépenses sur factures'!G479="","",'Dépenses sur factures'!G479)</f>
        <v/>
      </c>
      <c r="H479" s="133" t="str">
        <f>IF('Dépenses sur factures'!H479="","",'Dépenses sur factures'!H479)</f>
        <v/>
      </c>
      <c r="I479" s="106"/>
      <c r="J479" s="287" t="str">
        <f t="shared" si="22"/>
        <v/>
      </c>
      <c r="K479" s="287" t="str">
        <f t="shared" si="23"/>
        <v/>
      </c>
      <c r="L479" s="106"/>
      <c r="M479" s="191"/>
      <c r="N479" s="340"/>
      <c r="O479" s="341" t="str">
        <f>IF(AND(OR(I479="KO",L479&lt;&gt;""),OR(I479="",J479="",K479="")),Listes!$A$74,IF(AND(L479="",I479&lt;&gt;""),Listes!$A$75,IF(AND(H479&lt;L479,N479=""),Listes!$A$76,IF(AND(K479&lt;J479,N479=""),Listes!$A$77,IF(AND(L479&lt;&gt;"",L479&lt;H479,M479=""),Listes!$A$78,IF(AND(P479="",OR(I479&lt;&gt;"",J479&lt;&gt;"",K479&lt;&gt;"")),Listes!$A$79,""))))))</f>
        <v/>
      </c>
      <c r="P479" s="196"/>
      <c r="Q479" s="31">
        <f t="shared" si="21"/>
        <v>0</v>
      </c>
    </row>
    <row r="480" spans="1:17" ht="20.100000000000001" customHeight="1" x14ac:dyDescent="0.25">
      <c r="A480" s="134">
        <v>474</v>
      </c>
      <c r="B480" s="131" t="str">
        <f>IF('Dépenses sur factures'!B480="","",'Dépenses sur factures'!B480)</f>
        <v/>
      </c>
      <c r="C480" s="194" t="str">
        <f>IF('Dépenses sur factures'!C480="","",'Dépenses sur factures'!C480)</f>
        <v/>
      </c>
      <c r="D480" s="194" t="str">
        <f>IF('Dépenses sur factures'!D480="","",'Dépenses sur factures'!D480)</f>
        <v/>
      </c>
      <c r="E480" s="131" t="str">
        <f>IF('Dépenses sur factures'!E480="","",'Dépenses sur factures'!E480)</f>
        <v/>
      </c>
      <c r="F480" s="283" t="str">
        <f>IF('Dépenses sur factures'!F480="","",'Dépenses sur factures'!F480)</f>
        <v/>
      </c>
      <c r="G480" s="283" t="str">
        <f>IF('Dépenses sur factures'!G480="","",'Dépenses sur factures'!G480)</f>
        <v/>
      </c>
      <c r="H480" s="133" t="str">
        <f>IF('Dépenses sur factures'!H480="","",'Dépenses sur factures'!H480)</f>
        <v/>
      </c>
      <c r="I480" s="106"/>
      <c r="J480" s="287" t="str">
        <f t="shared" si="22"/>
        <v/>
      </c>
      <c r="K480" s="287" t="str">
        <f t="shared" si="23"/>
        <v/>
      </c>
      <c r="L480" s="106"/>
      <c r="M480" s="191"/>
      <c r="N480" s="340"/>
      <c r="O480" s="341" t="str">
        <f>IF(AND(OR(I480="KO",L480&lt;&gt;""),OR(I480="",J480="",K480="")),Listes!$A$74,IF(AND(L480="",I480&lt;&gt;""),Listes!$A$75,IF(AND(H480&lt;L480,N480=""),Listes!$A$76,IF(AND(K480&lt;J480,N480=""),Listes!$A$77,IF(AND(L480&lt;&gt;"",L480&lt;H480,M480=""),Listes!$A$78,IF(AND(P480="",OR(I480&lt;&gt;"",J480&lt;&gt;"",K480&lt;&gt;"")),Listes!$A$79,""))))))</f>
        <v/>
      </c>
      <c r="P480" s="196"/>
      <c r="Q480" s="31">
        <f t="shared" si="21"/>
        <v>0</v>
      </c>
    </row>
    <row r="481" spans="1:17" ht="20.100000000000001" customHeight="1" x14ac:dyDescent="0.25">
      <c r="A481" s="134">
        <v>475</v>
      </c>
      <c r="B481" s="131" t="str">
        <f>IF('Dépenses sur factures'!B481="","",'Dépenses sur factures'!B481)</f>
        <v/>
      </c>
      <c r="C481" s="194" t="str">
        <f>IF('Dépenses sur factures'!C481="","",'Dépenses sur factures'!C481)</f>
        <v/>
      </c>
      <c r="D481" s="194" t="str">
        <f>IF('Dépenses sur factures'!D481="","",'Dépenses sur factures'!D481)</f>
        <v/>
      </c>
      <c r="E481" s="131" t="str">
        <f>IF('Dépenses sur factures'!E481="","",'Dépenses sur factures'!E481)</f>
        <v/>
      </c>
      <c r="F481" s="283" t="str">
        <f>IF('Dépenses sur factures'!F481="","",'Dépenses sur factures'!F481)</f>
        <v/>
      </c>
      <c r="G481" s="283" t="str">
        <f>IF('Dépenses sur factures'!G481="","",'Dépenses sur factures'!G481)</f>
        <v/>
      </c>
      <c r="H481" s="133" t="str">
        <f>IF('Dépenses sur factures'!H481="","",'Dépenses sur factures'!H481)</f>
        <v/>
      </c>
      <c r="I481" s="106"/>
      <c r="J481" s="287" t="str">
        <f t="shared" si="22"/>
        <v/>
      </c>
      <c r="K481" s="287" t="str">
        <f t="shared" si="23"/>
        <v/>
      </c>
      <c r="L481" s="106"/>
      <c r="M481" s="191"/>
      <c r="N481" s="340"/>
      <c r="O481" s="341" t="str">
        <f>IF(AND(OR(I481="KO",L481&lt;&gt;""),OR(I481="",J481="",K481="")),Listes!$A$74,IF(AND(L481="",I481&lt;&gt;""),Listes!$A$75,IF(AND(H481&lt;L481,N481=""),Listes!$A$76,IF(AND(K481&lt;J481,N481=""),Listes!$A$77,IF(AND(L481&lt;&gt;"",L481&lt;H481,M481=""),Listes!$A$78,IF(AND(P481="",OR(I481&lt;&gt;"",J481&lt;&gt;"",K481&lt;&gt;"")),Listes!$A$79,""))))))</f>
        <v/>
      </c>
      <c r="P481" s="196"/>
      <c r="Q481" s="31">
        <f t="shared" si="21"/>
        <v>0</v>
      </c>
    </row>
    <row r="482" spans="1:17" ht="20.100000000000001" customHeight="1" x14ac:dyDescent="0.25">
      <c r="A482" s="134">
        <v>476</v>
      </c>
      <c r="B482" s="131" t="str">
        <f>IF('Dépenses sur factures'!B482="","",'Dépenses sur factures'!B482)</f>
        <v/>
      </c>
      <c r="C482" s="194" t="str">
        <f>IF('Dépenses sur factures'!C482="","",'Dépenses sur factures'!C482)</f>
        <v/>
      </c>
      <c r="D482" s="194" t="str">
        <f>IF('Dépenses sur factures'!D482="","",'Dépenses sur factures'!D482)</f>
        <v/>
      </c>
      <c r="E482" s="131" t="str">
        <f>IF('Dépenses sur factures'!E482="","",'Dépenses sur factures'!E482)</f>
        <v/>
      </c>
      <c r="F482" s="283" t="str">
        <f>IF('Dépenses sur factures'!F482="","",'Dépenses sur factures'!F482)</f>
        <v/>
      </c>
      <c r="G482" s="283" t="str">
        <f>IF('Dépenses sur factures'!G482="","",'Dépenses sur factures'!G482)</f>
        <v/>
      </c>
      <c r="H482" s="133" t="str">
        <f>IF('Dépenses sur factures'!H482="","",'Dépenses sur factures'!H482)</f>
        <v/>
      </c>
      <c r="I482" s="106"/>
      <c r="J482" s="287" t="str">
        <f t="shared" si="22"/>
        <v/>
      </c>
      <c r="K482" s="287" t="str">
        <f t="shared" si="23"/>
        <v/>
      </c>
      <c r="L482" s="106"/>
      <c r="M482" s="191"/>
      <c r="N482" s="340"/>
      <c r="O482" s="341" t="str">
        <f>IF(AND(OR(I482="KO",L482&lt;&gt;""),OR(I482="",J482="",K482="")),Listes!$A$74,IF(AND(L482="",I482&lt;&gt;""),Listes!$A$75,IF(AND(H482&lt;L482,N482=""),Listes!$A$76,IF(AND(K482&lt;J482,N482=""),Listes!$A$77,IF(AND(L482&lt;&gt;"",L482&lt;H482,M482=""),Listes!$A$78,IF(AND(P482="",OR(I482&lt;&gt;"",J482&lt;&gt;"",K482&lt;&gt;"")),Listes!$A$79,""))))))</f>
        <v/>
      </c>
      <c r="P482" s="196"/>
      <c r="Q482" s="31">
        <f t="shared" si="21"/>
        <v>0</v>
      </c>
    </row>
    <row r="483" spans="1:17" ht="20.100000000000001" customHeight="1" x14ac:dyDescent="0.25">
      <c r="A483" s="134">
        <v>477</v>
      </c>
      <c r="B483" s="131" t="str">
        <f>IF('Dépenses sur factures'!B483="","",'Dépenses sur factures'!B483)</f>
        <v/>
      </c>
      <c r="C483" s="194" t="str">
        <f>IF('Dépenses sur factures'!C483="","",'Dépenses sur factures'!C483)</f>
        <v/>
      </c>
      <c r="D483" s="194" t="str">
        <f>IF('Dépenses sur factures'!D483="","",'Dépenses sur factures'!D483)</f>
        <v/>
      </c>
      <c r="E483" s="131" t="str">
        <f>IF('Dépenses sur factures'!E483="","",'Dépenses sur factures'!E483)</f>
        <v/>
      </c>
      <c r="F483" s="283" t="str">
        <f>IF('Dépenses sur factures'!F483="","",'Dépenses sur factures'!F483)</f>
        <v/>
      </c>
      <c r="G483" s="283" t="str">
        <f>IF('Dépenses sur factures'!G483="","",'Dépenses sur factures'!G483)</f>
        <v/>
      </c>
      <c r="H483" s="133" t="str">
        <f>IF('Dépenses sur factures'!H483="","",'Dépenses sur factures'!H483)</f>
        <v/>
      </c>
      <c r="I483" s="106"/>
      <c r="J483" s="287" t="str">
        <f t="shared" si="22"/>
        <v/>
      </c>
      <c r="K483" s="287" t="str">
        <f t="shared" si="23"/>
        <v/>
      </c>
      <c r="L483" s="106"/>
      <c r="M483" s="191"/>
      <c r="N483" s="340"/>
      <c r="O483" s="341" t="str">
        <f>IF(AND(OR(I483="KO",L483&lt;&gt;""),OR(I483="",J483="",K483="")),Listes!$A$74,IF(AND(L483="",I483&lt;&gt;""),Listes!$A$75,IF(AND(H483&lt;L483,N483=""),Listes!$A$76,IF(AND(K483&lt;J483,N483=""),Listes!$A$77,IF(AND(L483&lt;&gt;"",L483&lt;H483,M483=""),Listes!$A$78,IF(AND(P483="",OR(I483&lt;&gt;"",J483&lt;&gt;"",K483&lt;&gt;"")),Listes!$A$79,""))))))</f>
        <v/>
      </c>
      <c r="P483" s="196"/>
      <c r="Q483" s="31">
        <f t="shared" si="21"/>
        <v>0</v>
      </c>
    </row>
    <row r="484" spans="1:17" ht="20.100000000000001" customHeight="1" x14ac:dyDescent="0.25">
      <c r="A484" s="134">
        <v>478</v>
      </c>
      <c r="B484" s="131" t="str">
        <f>IF('Dépenses sur factures'!B484="","",'Dépenses sur factures'!B484)</f>
        <v/>
      </c>
      <c r="C484" s="194" t="str">
        <f>IF('Dépenses sur factures'!C484="","",'Dépenses sur factures'!C484)</f>
        <v/>
      </c>
      <c r="D484" s="194" t="str">
        <f>IF('Dépenses sur factures'!D484="","",'Dépenses sur factures'!D484)</f>
        <v/>
      </c>
      <c r="E484" s="131" t="str">
        <f>IF('Dépenses sur factures'!E484="","",'Dépenses sur factures'!E484)</f>
        <v/>
      </c>
      <c r="F484" s="283" t="str">
        <f>IF('Dépenses sur factures'!F484="","",'Dépenses sur factures'!F484)</f>
        <v/>
      </c>
      <c r="G484" s="283" t="str">
        <f>IF('Dépenses sur factures'!G484="","",'Dépenses sur factures'!G484)</f>
        <v/>
      </c>
      <c r="H484" s="133" t="str">
        <f>IF('Dépenses sur factures'!H484="","",'Dépenses sur factures'!H484)</f>
        <v/>
      </c>
      <c r="I484" s="106"/>
      <c r="J484" s="287" t="str">
        <f t="shared" si="22"/>
        <v/>
      </c>
      <c r="K484" s="287" t="str">
        <f t="shared" si="23"/>
        <v/>
      </c>
      <c r="L484" s="106"/>
      <c r="M484" s="191"/>
      <c r="N484" s="340"/>
      <c r="O484" s="341" t="str">
        <f>IF(AND(OR(I484="KO",L484&lt;&gt;""),OR(I484="",J484="",K484="")),Listes!$A$74,IF(AND(L484="",I484&lt;&gt;""),Listes!$A$75,IF(AND(H484&lt;L484,N484=""),Listes!$A$76,IF(AND(K484&lt;J484,N484=""),Listes!$A$77,IF(AND(L484&lt;&gt;"",L484&lt;H484,M484=""),Listes!$A$78,IF(AND(P484="",OR(I484&lt;&gt;"",J484&lt;&gt;"",K484&lt;&gt;"")),Listes!$A$79,""))))))</f>
        <v/>
      </c>
      <c r="P484" s="196"/>
      <c r="Q484" s="31">
        <f t="shared" si="21"/>
        <v>0</v>
      </c>
    </row>
    <row r="485" spans="1:17" ht="20.100000000000001" customHeight="1" x14ac:dyDescent="0.25">
      <c r="A485" s="134">
        <v>479</v>
      </c>
      <c r="B485" s="131" t="str">
        <f>IF('Dépenses sur factures'!B485="","",'Dépenses sur factures'!B485)</f>
        <v/>
      </c>
      <c r="C485" s="194" t="str">
        <f>IF('Dépenses sur factures'!C485="","",'Dépenses sur factures'!C485)</f>
        <v/>
      </c>
      <c r="D485" s="194" t="str">
        <f>IF('Dépenses sur factures'!D485="","",'Dépenses sur factures'!D485)</f>
        <v/>
      </c>
      <c r="E485" s="131" t="str">
        <f>IF('Dépenses sur factures'!E485="","",'Dépenses sur factures'!E485)</f>
        <v/>
      </c>
      <c r="F485" s="283" t="str">
        <f>IF('Dépenses sur factures'!F485="","",'Dépenses sur factures'!F485)</f>
        <v/>
      </c>
      <c r="G485" s="283" t="str">
        <f>IF('Dépenses sur factures'!G485="","",'Dépenses sur factures'!G485)</f>
        <v/>
      </c>
      <c r="H485" s="133" t="str">
        <f>IF('Dépenses sur factures'!H485="","",'Dépenses sur factures'!H485)</f>
        <v/>
      </c>
      <c r="I485" s="106"/>
      <c r="J485" s="287" t="str">
        <f t="shared" si="22"/>
        <v/>
      </c>
      <c r="K485" s="287" t="str">
        <f t="shared" si="23"/>
        <v/>
      </c>
      <c r="L485" s="106"/>
      <c r="M485" s="191"/>
      <c r="N485" s="340"/>
      <c r="O485" s="341" t="str">
        <f>IF(AND(OR(I485="KO",L485&lt;&gt;""),OR(I485="",J485="",K485="")),Listes!$A$74,IF(AND(L485="",I485&lt;&gt;""),Listes!$A$75,IF(AND(H485&lt;L485,N485=""),Listes!$A$76,IF(AND(K485&lt;J485,N485=""),Listes!$A$77,IF(AND(L485&lt;&gt;"",L485&lt;H485,M485=""),Listes!$A$78,IF(AND(P485="",OR(I485&lt;&gt;"",J485&lt;&gt;"",K485&lt;&gt;"")),Listes!$A$79,""))))))</f>
        <v/>
      </c>
      <c r="P485" s="196"/>
      <c r="Q485" s="31">
        <f t="shared" si="21"/>
        <v>0</v>
      </c>
    </row>
    <row r="486" spans="1:17" ht="20.100000000000001" customHeight="1" x14ac:dyDescent="0.25">
      <c r="A486" s="134">
        <v>480</v>
      </c>
      <c r="B486" s="131" t="str">
        <f>IF('Dépenses sur factures'!B486="","",'Dépenses sur factures'!B486)</f>
        <v/>
      </c>
      <c r="C486" s="194" t="str">
        <f>IF('Dépenses sur factures'!C486="","",'Dépenses sur factures'!C486)</f>
        <v/>
      </c>
      <c r="D486" s="194" t="str">
        <f>IF('Dépenses sur factures'!D486="","",'Dépenses sur factures'!D486)</f>
        <v/>
      </c>
      <c r="E486" s="131" t="str">
        <f>IF('Dépenses sur factures'!E486="","",'Dépenses sur factures'!E486)</f>
        <v/>
      </c>
      <c r="F486" s="283" t="str">
        <f>IF('Dépenses sur factures'!F486="","",'Dépenses sur factures'!F486)</f>
        <v/>
      </c>
      <c r="G486" s="283" t="str">
        <f>IF('Dépenses sur factures'!G486="","",'Dépenses sur factures'!G486)</f>
        <v/>
      </c>
      <c r="H486" s="133" t="str">
        <f>IF('Dépenses sur factures'!H486="","",'Dépenses sur factures'!H486)</f>
        <v/>
      </c>
      <c r="I486" s="106"/>
      <c r="J486" s="287" t="str">
        <f t="shared" si="22"/>
        <v/>
      </c>
      <c r="K486" s="287" t="str">
        <f t="shared" si="23"/>
        <v/>
      </c>
      <c r="L486" s="106"/>
      <c r="M486" s="191"/>
      <c r="N486" s="340"/>
      <c r="O486" s="341" t="str">
        <f>IF(AND(OR(I486="KO",L486&lt;&gt;""),OR(I486="",J486="",K486="")),Listes!$A$74,IF(AND(L486="",I486&lt;&gt;""),Listes!$A$75,IF(AND(H486&lt;L486,N486=""),Listes!$A$76,IF(AND(K486&lt;J486,N486=""),Listes!$A$77,IF(AND(L486&lt;&gt;"",L486&lt;H486,M486=""),Listes!$A$78,IF(AND(P486="",OR(I486&lt;&gt;"",J486&lt;&gt;"",K486&lt;&gt;"")),Listes!$A$79,""))))))</f>
        <v/>
      </c>
      <c r="P486" s="196"/>
      <c r="Q486" s="31">
        <f t="shared" si="21"/>
        <v>0</v>
      </c>
    </row>
    <row r="487" spans="1:17" ht="20.100000000000001" customHeight="1" x14ac:dyDescent="0.25">
      <c r="A487" s="134">
        <v>481</v>
      </c>
      <c r="B487" s="131" t="str">
        <f>IF('Dépenses sur factures'!B487="","",'Dépenses sur factures'!B487)</f>
        <v/>
      </c>
      <c r="C487" s="194" t="str">
        <f>IF('Dépenses sur factures'!C487="","",'Dépenses sur factures'!C487)</f>
        <v/>
      </c>
      <c r="D487" s="194" t="str">
        <f>IF('Dépenses sur factures'!D487="","",'Dépenses sur factures'!D487)</f>
        <v/>
      </c>
      <c r="E487" s="131" t="str">
        <f>IF('Dépenses sur factures'!E487="","",'Dépenses sur factures'!E487)</f>
        <v/>
      </c>
      <c r="F487" s="283" t="str">
        <f>IF('Dépenses sur factures'!F487="","",'Dépenses sur factures'!F487)</f>
        <v/>
      </c>
      <c r="G487" s="283" t="str">
        <f>IF('Dépenses sur factures'!G487="","",'Dépenses sur factures'!G487)</f>
        <v/>
      </c>
      <c r="H487" s="133" t="str">
        <f>IF('Dépenses sur factures'!H487="","",'Dépenses sur factures'!H487)</f>
        <v/>
      </c>
      <c r="I487" s="106"/>
      <c r="J487" s="287" t="str">
        <f t="shared" si="22"/>
        <v/>
      </c>
      <c r="K487" s="287" t="str">
        <f t="shared" si="23"/>
        <v/>
      </c>
      <c r="L487" s="106"/>
      <c r="M487" s="191"/>
      <c r="N487" s="340"/>
      <c r="O487" s="341" t="str">
        <f>IF(AND(OR(I487="KO",L487&lt;&gt;""),OR(I487="",J487="",K487="")),Listes!$A$74,IF(AND(L487="",I487&lt;&gt;""),Listes!$A$75,IF(AND(H487&lt;L487,N487=""),Listes!$A$76,IF(AND(K487&lt;J487,N487=""),Listes!$A$77,IF(AND(L487&lt;&gt;"",L487&lt;H487,M487=""),Listes!$A$78,IF(AND(P487="",OR(I487&lt;&gt;"",J487&lt;&gt;"",K487&lt;&gt;"")),Listes!$A$79,""))))))</f>
        <v/>
      </c>
      <c r="P487" s="196"/>
      <c r="Q487" s="31">
        <f t="shared" si="21"/>
        <v>0</v>
      </c>
    </row>
    <row r="488" spans="1:17" ht="20.100000000000001" customHeight="1" x14ac:dyDescent="0.25">
      <c r="A488" s="134">
        <v>482</v>
      </c>
      <c r="B488" s="131" t="str">
        <f>IF('Dépenses sur factures'!B488="","",'Dépenses sur factures'!B488)</f>
        <v/>
      </c>
      <c r="C488" s="194" t="str">
        <f>IF('Dépenses sur factures'!C488="","",'Dépenses sur factures'!C488)</f>
        <v/>
      </c>
      <c r="D488" s="194" t="str">
        <f>IF('Dépenses sur factures'!D488="","",'Dépenses sur factures'!D488)</f>
        <v/>
      </c>
      <c r="E488" s="131" t="str">
        <f>IF('Dépenses sur factures'!E488="","",'Dépenses sur factures'!E488)</f>
        <v/>
      </c>
      <c r="F488" s="283" t="str">
        <f>IF('Dépenses sur factures'!F488="","",'Dépenses sur factures'!F488)</f>
        <v/>
      </c>
      <c r="G488" s="283" t="str">
        <f>IF('Dépenses sur factures'!G488="","",'Dépenses sur factures'!G488)</f>
        <v/>
      </c>
      <c r="H488" s="133" t="str">
        <f>IF('Dépenses sur factures'!H488="","",'Dépenses sur factures'!H488)</f>
        <v/>
      </c>
      <c r="I488" s="106"/>
      <c r="J488" s="287" t="str">
        <f t="shared" si="22"/>
        <v/>
      </c>
      <c r="K488" s="287" t="str">
        <f t="shared" si="23"/>
        <v/>
      </c>
      <c r="L488" s="106"/>
      <c r="M488" s="191"/>
      <c r="N488" s="340"/>
      <c r="O488" s="341" t="str">
        <f>IF(AND(OR(I488="KO",L488&lt;&gt;""),OR(I488="",J488="",K488="")),Listes!$A$74,IF(AND(L488="",I488&lt;&gt;""),Listes!$A$75,IF(AND(H488&lt;L488,N488=""),Listes!$A$76,IF(AND(K488&lt;J488,N488=""),Listes!$A$77,IF(AND(L488&lt;&gt;"",L488&lt;H488,M488=""),Listes!$A$78,IF(AND(P488="",OR(I488&lt;&gt;"",J488&lt;&gt;"",K488&lt;&gt;"")),Listes!$A$79,""))))))</f>
        <v/>
      </c>
      <c r="P488" s="196"/>
      <c r="Q488" s="31">
        <f t="shared" si="21"/>
        <v>0</v>
      </c>
    </row>
    <row r="489" spans="1:17" ht="20.100000000000001" customHeight="1" x14ac:dyDescent="0.25">
      <c r="A489" s="134">
        <v>483</v>
      </c>
      <c r="B489" s="131" t="str">
        <f>IF('Dépenses sur factures'!B489="","",'Dépenses sur factures'!B489)</f>
        <v/>
      </c>
      <c r="C489" s="194" t="str">
        <f>IF('Dépenses sur factures'!C489="","",'Dépenses sur factures'!C489)</f>
        <v/>
      </c>
      <c r="D489" s="194" t="str">
        <f>IF('Dépenses sur factures'!D489="","",'Dépenses sur factures'!D489)</f>
        <v/>
      </c>
      <c r="E489" s="131" t="str">
        <f>IF('Dépenses sur factures'!E489="","",'Dépenses sur factures'!E489)</f>
        <v/>
      </c>
      <c r="F489" s="283" t="str">
        <f>IF('Dépenses sur factures'!F489="","",'Dépenses sur factures'!F489)</f>
        <v/>
      </c>
      <c r="G489" s="283" t="str">
        <f>IF('Dépenses sur factures'!G489="","",'Dépenses sur factures'!G489)</f>
        <v/>
      </c>
      <c r="H489" s="133" t="str">
        <f>IF('Dépenses sur factures'!H489="","",'Dépenses sur factures'!H489)</f>
        <v/>
      </c>
      <c r="I489" s="106"/>
      <c r="J489" s="287" t="str">
        <f t="shared" si="22"/>
        <v/>
      </c>
      <c r="K489" s="287" t="str">
        <f t="shared" si="23"/>
        <v/>
      </c>
      <c r="L489" s="106"/>
      <c r="M489" s="191"/>
      <c r="N489" s="340"/>
      <c r="O489" s="341" t="str">
        <f>IF(AND(OR(I489="KO",L489&lt;&gt;""),OR(I489="",J489="",K489="")),Listes!$A$74,IF(AND(L489="",I489&lt;&gt;""),Listes!$A$75,IF(AND(H489&lt;L489,N489=""),Listes!$A$76,IF(AND(K489&lt;J489,N489=""),Listes!$A$77,IF(AND(L489&lt;&gt;"",L489&lt;H489,M489=""),Listes!$A$78,IF(AND(P489="",OR(I489&lt;&gt;"",J489&lt;&gt;"",K489&lt;&gt;"")),Listes!$A$79,""))))))</f>
        <v/>
      </c>
      <c r="P489" s="196"/>
      <c r="Q489" s="31">
        <f t="shared" si="21"/>
        <v>0</v>
      </c>
    </row>
    <row r="490" spans="1:17" ht="20.100000000000001" customHeight="1" x14ac:dyDescent="0.25">
      <c r="A490" s="134">
        <v>484</v>
      </c>
      <c r="B490" s="131" t="str">
        <f>IF('Dépenses sur factures'!B490="","",'Dépenses sur factures'!B490)</f>
        <v/>
      </c>
      <c r="C490" s="194" t="str">
        <f>IF('Dépenses sur factures'!C490="","",'Dépenses sur factures'!C490)</f>
        <v/>
      </c>
      <c r="D490" s="194" t="str">
        <f>IF('Dépenses sur factures'!D490="","",'Dépenses sur factures'!D490)</f>
        <v/>
      </c>
      <c r="E490" s="131" t="str">
        <f>IF('Dépenses sur factures'!E490="","",'Dépenses sur factures'!E490)</f>
        <v/>
      </c>
      <c r="F490" s="283" t="str">
        <f>IF('Dépenses sur factures'!F490="","",'Dépenses sur factures'!F490)</f>
        <v/>
      </c>
      <c r="G490" s="283" t="str">
        <f>IF('Dépenses sur factures'!G490="","",'Dépenses sur factures'!G490)</f>
        <v/>
      </c>
      <c r="H490" s="133" t="str">
        <f>IF('Dépenses sur factures'!H490="","",'Dépenses sur factures'!H490)</f>
        <v/>
      </c>
      <c r="I490" s="106"/>
      <c r="J490" s="287" t="str">
        <f t="shared" si="22"/>
        <v/>
      </c>
      <c r="K490" s="287" t="str">
        <f t="shared" si="23"/>
        <v/>
      </c>
      <c r="L490" s="106"/>
      <c r="M490" s="191"/>
      <c r="N490" s="340"/>
      <c r="O490" s="341" t="str">
        <f>IF(AND(OR(I490="KO",L490&lt;&gt;""),OR(I490="",J490="",K490="")),Listes!$A$74,IF(AND(L490="",I490&lt;&gt;""),Listes!$A$75,IF(AND(H490&lt;L490,N490=""),Listes!$A$76,IF(AND(K490&lt;J490,N490=""),Listes!$A$77,IF(AND(L490&lt;&gt;"",L490&lt;H490,M490=""),Listes!$A$78,IF(AND(P490="",OR(I490&lt;&gt;"",J490&lt;&gt;"",K490&lt;&gt;"")),Listes!$A$79,""))))))</f>
        <v/>
      </c>
      <c r="P490" s="196"/>
      <c r="Q490" s="31">
        <f t="shared" si="21"/>
        <v>0</v>
      </c>
    </row>
    <row r="491" spans="1:17" ht="20.100000000000001" customHeight="1" x14ac:dyDescent="0.25">
      <c r="A491" s="134">
        <v>485</v>
      </c>
      <c r="B491" s="131" t="str">
        <f>IF('Dépenses sur factures'!B491="","",'Dépenses sur factures'!B491)</f>
        <v/>
      </c>
      <c r="C491" s="194" t="str">
        <f>IF('Dépenses sur factures'!C491="","",'Dépenses sur factures'!C491)</f>
        <v/>
      </c>
      <c r="D491" s="194" t="str">
        <f>IF('Dépenses sur factures'!D491="","",'Dépenses sur factures'!D491)</f>
        <v/>
      </c>
      <c r="E491" s="131" t="str">
        <f>IF('Dépenses sur factures'!E491="","",'Dépenses sur factures'!E491)</f>
        <v/>
      </c>
      <c r="F491" s="283" t="str">
        <f>IF('Dépenses sur factures'!F491="","",'Dépenses sur factures'!F491)</f>
        <v/>
      </c>
      <c r="G491" s="283" t="str">
        <f>IF('Dépenses sur factures'!G491="","",'Dépenses sur factures'!G491)</f>
        <v/>
      </c>
      <c r="H491" s="133" t="str">
        <f>IF('Dépenses sur factures'!H491="","",'Dépenses sur factures'!H491)</f>
        <v/>
      </c>
      <c r="I491" s="106"/>
      <c r="J491" s="287" t="str">
        <f t="shared" si="22"/>
        <v/>
      </c>
      <c r="K491" s="287" t="str">
        <f t="shared" si="23"/>
        <v/>
      </c>
      <c r="L491" s="106"/>
      <c r="M491" s="191"/>
      <c r="N491" s="340"/>
      <c r="O491" s="341" t="str">
        <f>IF(AND(OR(I491="KO",L491&lt;&gt;""),OR(I491="",J491="",K491="")),Listes!$A$74,IF(AND(L491="",I491&lt;&gt;""),Listes!$A$75,IF(AND(H491&lt;L491,N491=""),Listes!$A$76,IF(AND(K491&lt;J491,N491=""),Listes!$A$77,IF(AND(L491&lt;&gt;"",L491&lt;H491,M491=""),Listes!$A$78,IF(AND(P491="",OR(I491&lt;&gt;"",J491&lt;&gt;"",K491&lt;&gt;"")),Listes!$A$79,""))))))</f>
        <v/>
      </c>
      <c r="P491" s="196"/>
      <c r="Q491" s="31">
        <f t="shared" si="21"/>
        <v>0</v>
      </c>
    </row>
    <row r="492" spans="1:17" ht="20.100000000000001" customHeight="1" x14ac:dyDescent="0.25">
      <c r="A492" s="134">
        <v>486</v>
      </c>
      <c r="B492" s="131" t="str">
        <f>IF('Dépenses sur factures'!B492="","",'Dépenses sur factures'!B492)</f>
        <v/>
      </c>
      <c r="C492" s="194" t="str">
        <f>IF('Dépenses sur factures'!C492="","",'Dépenses sur factures'!C492)</f>
        <v/>
      </c>
      <c r="D492" s="194" t="str">
        <f>IF('Dépenses sur factures'!D492="","",'Dépenses sur factures'!D492)</f>
        <v/>
      </c>
      <c r="E492" s="131" t="str">
        <f>IF('Dépenses sur factures'!E492="","",'Dépenses sur factures'!E492)</f>
        <v/>
      </c>
      <c r="F492" s="283" t="str">
        <f>IF('Dépenses sur factures'!F492="","",'Dépenses sur factures'!F492)</f>
        <v/>
      </c>
      <c r="G492" s="283" t="str">
        <f>IF('Dépenses sur factures'!G492="","",'Dépenses sur factures'!G492)</f>
        <v/>
      </c>
      <c r="H492" s="133" t="str">
        <f>IF('Dépenses sur factures'!H492="","",'Dépenses sur factures'!H492)</f>
        <v/>
      </c>
      <c r="I492" s="106"/>
      <c r="J492" s="287" t="str">
        <f t="shared" si="22"/>
        <v/>
      </c>
      <c r="K492" s="287" t="str">
        <f t="shared" si="23"/>
        <v/>
      </c>
      <c r="L492" s="106"/>
      <c r="M492" s="191"/>
      <c r="N492" s="340"/>
      <c r="O492" s="341" t="str">
        <f>IF(AND(OR(I492="KO",L492&lt;&gt;""),OR(I492="",J492="",K492="")),Listes!$A$74,IF(AND(L492="",I492&lt;&gt;""),Listes!$A$75,IF(AND(H492&lt;L492,N492=""),Listes!$A$76,IF(AND(K492&lt;J492,N492=""),Listes!$A$77,IF(AND(L492&lt;&gt;"",L492&lt;H492,M492=""),Listes!$A$78,IF(AND(P492="",OR(I492&lt;&gt;"",J492&lt;&gt;"",K492&lt;&gt;"")),Listes!$A$79,""))))))</f>
        <v/>
      </c>
      <c r="P492" s="196"/>
      <c r="Q492" s="31">
        <f t="shared" si="21"/>
        <v>0</v>
      </c>
    </row>
    <row r="493" spans="1:17" ht="20.100000000000001" customHeight="1" x14ac:dyDescent="0.25">
      <c r="A493" s="134">
        <v>487</v>
      </c>
      <c r="B493" s="131" t="str">
        <f>IF('Dépenses sur factures'!B493="","",'Dépenses sur factures'!B493)</f>
        <v/>
      </c>
      <c r="C493" s="194" t="str">
        <f>IF('Dépenses sur factures'!C493="","",'Dépenses sur factures'!C493)</f>
        <v/>
      </c>
      <c r="D493" s="194" t="str">
        <f>IF('Dépenses sur factures'!D493="","",'Dépenses sur factures'!D493)</f>
        <v/>
      </c>
      <c r="E493" s="131" t="str">
        <f>IF('Dépenses sur factures'!E493="","",'Dépenses sur factures'!E493)</f>
        <v/>
      </c>
      <c r="F493" s="283" t="str">
        <f>IF('Dépenses sur factures'!F493="","",'Dépenses sur factures'!F493)</f>
        <v/>
      </c>
      <c r="G493" s="283" t="str">
        <f>IF('Dépenses sur factures'!G493="","",'Dépenses sur factures'!G493)</f>
        <v/>
      </c>
      <c r="H493" s="133" t="str">
        <f>IF('Dépenses sur factures'!H493="","",'Dépenses sur factures'!H493)</f>
        <v/>
      </c>
      <c r="I493" s="106"/>
      <c r="J493" s="287" t="str">
        <f t="shared" si="22"/>
        <v/>
      </c>
      <c r="K493" s="287" t="str">
        <f t="shared" si="23"/>
        <v/>
      </c>
      <c r="L493" s="106"/>
      <c r="M493" s="191"/>
      <c r="N493" s="340"/>
      <c r="O493" s="341" t="str">
        <f>IF(AND(OR(I493="KO",L493&lt;&gt;""),OR(I493="",J493="",K493="")),Listes!$A$74,IF(AND(L493="",I493&lt;&gt;""),Listes!$A$75,IF(AND(H493&lt;L493,N493=""),Listes!$A$76,IF(AND(K493&lt;J493,N493=""),Listes!$A$77,IF(AND(L493&lt;&gt;"",L493&lt;H493,M493=""),Listes!$A$78,IF(AND(P493="",OR(I493&lt;&gt;"",J493&lt;&gt;"",K493&lt;&gt;"")),Listes!$A$79,""))))))</f>
        <v/>
      </c>
      <c r="P493" s="196"/>
      <c r="Q493" s="31">
        <f t="shared" si="21"/>
        <v>0</v>
      </c>
    </row>
    <row r="494" spans="1:17" ht="20.100000000000001" customHeight="1" x14ac:dyDescent="0.25">
      <c r="A494" s="134">
        <v>488</v>
      </c>
      <c r="B494" s="131" t="str">
        <f>IF('Dépenses sur factures'!B494="","",'Dépenses sur factures'!B494)</f>
        <v/>
      </c>
      <c r="C494" s="194" t="str">
        <f>IF('Dépenses sur factures'!C494="","",'Dépenses sur factures'!C494)</f>
        <v/>
      </c>
      <c r="D494" s="194" t="str">
        <f>IF('Dépenses sur factures'!D494="","",'Dépenses sur factures'!D494)</f>
        <v/>
      </c>
      <c r="E494" s="131" t="str">
        <f>IF('Dépenses sur factures'!E494="","",'Dépenses sur factures'!E494)</f>
        <v/>
      </c>
      <c r="F494" s="283" t="str">
        <f>IF('Dépenses sur factures'!F494="","",'Dépenses sur factures'!F494)</f>
        <v/>
      </c>
      <c r="G494" s="283" t="str">
        <f>IF('Dépenses sur factures'!G494="","",'Dépenses sur factures'!G494)</f>
        <v/>
      </c>
      <c r="H494" s="133" t="str">
        <f>IF('Dépenses sur factures'!H494="","",'Dépenses sur factures'!H494)</f>
        <v/>
      </c>
      <c r="I494" s="106"/>
      <c r="J494" s="287" t="str">
        <f t="shared" si="22"/>
        <v/>
      </c>
      <c r="K494" s="287" t="str">
        <f t="shared" si="23"/>
        <v/>
      </c>
      <c r="L494" s="106"/>
      <c r="M494" s="191"/>
      <c r="N494" s="340"/>
      <c r="O494" s="341" t="str">
        <f>IF(AND(OR(I494="KO",L494&lt;&gt;""),OR(I494="",J494="",K494="")),Listes!$A$74,IF(AND(L494="",I494&lt;&gt;""),Listes!$A$75,IF(AND(H494&lt;L494,N494=""),Listes!$A$76,IF(AND(K494&lt;J494,N494=""),Listes!$A$77,IF(AND(L494&lt;&gt;"",L494&lt;H494,M494=""),Listes!$A$78,IF(AND(P494="",OR(I494&lt;&gt;"",J494&lt;&gt;"",K494&lt;&gt;"")),Listes!$A$79,""))))))</f>
        <v/>
      </c>
      <c r="P494" s="196"/>
      <c r="Q494" s="31">
        <f t="shared" si="21"/>
        <v>0</v>
      </c>
    </row>
    <row r="495" spans="1:17" ht="20.100000000000001" customHeight="1" x14ac:dyDescent="0.25">
      <c r="A495" s="134">
        <v>489</v>
      </c>
      <c r="B495" s="131" t="str">
        <f>IF('Dépenses sur factures'!B495="","",'Dépenses sur factures'!B495)</f>
        <v/>
      </c>
      <c r="C495" s="194" t="str">
        <f>IF('Dépenses sur factures'!C495="","",'Dépenses sur factures'!C495)</f>
        <v/>
      </c>
      <c r="D495" s="194" t="str">
        <f>IF('Dépenses sur factures'!D495="","",'Dépenses sur factures'!D495)</f>
        <v/>
      </c>
      <c r="E495" s="131" t="str">
        <f>IF('Dépenses sur factures'!E495="","",'Dépenses sur factures'!E495)</f>
        <v/>
      </c>
      <c r="F495" s="283" t="str">
        <f>IF('Dépenses sur factures'!F495="","",'Dépenses sur factures'!F495)</f>
        <v/>
      </c>
      <c r="G495" s="283" t="str">
        <f>IF('Dépenses sur factures'!G495="","",'Dépenses sur factures'!G495)</f>
        <v/>
      </c>
      <c r="H495" s="133" t="str">
        <f>IF('Dépenses sur factures'!H495="","",'Dépenses sur factures'!H495)</f>
        <v/>
      </c>
      <c r="I495" s="106"/>
      <c r="J495" s="287" t="str">
        <f t="shared" si="22"/>
        <v/>
      </c>
      <c r="K495" s="287" t="str">
        <f t="shared" si="23"/>
        <v/>
      </c>
      <c r="L495" s="106"/>
      <c r="M495" s="191"/>
      <c r="N495" s="340"/>
      <c r="O495" s="341" t="str">
        <f>IF(AND(OR(I495="KO",L495&lt;&gt;""),OR(I495="",J495="",K495="")),Listes!$A$74,IF(AND(L495="",I495&lt;&gt;""),Listes!$A$75,IF(AND(H495&lt;L495,N495=""),Listes!$A$76,IF(AND(K495&lt;J495,N495=""),Listes!$A$77,IF(AND(L495&lt;&gt;"",L495&lt;H495,M495=""),Listes!$A$78,IF(AND(P495="",OR(I495&lt;&gt;"",J495&lt;&gt;"",K495&lt;&gt;"")),Listes!$A$79,""))))))</f>
        <v/>
      </c>
      <c r="P495" s="196"/>
      <c r="Q495" s="31">
        <f t="shared" si="21"/>
        <v>0</v>
      </c>
    </row>
    <row r="496" spans="1:17" ht="20.100000000000001" customHeight="1" x14ac:dyDescent="0.25">
      <c r="A496" s="134">
        <v>490</v>
      </c>
      <c r="B496" s="131" t="str">
        <f>IF('Dépenses sur factures'!B496="","",'Dépenses sur factures'!B496)</f>
        <v/>
      </c>
      <c r="C496" s="194" t="str">
        <f>IF('Dépenses sur factures'!C496="","",'Dépenses sur factures'!C496)</f>
        <v/>
      </c>
      <c r="D496" s="194" t="str">
        <f>IF('Dépenses sur factures'!D496="","",'Dépenses sur factures'!D496)</f>
        <v/>
      </c>
      <c r="E496" s="131" t="str">
        <f>IF('Dépenses sur factures'!E496="","",'Dépenses sur factures'!E496)</f>
        <v/>
      </c>
      <c r="F496" s="283" t="str">
        <f>IF('Dépenses sur factures'!F496="","",'Dépenses sur factures'!F496)</f>
        <v/>
      </c>
      <c r="G496" s="283" t="str">
        <f>IF('Dépenses sur factures'!G496="","",'Dépenses sur factures'!G496)</f>
        <v/>
      </c>
      <c r="H496" s="133" t="str">
        <f>IF('Dépenses sur factures'!H496="","",'Dépenses sur factures'!H496)</f>
        <v/>
      </c>
      <c r="I496" s="106"/>
      <c r="J496" s="287" t="str">
        <f t="shared" si="22"/>
        <v/>
      </c>
      <c r="K496" s="287" t="str">
        <f t="shared" si="23"/>
        <v/>
      </c>
      <c r="L496" s="106"/>
      <c r="M496" s="191"/>
      <c r="N496" s="340"/>
      <c r="O496" s="341" t="str">
        <f>IF(AND(OR(I496="KO",L496&lt;&gt;""),OR(I496="",J496="",K496="")),Listes!$A$74,IF(AND(L496="",I496&lt;&gt;""),Listes!$A$75,IF(AND(H496&lt;L496,N496=""),Listes!$A$76,IF(AND(K496&lt;J496,N496=""),Listes!$A$77,IF(AND(L496&lt;&gt;"",L496&lt;H496,M496=""),Listes!$A$78,IF(AND(P496="",OR(I496&lt;&gt;"",J496&lt;&gt;"",K496&lt;&gt;"")),Listes!$A$79,""))))))</f>
        <v/>
      </c>
      <c r="P496" s="196"/>
      <c r="Q496" s="31">
        <f t="shared" si="21"/>
        <v>0</v>
      </c>
    </row>
    <row r="497" spans="1:17" ht="20.100000000000001" customHeight="1" x14ac:dyDescent="0.25">
      <c r="A497" s="134">
        <v>491</v>
      </c>
      <c r="B497" s="131" t="str">
        <f>IF('Dépenses sur factures'!B497="","",'Dépenses sur factures'!B497)</f>
        <v/>
      </c>
      <c r="C497" s="194" t="str">
        <f>IF('Dépenses sur factures'!C497="","",'Dépenses sur factures'!C497)</f>
        <v/>
      </c>
      <c r="D497" s="194" t="str">
        <f>IF('Dépenses sur factures'!D497="","",'Dépenses sur factures'!D497)</f>
        <v/>
      </c>
      <c r="E497" s="131" t="str">
        <f>IF('Dépenses sur factures'!E497="","",'Dépenses sur factures'!E497)</f>
        <v/>
      </c>
      <c r="F497" s="283" t="str">
        <f>IF('Dépenses sur factures'!F497="","",'Dépenses sur factures'!F497)</f>
        <v/>
      </c>
      <c r="G497" s="283" t="str">
        <f>IF('Dépenses sur factures'!G497="","",'Dépenses sur factures'!G497)</f>
        <v/>
      </c>
      <c r="H497" s="133" t="str">
        <f>IF('Dépenses sur factures'!H497="","",'Dépenses sur factures'!H497)</f>
        <v/>
      </c>
      <c r="I497" s="106"/>
      <c r="J497" s="287" t="str">
        <f t="shared" si="22"/>
        <v/>
      </c>
      <c r="K497" s="287" t="str">
        <f t="shared" si="23"/>
        <v/>
      </c>
      <c r="L497" s="106"/>
      <c r="M497" s="191"/>
      <c r="N497" s="340"/>
      <c r="O497" s="341" t="str">
        <f>IF(AND(OR(I497="KO",L497&lt;&gt;""),OR(I497="",J497="",K497="")),Listes!$A$74,IF(AND(L497="",I497&lt;&gt;""),Listes!$A$75,IF(AND(H497&lt;L497,N497=""),Listes!$A$76,IF(AND(K497&lt;J497,N497=""),Listes!$A$77,IF(AND(L497&lt;&gt;"",L497&lt;H497,M497=""),Listes!$A$78,IF(AND(P497="",OR(I497&lt;&gt;"",J497&lt;&gt;"",K497&lt;&gt;"")),Listes!$A$79,""))))))</f>
        <v/>
      </c>
      <c r="P497" s="196"/>
      <c r="Q497" s="31">
        <f t="shared" si="21"/>
        <v>0</v>
      </c>
    </row>
    <row r="498" spans="1:17" ht="20.100000000000001" customHeight="1" x14ac:dyDescent="0.25">
      <c r="A498" s="134">
        <v>492</v>
      </c>
      <c r="B498" s="131" t="str">
        <f>IF('Dépenses sur factures'!B498="","",'Dépenses sur factures'!B498)</f>
        <v/>
      </c>
      <c r="C498" s="194" t="str">
        <f>IF('Dépenses sur factures'!C498="","",'Dépenses sur factures'!C498)</f>
        <v/>
      </c>
      <c r="D498" s="194" t="str">
        <f>IF('Dépenses sur factures'!D498="","",'Dépenses sur factures'!D498)</f>
        <v/>
      </c>
      <c r="E498" s="131" t="str">
        <f>IF('Dépenses sur factures'!E498="","",'Dépenses sur factures'!E498)</f>
        <v/>
      </c>
      <c r="F498" s="283" t="str">
        <f>IF('Dépenses sur factures'!F498="","",'Dépenses sur factures'!F498)</f>
        <v/>
      </c>
      <c r="G498" s="283" t="str">
        <f>IF('Dépenses sur factures'!G498="","",'Dépenses sur factures'!G498)</f>
        <v/>
      </c>
      <c r="H498" s="133" t="str">
        <f>IF('Dépenses sur factures'!H498="","",'Dépenses sur factures'!H498)</f>
        <v/>
      </c>
      <c r="I498" s="106"/>
      <c r="J498" s="287" t="str">
        <f t="shared" si="22"/>
        <v/>
      </c>
      <c r="K498" s="287" t="str">
        <f t="shared" si="23"/>
        <v/>
      </c>
      <c r="L498" s="106"/>
      <c r="M498" s="191"/>
      <c r="N498" s="340"/>
      <c r="O498" s="341" t="str">
        <f>IF(AND(OR(I498="KO",L498&lt;&gt;""),OR(I498="",J498="",K498="")),Listes!$A$74,IF(AND(L498="",I498&lt;&gt;""),Listes!$A$75,IF(AND(H498&lt;L498,N498=""),Listes!$A$76,IF(AND(K498&lt;J498,N498=""),Listes!$A$77,IF(AND(L498&lt;&gt;"",L498&lt;H498,M498=""),Listes!$A$78,IF(AND(P498="",OR(I498&lt;&gt;"",J498&lt;&gt;"",K498&lt;&gt;"")),Listes!$A$79,""))))))</f>
        <v/>
      </c>
      <c r="P498" s="196"/>
      <c r="Q498" s="31">
        <f t="shared" si="21"/>
        <v>0</v>
      </c>
    </row>
    <row r="499" spans="1:17" ht="20.100000000000001" customHeight="1" x14ac:dyDescent="0.25">
      <c r="A499" s="134">
        <v>493</v>
      </c>
      <c r="B499" s="131" t="str">
        <f>IF('Dépenses sur factures'!B499="","",'Dépenses sur factures'!B499)</f>
        <v/>
      </c>
      <c r="C499" s="194" t="str">
        <f>IF('Dépenses sur factures'!C499="","",'Dépenses sur factures'!C499)</f>
        <v/>
      </c>
      <c r="D499" s="194" t="str">
        <f>IF('Dépenses sur factures'!D499="","",'Dépenses sur factures'!D499)</f>
        <v/>
      </c>
      <c r="E499" s="131" t="str">
        <f>IF('Dépenses sur factures'!E499="","",'Dépenses sur factures'!E499)</f>
        <v/>
      </c>
      <c r="F499" s="283" t="str">
        <f>IF('Dépenses sur factures'!F499="","",'Dépenses sur factures'!F499)</f>
        <v/>
      </c>
      <c r="G499" s="283" t="str">
        <f>IF('Dépenses sur factures'!G499="","",'Dépenses sur factures'!G499)</f>
        <v/>
      </c>
      <c r="H499" s="133" t="str">
        <f>IF('Dépenses sur factures'!H499="","",'Dépenses sur factures'!H499)</f>
        <v/>
      </c>
      <c r="I499" s="106"/>
      <c r="J499" s="287" t="str">
        <f t="shared" si="22"/>
        <v/>
      </c>
      <c r="K499" s="287" t="str">
        <f t="shared" si="23"/>
        <v/>
      </c>
      <c r="L499" s="106"/>
      <c r="M499" s="191"/>
      <c r="N499" s="340"/>
      <c r="O499" s="341" t="str">
        <f>IF(AND(OR(I499="KO",L499&lt;&gt;""),OR(I499="",J499="",K499="")),Listes!$A$74,IF(AND(L499="",I499&lt;&gt;""),Listes!$A$75,IF(AND(H499&lt;L499,N499=""),Listes!$A$76,IF(AND(K499&lt;J499,N499=""),Listes!$A$77,IF(AND(L499&lt;&gt;"",L499&lt;H499,M499=""),Listes!$A$78,IF(AND(P499="",OR(I499&lt;&gt;"",J499&lt;&gt;"",K499&lt;&gt;"")),Listes!$A$79,""))))))</f>
        <v/>
      </c>
      <c r="P499" s="196"/>
      <c r="Q499" s="31">
        <f t="shared" si="21"/>
        <v>0</v>
      </c>
    </row>
    <row r="500" spans="1:17" ht="20.100000000000001" customHeight="1" x14ac:dyDescent="0.25">
      <c r="A500" s="134">
        <v>494</v>
      </c>
      <c r="B500" s="131" t="str">
        <f>IF('Dépenses sur factures'!B500="","",'Dépenses sur factures'!B500)</f>
        <v/>
      </c>
      <c r="C500" s="194" t="str">
        <f>IF('Dépenses sur factures'!C500="","",'Dépenses sur factures'!C500)</f>
        <v/>
      </c>
      <c r="D500" s="194" t="str">
        <f>IF('Dépenses sur factures'!D500="","",'Dépenses sur factures'!D500)</f>
        <v/>
      </c>
      <c r="E500" s="131" t="str">
        <f>IF('Dépenses sur factures'!E500="","",'Dépenses sur factures'!E500)</f>
        <v/>
      </c>
      <c r="F500" s="283" t="str">
        <f>IF('Dépenses sur factures'!F500="","",'Dépenses sur factures'!F500)</f>
        <v/>
      </c>
      <c r="G500" s="283" t="str">
        <f>IF('Dépenses sur factures'!G500="","",'Dépenses sur factures'!G500)</f>
        <v/>
      </c>
      <c r="H500" s="133" t="str">
        <f>IF('Dépenses sur factures'!H500="","",'Dépenses sur factures'!H500)</f>
        <v/>
      </c>
      <c r="I500" s="106"/>
      <c r="J500" s="287" t="str">
        <f t="shared" si="22"/>
        <v/>
      </c>
      <c r="K500" s="287" t="str">
        <f t="shared" si="23"/>
        <v/>
      </c>
      <c r="L500" s="106"/>
      <c r="M500" s="191"/>
      <c r="N500" s="340"/>
      <c r="O500" s="341" t="str">
        <f>IF(AND(OR(I500="KO",L500&lt;&gt;""),OR(I500="",J500="",K500="")),Listes!$A$74,IF(AND(L500="",I500&lt;&gt;""),Listes!$A$75,IF(AND(H500&lt;L500,N500=""),Listes!$A$76,IF(AND(K500&lt;J500,N500=""),Listes!$A$77,IF(AND(L500&lt;&gt;"",L500&lt;H500,M500=""),Listes!$A$78,IF(AND(P500="",OR(I500&lt;&gt;"",J500&lt;&gt;"",K500&lt;&gt;"")),Listes!$A$79,""))))))</f>
        <v/>
      </c>
      <c r="P500" s="196"/>
      <c r="Q500" s="31">
        <f t="shared" si="21"/>
        <v>0</v>
      </c>
    </row>
    <row r="501" spans="1:17" ht="20.100000000000001" customHeight="1" x14ac:dyDescent="0.25">
      <c r="A501" s="134">
        <v>495</v>
      </c>
      <c r="B501" s="131" t="str">
        <f>IF('Dépenses sur factures'!B501="","",'Dépenses sur factures'!B501)</f>
        <v/>
      </c>
      <c r="C501" s="194" t="str">
        <f>IF('Dépenses sur factures'!C501="","",'Dépenses sur factures'!C501)</f>
        <v/>
      </c>
      <c r="D501" s="194" t="str">
        <f>IF('Dépenses sur factures'!D501="","",'Dépenses sur factures'!D501)</f>
        <v/>
      </c>
      <c r="E501" s="131" t="str">
        <f>IF('Dépenses sur factures'!E501="","",'Dépenses sur factures'!E501)</f>
        <v/>
      </c>
      <c r="F501" s="283" t="str">
        <f>IF('Dépenses sur factures'!F501="","",'Dépenses sur factures'!F501)</f>
        <v/>
      </c>
      <c r="G501" s="283" t="str">
        <f>IF('Dépenses sur factures'!G501="","",'Dépenses sur factures'!G501)</f>
        <v/>
      </c>
      <c r="H501" s="133" t="str">
        <f>IF('Dépenses sur factures'!H501="","",'Dépenses sur factures'!H501)</f>
        <v/>
      </c>
      <c r="I501" s="106"/>
      <c r="J501" s="287" t="str">
        <f t="shared" si="22"/>
        <v/>
      </c>
      <c r="K501" s="287" t="str">
        <f t="shared" si="23"/>
        <v/>
      </c>
      <c r="L501" s="106"/>
      <c r="M501" s="191"/>
      <c r="N501" s="340"/>
      <c r="O501" s="341" t="str">
        <f>IF(AND(OR(I501="KO",L501&lt;&gt;""),OR(I501="",J501="",K501="")),Listes!$A$74,IF(AND(L501="",I501&lt;&gt;""),Listes!$A$75,IF(AND(H501&lt;L501,N501=""),Listes!$A$76,IF(AND(K501&lt;J501,N501=""),Listes!$A$77,IF(AND(L501&lt;&gt;"",L501&lt;H501,M501=""),Listes!$A$78,IF(AND(P501="",OR(I501&lt;&gt;"",J501&lt;&gt;"",K501&lt;&gt;"")),Listes!$A$79,""))))))</f>
        <v/>
      </c>
      <c r="P501" s="196"/>
      <c r="Q501" s="31">
        <f t="shared" si="21"/>
        <v>0</v>
      </c>
    </row>
    <row r="502" spans="1:17" ht="20.100000000000001" customHeight="1" x14ac:dyDescent="0.25">
      <c r="A502" s="134">
        <v>496</v>
      </c>
      <c r="B502" s="131" t="str">
        <f>IF('Dépenses sur factures'!B502="","",'Dépenses sur factures'!B502)</f>
        <v/>
      </c>
      <c r="C502" s="194" t="str">
        <f>IF('Dépenses sur factures'!C502="","",'Dépenses sur factures'!C502)</f>
        <v/>
      </c>
      <c r="D502" s="194" t="str">
        <f>IF('Dépenses sur factures'!D502="","",'Dépenses sur factures'!D502)</f>
        <v/>
      </c>
      <c r="E502" s="131" t="str">
        <f>IF('Dépenses sur factures'!E502="","",'Dépenses sur factures'!E502)</f>
        <v/>
      </c>
      <c r="F502" s="283" t="str">
        <f>IF('Dépenses sur factures'!F502="","",'Dépenses sur factures'!F502)</f>
        <v/>
      </c>
      <c r="G502" s="283" t="str">
        <f>IF('Dépenses sur factures'!G502="","",'Dépenses sur factures'!G502)</f>
        <v/>
      </c>
      <c r="H502" s="133" t="str">
        <f>IF('Dépenses sur factures'!H502="","",'Dépenses sur factures'!H502)</f>
        <v/>
      </c>
      <c r="I502" s="106"/>
      <c r="J502" s="287" t="str">
        <f t="shared" si="22"/>
        <v/>
      </c>
      <c r="K502" s="287" t="str">
        <f t="shared" si="23"/>
        <v/>
      </c>
      <c r="L502" s="106"/>
      <c r="M502" s="191"/>
      <c r="N502" s="340"/>
      <c r="O502" s="341" t="str">
        <f>IF(AND(OR(I502="KO",L502&lt;&gt;""),OR(I502="",J502="",K502="")),Listes!$A$74,IF(AND(L502="",I502&lt;&gt;""),Listes!$A$75,IF(AND(H502&lt;L502,N502=""),Listes!$A$76,IF(AND(K502&lt;J502,N502=""),Listes!$A$77,IF(AND(L502&lt;&gt;"",L502&lt;H502,M502=""),Listes!$A$78,IF(AND(P502="",OR(I502&lt;&gt;"",J502&lt;&gt;"",K502&lt;&gt;"")),Listes!$A$79,""))))))</f>
        <v/>
      </c>
      <c r="P502" s="196"/>
      <c r="Q502" s="31">
        <f t="shared" si="21"/>
        <v>0</v>
      </c>
    </row>
    <row r="503" spans="1:17" ht="20.100000000000001" customHeight="1" x14ac:dyDescent="0.25">
      <c r="A503" s="134">
        <v>497</v>
      </c>
      <c r="B503" s="131" t="str">
        <f>IF('Dépenses sur factures'!B503="","",'Dépenses sur factures'!B503)</f>
        <v/>
      </c>
      <c r="C503" s="194" t="str">
        <f>IF('Dépenses sur factures'!C503="","",'Dépenses sur factures'!C503)</f>
        <v/>
      </c>
      <c r="D503" s="194" t="str">
        <f>IF('Dépenses sur factures'!D503="","",'Dépenses sur factures'!D503)</f>
        <v/>
      </c>
      <c r="E503" s="131" t="str">
        <f>IF('Dépenses sur factures'!E503="","",'Dépenses sur factures'!E503)</f>
        <v/>
      </c>
      <c r="F503" s="283" t="str">
        <f>IF('Dépenses sur factures'!F503="","",'Dépenses sur factures'!F503)</f>
        <v/>
      </c>
      <c r="G503" s="283" t="str">
        <f>IF('Dépenses sur factures'!G503="","",'Dépenses sur factures'!G503)</f>
        <v/>
      </c>
      <c r="H503" s="133" t="str">
        <f>IF('Dépenses sur factures'!H503="","",'Dépenses sur factures'!H503)</f>
        <v/>
      </c>
      <c r="I503" s="106"/>
      <c r="J503" s="287" t="str">
        <f t="shared" si="22"/>
        <v/>
      </c>
      <c r="K503" s="287" t="str">
        <f t="shared" si="23"/>
        <v/>
      </c>
      <c r="L503" s="106"/>
      <c r="M503" s="191"/>
      <c r="N503" s="340"/>
      <c r="O503" s="341" t="str">
        <f>IF(AND(OR(I503="KO",L503&lt;&gt;""),OR(I503="",J503="",K503="")),Listes!$A$74,IF(AND(L503="",I503&lt;&gt;""),Listes!$A$75,IF(AND(H503&lt;L503,N503=""),Listes!$A$76,IF(AND(K503&lt;J503,N503=""),Listes!$A$77,IF(AND(L503&lt;&gt;"",L503&lt;H503,M503=""),Listes!$A$78,IF(AND(P503="",OR(I503&lt;&gt;"",J503&lt;&gt;"",K503&lt;&gt;"")),Listes!$A$79,""))))))</f>
        <v/>
      </c>
      <c r="P503" s="196"/>
      <c r="Q503" s="31">
        <f t="shared" si="21"/>
        <v>0</v>
      </c>
    </row>
    <row r="504" spans="1:17" ht="20.100000000000001" customHeight="1" x14ac:dyDescent="0.25">
      <c r="A504" s="134">
        <v>498</v>
      </c>
      <c r="B504" s="131" t="str">
        <f>IF('Dépenses sur factures'!B504="","",'Dépenses sur factures'!B504)</f>
        <v/>
      </c>
      <c r="C504" s="194" t="str">
        <f>IF('Dépenses sur factures'!C504="","",'Dépenses sur factures'!C504)</f>
        <v/>
      </c>
      <c r="D504" s="194" t="str">
        <f>IF('Dépenses sur factures'!D504="","",'Dépenses sur factures'!D504)</f>
        <v/>
      </c>
      <c r="E504" s="131" t="str">
        <f>IF('Dépenses sur factures'!E504="","",'Dépenses sur factures'!E504)</f>
        <v/>
      </c>
      <c r="F504" s="283" t="str">
        <f>IF('Dépenses sur factures'!F504="","",'Dépenses sur factures'!F504)</f>
        <v/>
      </c>
      <c r="G504" s="283" t="str">
        <f>IF('Dépenses sur factures'!G504="","",'Dépenses sur factures'!G504)</f>
        <v/>
      </c>
      <c r="H504" s="133" t="str">
        <f>IF('Dépenses sur factures'!H504="","",'Dépenses sur factures'!H504)</f>
        <v/>
      </c>
      <c r="I504" s="106"/>
      <c r="J504" s="287" t="str">
        <f t="shared" si="22"/>
        <v/>
      </c>
      <c r="K504" s="287" t="str">
        <f t="shared" si="23"/>
        <v/>
      </c>
      <c r="L504" s="106"/>
      <c r="M504" s="191"/>
      <c r="N504" s="340"/>
      <c r="O504" s="341" t="str">
        <f>IF(AND(OR(I504="KO",L504&lt;&gt;""),OR(I504="",J504="",K504="")),Listes!$A$74,IF(AND(L504="",I504&lt;&gt;""),Listes!$A$75,IF(AND(H504&lt;L504,N504=""),Listes!$A$76,IF(AND(K504&lt;J504,N504=""),Listes!$A$77,IF(AND(L504&lt;&gt;"",L504&lt;H504,M504=""),Listes!$A$78,IF(AND(P504="",OR(I504&lt;&gt;"",J504&lt;&gt;"",K504&lt;&gt;"")),Listes!$A$79,""))))))</f>
        <v/>
      </c>
      <c r="P504" s="196"/>
      <c r="Q504" s="31">
        <f t="shared" si="21"/>
        <v>0</v>
      </c>
    </row>
    <row r="505" spans="1:17" ht="20.100000000000001" customHeight="1" x14ac:dyDescent="0.25">
      <c r="A505" s="134">
        <v>499</v>
      </c>
      <c r="B505" s="131" t="str">
        <f>IF('Dépenses sur factures'!B505="","",'Dépenses sur factures'!B505)</f>
        <v/>
      </c>
      <c r="C505" s="194" t="str">
        <f>IF('Dépenses sur factures'!C505="","",'Dépenses sur factures'!C505)</f>
        <v/>
      </c>
      <c r="D505" s="194" t="str">
        <f>IF('Dépenses sur factures'!D505="","",'Dépenses sur factures'!D505)</f>
        <v/>
      </c>
      <c r="E505" s="131" t="str">
        <f>IF('Dépenses sur factures'!E505="","",'Dépenses sur factures'!E505)</f>
        <v/>
      </c>
      <c r="F505" s="283" t="str">
        <f>IF('Dépenses sur factures'!F505="","",'Dépenses sur factures'!F505)</f>
        <v/>
      </c>
      <c r="G505" s="283" t="str">
        <f>IF('Dépenses sur factures'!G505="","",'Dépenses sur factures'!G505)</f>
        <v/>
      </c>
      <c r="H505" s="133" t="str">
        <f>IF('Dépenses sur factures'!H505="","",'Dépenses sur factures'!H505)</f>
        <v/>
      </c>
      <c r="I505" s="106"/>
      <c r="J505" s="287" t="str">
        <f t="shared" si="22"/>
        <v/>
      </c>
      <c r="K505" s="287" t="str">
        <f t="shared" si="23"/>
        <v/>
      </c>
      <c r="L505" s="106"/>
      <c r="M505" s="191"/>
      <c r="N505" s="340"/>
      <c r="O505" s="341" t="str">
        <f>IF(AND(OR(I505="KO",L505&lt;&gt;""),OR(I505="",J505="",K505="")),Listes!$A$74,IF(AND(L505="",I505&lt;&gt;""),Listes!$A$75,IF(AND(H505&lt;L505,N505=""),Listes!$A$76,IF(AND(K505&lt;J505,N505=""),Listes!$A$77,IF(AND(L505&lt;&gt;"",L505&lt;H505,M505=""),Listes!$A$78,IF(AND(P505="",OR(I505&lt;&gt;"",J505&lt;&gt;"",K505&lt;&gt;"")),Listes!$A$79,""))))))</f>
        <v/>
      </c>
      <c r="P505" s="196"/>
      <c r="Q505" s="31">
        <f t="shared" si="21"/>
        <v>0</v>
      </c>
    </row>
    <row r="506" spans="1:17" ht="20.100000000000001" customHeight="1" thickBot="1" x14ac:dyDescent="0.3">
      <c r="A506" s="135">
        <v>500</v>
      </c>
      <c r="B506" s="131" t="str">
        <f>IF('Dépenses sur factures'!B506="","",'Dépenses sur factures'!B506)</f>
        <v/>
      </c>
      <c r="C506" s="194" t="str">
        <f>IF('Dépenses sur factures'!C506="","",'Dépenses sur factures'!C506)</f>
        <v/>
      </c>
      <c r="D506" s="194" t="str">
        <f>IF('Dépenses sur factures'!D506="","",'Dépenses sur factures'!D506)</f>
        <v/>
      </c>
      <c r="E506" s="131" t="str">
        <f>IF('Dépenses sur factures'!E506="","",'Dépenses sur factures'!E506)</f>
        <v/>
      </c>
      <c r="F506" s="283" t="str">
        <f>IF('Dépenses sur factures'!F506="","",'Dépenses sur factures'!F506)</f>
        <v/>
      </c>
      <c r="G506" s="283" t="str">
        <f>IF('Dépenses sur factures'!G506="","",'Dépenses sur factures'!G506)</f>
        <v/>
      </c>
      <c r="H506" s="133" t="str">
        <f>IF('Dépenses sur factures'!H506="","",'Dépenses sur factures'!H506)</f>
        <v/>
      </c>
      <c r="I506" s="106"/>
      <c r="J506" s="287" t="str">
        <f t="shared" si="22"/>
        <v/>
      </c>
      <c r="K506" s="287" t="str">
        <f t="shared" si="23"/>
        <v/>
      </c>
      <c r="L506" s="106"/>
      <c r="M506" s="191"/>
      <c r="N506" s="340"/>
      <c r="O506" s="341" t="str">
        <f>IF(AND(OR(I506="KO",L506&lt;&gt;""),OR(I506="",J506="",K506="")),Listes!$A$74,IF(AND(L506="",I506&lt;&gt;""),Listes!$A$75,IF(AND(H506&lt;L506,N506=""),Listes!$A$76,IF(AND(K506&lt;J506,N506=""),Listes!$A$77,IF(AND(L506&lt;&gt;"",L506&lt;H506,M506=""),Listes!$A$78,IF(AND(P506="",OR(I506&lt;&gt;"",J506&lt;&gt;"",K506&lt;&gt;"")),Listes!$A$79,""))))))</f>
        <v/>
      </c>
      <c r="P506" s="196"/>
      <c r="Q506" s="31">
        <f t="shared" si="21"/>
        <v>0</v>
      </c>
    </row>
    <row r="507" spans="1:17" s="46" customFormat="1" ht="20.100000000000001" customHeight="1" thickBot="1" x14ac:dyDescent="0.35">
      <c r="A507" s="137"/>
      <c r="B507" s="137"/>
      <c r="C507" s="137"/>
      <c r="D507" s="137"/>
      <c r="E507" s="137"/>
      <c r="I507" s="284"/>
      <c r="J507" s="284"/>
      <c r="K507" s="115" t="s">
        <v>43</v>
      </c>
      <c r="L507" s="285">
        <f>SUM(L7:L506)</f>
        <v>0</v>
      </c>
      <c r="M507" s="138"/>
      <c r="N507" s="187" t="s">
        <v>43</v>
      </c>
      <c r="O507" s="139"/>
      <c r="P507" s="140"/>
      <c r="Q507" s="48"/>
    </row>
    <row r="508" spans="1:17" x14ac:dyDescent="0.25">
      <c r="I508" s="30"/>
      <c r="J508" s="30"/>
      <c r="M508" s="30"/>
      <c r="N508" s="30"/>
      <c r="P508" s="30"/>
    </row>
    <row r="509" spans="1:17" x14ac:dyDescent="0.25">
      <c r="I509" s="30"/>
      <c r="J509" s="30"/>
      <c r="N509" s="30"/>
      <c r="O509" s="30"/>
    </row>
    <row r="510" spans="1:17" x14ac:dyDescent="0.25">
      <c r="N510" s="30"/>
      <c r="O510" s="30"/>
    </row>
  </sheetData>
  <sheetProtection password="C903" sheet="1" objects="1" scenarios="1"/>
  <mergeCells count="3">
    <mergeCell ref="A1:P1"/>
    <mergeCell ref="A2:P2"/>
    <mergeCell ref="A3:A4"/>
  </mergeCells>
  <conditionalFormatting sqref="A6:F6">
    <cfRule type="expression" dxfId="39" priority="8">
      <formula>$P6="Oui"</formula>
    </cfRule>
  </conditionalFormatting>
  <conditionalFormatting sqref="A7:P506">
    <cfRule type="expression" dxfId="38" priority="25">
      <formula>$P7="Oui"</formula>
    </cfRule>
  </conditionalFormatting>
  <conditionalFormatting sqref="L7:L506">
    <cfRule type="expression" dxfId="37" priority="26">
      <formula>AND(L7&lt;&gt;F7,L7&lt;&gt;G7,L7&lt;&gt;H7)</formula>
    </cfRule>
  </conditionalFormatting>
  <conditionalFormatting sqref="M6:P6">
    <cfRule type="expression" dxfId="36" priority="1">
      <formula>$P6="Oui"</formula>
    </cfRule>
  </conditionalFormatting>
  <conditionalFormatting sqref="O7:O506">
    <cfRule type="cellIs" dxfId="35" priority="30" operator="equal">
      <formula>"Le montant raisonnable ne peux pas etre supérieur au montant éligible"</formula>
    </cfRule>
  </conditionalFormatting>
  <dataValidations count="2">
    <dataValidation type="list" allowBlank="1" showInputMessage="1" showErrorMessage="1" sqref="P7:P506">
      <formula1>"Oui"</formula1>
    </dataValidation>
    <dataValidation type="decimal" operator="greaterThan" allowBlank="1" showInputMessage="1" showErrorMessage="1" sqref="L7:L506 F7:H506">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38" operator="notEqual" id="{BABF383E-6D11-4520-82E0-A597D34D9666}">
            <xm:f>'Dépenses sur factures'!$B7</xm:f>
            <x14:dxf>
              <font>
                <color rgb="FFFF0000"/>
              </font>
            </x14:dxf>
          </x14:cfRule>
          <xm:sqref>B7:B506</xm:sqref>
        </x14:conditionalFormatting>
        <x14:conditionalFormatting xmlns:xm="http://schemas.microsoft.com/office/excel/2006/main">
          <x14:cfRule type="cellIs" priority="244" operator="notEqual" id="{BABF383E-6D11-4520-82E0-A597D34D9666}">
            <xm:f>'Dépenses sur factures'!$B5</xm:f>
            <x14:dxf>
              <font>
                <color rgb="FFFF0000"/>
              </font>
            </x14:dxf>
          </x14:cfRule>
          <xm:sqref>B6:F6 M6:P6</xm:sqref>
        </x14:conditionalFormatting>
        <x14:conditionalFormatting xmlns:xm="http://schemas.microsoft.com/office/excel/2006/main">
          <x14:cfRule type="cellIs" priority="37" operator="notEqual" id="{9CB17BF4-63CB-4A6A-A0FE-2C9D30449FF2}">
            <xm:f>'Dépenses sur factures'!$C7</xm:f>
            <x14:dxf>
              <font>
                <color rgb="FFFF0000"/>
              </font>
            </x14:dxf>
          </x14:cfRule>
          <xm:sqref>C7:C506</xm:sqref>
        </x14:conditionalFormatting>
        <x14:conditionalFormatting xmlns:xm="http://schemas.microsoft.com/office/excel/2006/main">
          <x14:cfRule type="cellIs" priority="36" operator="notEqual" id="{B728FD2A-D113-4640-A90A-CECB32E7240C}">
            <xm:f>'Dépenses sur factures'!$D7</xm:f>
            <x14:dxf>
              <font>
                <color rgb="FFFF0000"/>
              </font>
            </x14:dxf>
          </x14:cfRule>
          <xm:sqref>D7:D506</xm:sqref>
        </x14:conditionalFormatting>
        <x14:conditionalFormatting xmlns:xm="http://schemas.microsoft.com/office/excel/2006/main">
          <x14:cfRule type="cellIs" priority="35" operator="notEqual" id="{5236D309-5D86-4A1D-8A9E-EA8DEEF6D535}">
            <xm:f>'Dépenses sur factures'!$E7</xm:f>
            <x14:dxf>
              <font>
                <color rgb="FFFF0000"/>
              </font>
            </x14:dxf>
          </x14:cfRule>
          <xm:sqref>E7:E506</xm:sqref>
        </x14:conditionalFormatting>
        <x14:conditionalFormatting xmlns:xm="http://schemas.microsoft.com/office/excel/2006/main">
          <x14:cfRule type="cellIs" priority="34" operator="notEqual" id="{DD3B1C25-7A35-4AB7-A23B-4818848D7CA7}">
            <xm:f>'Dépenses sur factures'!$F7</xm:f>
            <x14:dxf>
              <font>
                <color rgb="FFFF0000"/>
              </font>
            </x14:dxf>
          </x14:cfRule>
          <xm:sqref>F7:F506</xm:sqref>
        </x14:conditionalFormatting>
        <x14:conditionalFormatting xmlns:xm="http://schemas.microsoft.com/office/excel/2006/main">
          <x14:cfRule type="cellIs" priority="33" operator="notEqual" id="{69246F17-3D4C-4BA8-B8A3-B5C7D7E3219D}">
            <xm:f>'Dépenses sur factures'!$G7</xm:f>
            <x14:dxf>
              <font>
                <color rgb="FFFF0000"/>
              </font>
            </x14:dxf>
          </x14:cfRule>
          <xm:sqref>G7:G506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Listes!$A$3:$A$8</xm:f>
          </x14:formula1>
          <xm:sqref>E7:E506</xm:sqref>
        </x14:dataValidation>
        <x14:dataValidation type="list" allowBlank="1" showInputMessage="1" showErrorMessage="1">
          <x14:formula1>
            <xm:f>Listes!$A$11:$A$28</xm:f>
          </x14:formula1>
          <xm:sqref>M7:M506</xm:sqref>
        </x14:dataValidation>
        <x14:dataValidation type="list" operator="greaterThan" allowBlank="1" showInputMessage="1" showErrorMessage="1">
          <x14:formula1>
            <xm:f>Listes!$A$97:$A$98</xm:f>
          </x14:formula1>
          <xm:sqref>I7:I506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tabColor theme="4" tint="0.79998168889431442"/>
  </sheetPr>
  <dimension ref="A1:AG529"/>
  <sheetViews>
    <sheetView topLeftCell="M1" zoomScale="85" zoomScaleNormal="85" workbookViewId="0">
      <pane ySplit="6" topLeftCell="A7" activePane="bottomLeft" state="frozen"/>
      <selection activeCell="F81" sqref="F81"/>
      <selection pane="bottomLeft" activeCell="S7" sqref="S7"/>
    </sheetView>
  </sheetViews>
  <sheetFormatPr baseColWidth="10" defaultColWidth="11.42578125" defaultRowHeight="15" x14ac:dyDescent="0.25"/>
  <cols>
    <col min="1" max="1" width="10.7109375" style="152" customWidth="1"/>
    <col min="2" max="2" width="50.7109375" style="152" customWidth="1"/>
    <col min="3" max="3" width="30.7109375" style="152" customWidth="1"/>
    <col min="4" max="4" width="20.7109375" style="152" customWidth="1"/>
    <col min="5" max="5" width="31.85546875" style="152" bestFit="1" customWidth="1"/>
    <col min="6" max="6" width="24.28515625" style="152" bestFit="1" customWidth="1"/>
    <col min="7" max="7" width="25.85546875" style="152" bestFit="1" customWidth="1"/>
    <col min="8" max="8" width="23.28515625" style="152" bestFit="1" customWidth="1"/>
    <col min="9" max="10" width="17.7109375" style="152" customWidth="1"/>
    <col min="11" max="11" width="24.140625" style="152" customWidth="1"/>
    <col min="12" max="12" width="17.7109375" style="152" customWidth="1"/>
    <col min="13" max="13" width="8.7109375" style="152" customWidth="1"/>
    <col min="14" max="19" width="17.7109375" style="152" customWidth="1"/>
    <col min="20" max="20" width="72.28515625" style="152" customWidth="1"/>
    <col min="21" max="21" width="45.7109375" style="152" customWidth="1"/>
    <col min="22" max="23" width="17.7109375" style="152" customWidth="1"/>
    <col min="24" max="24" width="75.7109375" style="152" customWidth="1"/>
    <col min="25" max="25" width="10.7109375" style="152" customWidth="1"/>
    <col min="26" max="27" width="11.42578125" style="152"/>
    <col min="28" max="28" width="24.140625" style="152" customWidth="1"/>
    <col min="29" max="29" width="24.140625" style="152" hidden="1" customWidth="1"/>
    <col min="30" max="30" width="34.42578125" style="152" hidden="1" customWidth="1"/>
    <col min="31" max="31" width="33.140625" style="152" customWidth="1"/>
    <col min="32" max="32" width="44" style="152" customWidth="1"/>
    <col min="33" max="33" width="39.5703125" style="152" customWidth="1"/>
    <col min="34" max="16384" width="11.42578125" style="152"/>
  </cols>
  <sheetData>
    <row r="1" spans="1:30" ht="30" customHeight="1" thickBot="1" x14ac:dyDescent="0.3">
      <c r="A1" s="482" t="s">
        <v>165</v>
      </c>
      <c r="B1" s="483"/>
      <c r="C1" s="483"/>
      <c r="D1" s="483"/>
      <c r="E1" s="483"/>
      <c r="F1" s="483"/>
      <c r="G1" s="483"/>
      <c r="H1" s="483"/>
      <c r="I1" s="483"/>
      <c r="J1" s="483"/>
      <c r="K1" s="483"/>
      <c r="L1" s="483"/>
      <c r="M1" s="483"/>
      <c r="N1" s="483"/>
      <c r="O1" s="483"/>
      <c r="P1" s="483"/>
      <c r="Q1" s="483"/>
      <c r="R1" s="483"/>
      <c r="S1" s="483"/>
      <c r="T1" s="483"/>
      <c r="U1" s="483"/>
      <c r="V1" s="483"/>
      <c r="W1" s="483"/>
      <c r="X1" s="483"/>
      <c r="Y1" s="484"/>
      <c r="AC1" s="153" t="s">
        <v>83</v>
      </c>
      <c r="AD1" s="154">
        <f>SUMIFS($W$7:$W$506,$E$7:$E$506,"Salaire_technicien")</f>
        <v>0</v>
      </c>
    </row>
    <row r="2" spans="1:30" ht="45" customHeight="1" thickBot="1" x14ac:dyDescent="0.3">
      <c r="A2" s="487" t="s">
        <v>156</v>
      </c>
      <c r="B2" s="488"/>
      <c r="C2" s="488"/>
      <c r="D2" s="488"/>
      <c r="E2" s="488"/>
      <c r="F2" s="488"/>
      <c r="G2" s="488"/>
      <c r="H2" s="488"/>
      <c r="I2" s="488"/>
      <c r="J2" s="488"/>
      <c r="K2" s="488"/>
      <c r="L2" s="488"/>
      <c r="M2" s="488"/>
      <c r="N2" s="488"/>
      <c r="O2" s="488"/>
      <c r="P2" s="488"/>
      <c r="Q2" s="488"/>
      <c r="R2" s="488"/>
      <c r="S2" s="488"/>
      <c r="T2" s="488"/>
      <c r="U2" s="488"/>
      <c r="V2" s="488"/>
      <c r="W2" s="488"/>
      <c r="X2" s="488"/>
      <c r="Y2" s="489"/>
      <c r="AC2" s="155" t="s">
        <v>86</v>
      </c>
      <c r="AD2" s="156">
        <f>SUMIFS($W$7:$W$506,$E$7:$E$506,"Salaire_ingénieur")</f>
        <v>0</v>
      </c>
    </row>
    <row r="3" spans="1:30" ht="45.75" customHeight="1" x14ac:dyDescent="0.25">
      <c r="A3" s="485" t="s">
        <v>0</v>
      </c>
      <c r="B3" s="114" t="s">
        <v>75</v>
      </c>
      <c r="C3" s="114" t="s">
        <v>76</v>
      </c>
      <c r="D3" s="114" t="s">
        <v>77</v>
      </c>
      <c r="E3" s="114" t="s">
        <v>42</v>
      </c>
      <c r="F3" s="114" t="s">
        <v>49</v>
      </c>
      <c r="G3" s="114" t="s">
        <v>218</v>
      </c>
      <c r="H3" s="114" t="s">
        <v>219</v>
      </c>
      <c r="I3" s="114" t="s">
        <v>78</v>
      </c>
      <c r="J3" s="114" t="s">
        <v>79</v>
      </c>
      <c r="K3" s="114" t="s">
        <v>80</v>
      </c>
      <c r="L3" s="141" t="s">
        <v>81</v>
      </c>
      <c r="M3" s="286" t="s">
        <v>227</v>
      </c>
      <c r="N3" s="286" t="s">
        <v>236</v>
      </c>
      <c r="O3" s="286" t="s">
        <v>237</v>
      </c>
      <c r="P3" s="115" t="s">
        <v>167</v>
      </c>
      <c r="Q3" s="115" t="s">
        <v>168</v>
      </c>
      <c r="R3" s="115" t="s">
        <v>169</v>
      </c>
      <c r="S3" s="115" t="s">
        <v>52</v>
      </c>
      <c r="T3" s="115" t="s">
        <v>5</v>
      </c>
      <c r="U3" s="115" t="s">
        <v>23</v>
      </c>
      <c r="V3" s="115" t="s">
        <v>158</v>
      </c>
      <c r="W3" s="115" t="s">
        <v>146</v>
      </c>
      <c r="X3" s="115" t="s">
        <v>239</v>
      </c>
      <c r="Y3" s="116" t="s">
        <v>58</v>
      </c>
      <c r="AC3" s="155" t="s">
        <v>84</v>
      </c>
      <c r="AD3" s="156">
        <f>SUMIFS($W$7:$W$506,$E$7:$E$506,"Salaire_Chercheur")</f>
        <v>0</v>
      </c>
    </row>
    <row r="4" spans="1:30" ht="33.75" customHeight="1" thickBot="1" x14ac:dyDescent="0.3">
      <c r="A4" s="486"/>
      <c r="B4" s="142" t="s">
        <v>132</v>
      </c>
      <c r="C4" s="142" t="s">
        <v>133</v>
      </c>
      <c r="D4" s="142" t="s">
        <v>138</v>
      </c>
      <c r="E4" s="142" t="s">
        <v>82</v>
      </c>
      <c r="F4" s="143" t="s">
        <v>233</v>
      </c>
      <c r="G4" s="143" t="s">
        <v>220</v>
      </c>
      <c r="H4" s="143" t="s">
        <v>221</v>
      </c>
      <c r="I4" s="490" t="s">
        <v>131</v>
      </c>
      <c r="J4" s="491"/>
      <c r="K4" s="492"/>
      <c r="L4" s="143"/>
      <c r="M4" s="143"/>
      <c r="N4" s="143"/>
      <c r="O4" s="143"/>
      <c r="P4" s="493" t="s">
        <v>131</v>
      </c>
      <c r="Q4" s="494"/>
      <c r="R4" s="495"/>
      <c r="S4" s="118"/>
      <c r="T4" s="288" t="str">
        <f>IF(Z6&gt;0,"Une ou plusieurs lignes ne sont pas instruites","")</f>
        <v/>
      </c>
      <c r="U4" s="118"/>
      <c r="V4" s="118"/>
      <c r="W4" s="118"/>
      <c r="X4" s="119"/>
      <c r="Y4" s="120"/>
      <c r="AC4" s="157" t="s">
        <v>85</v>
      </c>
      <c r="AD4" s="158">
        <f>SUMIFS($W$7:$W$506,$E$7:$E$506,"Salaire_Directeur")</f>
        <v>0</v>
      </c>
    </row>
    <row r="5" spans="1:30" s="359" customFormat="1" ht="15.75" thickBot="1" x14ac:dyDescent="0.3">
      <c r="A5" s="121" t="s">
        <v>38</v>
      </c>
      <c r="B5" s="122" t="s">
        <v>130</v>
      </c>
      <c r="C5" s="122" t="s">
        <v>129</v>
      </c>
      <c r="D5" s="122" t="s">
        <v>86</v>
      </c>
      <c r="E5" s="122" t="s">
        <v>134</v>
      </c>
      <c r="F5" s="122" t="s">
        <v>238</v>
      </c>
      <c r="G5" s="508">
        <v>45292</v>
      </c>
      <c r="H5" s="508">
        <v>45292</v>
      </c>
      <c r="I5" s="123">
        <v>34000</v>
      </c>
      <c r="J5" s="509">
        <v>212</v>
      </c>
      <c r="K5" s="509">
        <v>204</v>
      </c>
      <c r="L5" s="510">
        <f>IF($E5="","",IF(OR(($I5=0),($J5=0)),0,$I5/$J5*$K5))</f>
        <v>32716.981132075471</v>
      </c>
      <c r="M5" s="510"/>
      <c r="N5" s="510"/>
      <c r="O5" s="510"/>
      <c r="P5" s="510"/>
      <c r="Q5" s="510"/>
      <c r="R5" s="510"/>
      <c r="S5" s="125">
        <v>32716.98</v>
      </c>
      <c r="T5" s="511"/>
      <c r="U5" s="512">
        <v>31245.64</v>
      </c>
      <c r="V5" s="512">
        <v>17772.25</v>
      </c>
      <c r="W5" s="512">
        <v>17772.25</v>
      </c>
      <c r="X5" s="128"/>
      <c r="Y5" s="129" t="s">
        <v>59</v>
      </c>
      <c r="Z5" s="358" t="s">
        <v>240</v>
      </c>
    </row>
    <row r="6" spans="1:30" ht="18" thickBot="1" x14ac:dyDescent="0.35">
      <c r="A6" s="130"/>
      <c r="B6" s="132"/>
      <c r="C6" s="132"/>
      <c r="D6" s="132"/>
      <c r="E6" s="131"/>
      <c r="F6" s="131"/>
      <c r="G6" s="131"/>
      <c r="H6" s="131"/>
      <c r="I6" s="131"/>
      <c r="J6" s="197"/>
      <c r="K6" s="200" t="s">
        <v>2</v>
      </c>
      <c r="L6" s="201">
        <f>SUM(L7:L506)</f>
        <v>0</v>
      </c>
      <c r="M6" s="290"/>
      <c r="N6" s="290"/>
      <c r="O6" s="290"/>
      <c r="P6" s="197"/>
      <c r="Q6" s="197"/>
      <c r="R6" s="200" t="s">
        <v>2</v>
      </c>
      <c r="S6" s="201">
        <f>SUM(S7:S506)</f>
        <v>0</v>
      </c>
      <c r="T6" s="205"/>
      <c r="U6" s="204"/>
      <c r="V6" s="200" t="s">
        <v>2</v>
      </c>
      <c r="W6" s="201">
        <f>SUM(W7:W506)</f>
        <v>0</v>
      </c>
      <c r="X6" s="132"/>
      <c r="Y6" s="202"/>
      <c r="Z6" s="31">
        <f>SUM(Z7:Z506)</f>
        <v>0</v>
      </c>
    </row>
    <row r="7" spans="1:30" ht="20.100000000000001" customHeight="1" x14ac:dyDescent="0.25">
      <c r="A7" s="203">
        <v>1</v>
      </c>
      <c r="B7" s="206" t="str">
        <f>IF('Dépenses rémunération au réel'!$B7="","",'Dépenses rémunération au réel'!$B7)</f>
        <v/>
      </c>
      <c r="C7" s="206" t="str">
        <f>IF('Dépenses rémunération au réel'!$C7="","",'Dépenses rémunération au réel'!$C7)</f>
        <v/>
      </c>
      <c r="D7" s="207" t="str">
        <f>IF('Dépenses rémunération au réel'!$D7="","",'Dépenses rémunération au réel'!$D7)</f>
        <v/>
      </c>
      <c r="E7" s="131" t="str">
        <f>IF('Dépenses rémunération au réel'!$E7="","",'Dépenses rémunération au réel'!$E7)</f>
        <v/>
      </c>
      <c r="F7" s="131" t="str">
        <f>IF('Dépenses rémunération au réel'!$F7="","",'Dépenses rémunération au réel'!$F7)</f>
        <v/>
      </c>
      <c r="G7" s="289" t="str">
        <f>IF('Dépenses rémunération au réel'!$G7="","",'Dépenses rémunération au réel'!$G7)</f>
        <v/>
      </c>
      <c r="H7" s="289" t="str">
        <f>IF('Dépenses rémunération au réel'!$H7="","",'Dépenses rémunération au réel'!$H7)</f>
        <v/>
      </c>
      <c r="I7" s="144" t="str">
        <f>IF('Dépenses rémunération au réel'!$I7="","",'Dépenses rémunération au réel'!$I7)</f>
        <v/>
      </c>
      <c r="J7" s="190" t="str">
        <f>IF('Dépenses rémunération au réel'!$J7="","",'Dépenses rémunération au réel'!$J7)</f>
        <v/>
      </c>
      <c r="K7" s="190" t="str">
        <f>IF('Dépenses rémunération au réel'!$K7="","",'Dépenses rémunération au réel'!$K7)</f>
        <v/>
      </c>
      <c r="L7" s="213" t="str">
        <f>IF('Dépenses rémunération au réel'!$L7=0,"",'Dépenses rémunération au réel'!$L7)</f>
        <v/>
      </c>
      <c r="M7" s="342"/>
      <c r="N7" s="291" t="str">
        <f>IF(M7="KO","",IF(M7="","",G7))</f>
        <v/>
      </c>
      <c r="O7" s="291" t="str">
        <f>IF(M7="KO","",IF(M7="","",H7))</f>
        <v/>
      </c>
      <c r="P7" s="189"/>
      <c r="Q7" s="344"/>
      <c r="R7" s="344"/>
      <c r="S7" s="145" t="str">
        <f>IF($E7="","",IF(OR(($P7=0),($Q7=0)),0,$P7/$Q7*$R7))</f>
        <v/>
      </c>
      <c r="T7" s="191"/>
      <c r="U7" s="192"/>
      <c r="V7" s="146" t="str">
        <f>IF(R7="","",IF(E7="Salaire_chercheur",MIN(140000/1607*R7,140000),IF(E7="Salaire_directeur",MIN(110000/1607*R7,110000),IF(E7="Salaire_ingénieur",MIN(80000/1607*R7,80000),IF(E7="Salaire_technicien",MIN(60000/1607*R7,60000),"")))))</f>
        <v/>
      </c>
      <c r="W7" s="507" t="str">
        <f>IF(P7="","",MIN(S7,V7))</f>
        <v/>
      </c>
      <c r="X7" s="195" t="str">
        <f>IF(AND(OR(M7="KO",L7&lt;&gt;""),OR(M7="",N7="",O7="")),Listes!$A$74,IF(AND(L7&lt;S7,U7=""),Listes!$A$76,IF(AND(L7&lt;&gt;"",S7&lt;L7,T7=""),Listes!$A$78,IF(AND(Y7="",OR(M7&lt;&gt;"",N7&lt;&gt;"",O7&lt;&gt;"",P7&lt;&gt;"",Q7&lt;&gt;"",R7&lt;&gt;"")),Listes!$A$79,""))))</f>
        <v/>
      </c>
      <c r="Y7" s="196"/>
      <c r="Z7" s="152">
        <f>IF(AND(B7&lt;&gt;"",Y7&lt;&gt;"Oui"),1,0)</f>
        <v>0</v>
      </c>
    </row>
    <row r="8" spans="1:30" ht="20.100000000000001" customHeight="1" x14ac:dyDescent="0.25">
      <c r="A8" s="134">
        <v>2</v>
      </c>
      <c r="B8" s="206" t="str">
        <f>IF('Dépenses rémunération au réel'!$B8="","",'Dépenses rémunération au réel'!$B8)</f>
        <v/>
      </c>
      <c r="C8" s="206" t="str">
        <f>IF('Dépenses rémunération au réel'!$C8="","",'Dépenses rémunération au réel'!$C8)</f>
        <v/>
      </c>
      <c r="D8" s="207" t="str">
        <f>IF('Dépenses rémunération au réel'!$D8="","",'Dépenses rémunération au réel'!$D8)</f>
        <v/>
      </c>
      <c r="E8" s="131" t="str">
        <f>IF('Dépenses rémunération au réel'!$E8="","",'Dépenses rémunération au réel'!$E8)</f>
        <v/>
      </c>
      <c r="F8" s="131" t="str">
        <f>IF('Dépenses rémunération au réel'!$F8="","",'Dépenses rémunération au réel'!$F8)</f>
        <v/>
      </c>
      <c r="G8" s="289" t="str">
        <f>IF('Dépenses rémunération au réel'!$G8="","",'Dépenses rémunération au réel'!$G8)</f>
        <v/>
      </c>
      <c r="H8" s="289" t="str">
        <f>IF('Dépenses rémunération au réel'!$H8="","",'Dépenses rémunération au réel'!$H8)</f>
        <v/>
      </c>
      <c r="I8" s="144" t="str">
        <f>IF('Dépenses rémunération au réel'!$I8="","",'Dépenses rémunération au réel'!$I8)</f>
        <v/>
      </c>
      <c r="J8" s="190" t="str">
        <f>IF('Dépenses rémunération au réel'!$J8="","",'Dépenses rémunération au réel'!$J8)</f>
        <v/>
      </c>
      <c r="K8" s="190" t="str">
        <f>IF('Dépenses rémunération au réel'!$K8="","",'Dépenses rémunération au réel'!$K8)</f>
        <v/>
      </c>
      <c r="L8" s="213" t="str">
        <f>IF('Dépenses rémunération au réel'!$L8=0,"",'Dépenses rémunération au réel'!$L8)</f>
        <v/>
      </c>
      <c r="M8" s="342"/>
      <c r="N8" s="291" t="str">
        <f t="shared" ref="N8:N71" si="0">IF(M8="KO","",IF(M8="","",G8))</f>
        <v/>
      </c>
      <c r="O8" s="291" t="str">
        <f t="shared" ref="O8:O71" si="1">IF(M8="KO","",IF(M8="","",H8))</f>
        <v/>
      </c>
      <c r="P8" s="189"/>
      <c r="Q8" s="344"/>
      <c r="R8" s="344"/>
      <c r="S8" s="145" t="str">
        <f t="shared" ref="S8:S71" si="2">IF($E8="","",IF(OR(($P8=0),($Q8=0)),0,$P8/$Q8*$R8))</f>
        <v/>
      </c>
      <c r="T8" s="191"/>
      <c r="U8" s="192"/>
      <c r="V8" s="146" t="str">
        <f t="shared" ref="V8:V71" si="3">IF(R8="","",IF(E8="Salaire_chercheur",MIN(140000/1607*R8,140000),IF(E8="Salaire_directeur",MIN(110000/1607*R8,110000),IF(E8="Salaire_ingénieur",MIN(80000/1607*R8,80000),IF(E8="Salaire_technicien",MIN(60000/1607*R8,60000),"")))))</f>
        <v/>
      </c>
      <c r="W8" s="507" t="str">
        <f t="shared" ref="W8:W71" si="4">IF(P8="","",MIN(S8,V8))</f>
        <v/>
      </c>
      <c r="X8" s="195" t="str">
        <f>IF(AND(OR(M8="KO",L8&lt;&gt;""),OR(M8="",N8="",O8="")),Listes!$A$74,IF(AND(L8&lt;S8,U8=""),Listes!$A$76,IF(AND(L8&lt;&gt;"",S8&lt;L8,T8=""),Listes!$A$78,IF(AND(Y8="",OR(M8&lt;&gt;"",N8&lt;&gt;"",O8&lt;&gt;"",P8&lt;&gt;"",Q8&lt;&gt;"",R8&lt;&gt;"")),Listes!$A$79,""))))</f>
        <v/>
      </c>
      <c r="Y8" s="196"/>
      <c r="Z8" s="152">
        <f t="shared" ref="Z8:Z71" si="5">IF(AND(B8&lt;&gt;"",Y8&lt;&gt;"Oui"),1,0)</f>
        <v>0</v>
      </c>
    </row>
    <row r="9" spans="1:30" ht="20.100000000000001" customHeight="1" x14ac:dyDescent="0.25">
      <c r="A9" s="134">
        <v>3</v>
      </c>
      <c r="B9" s="206" t="str">
        <f>IF('Dépenses rémunération au réel'!$B9="","",'Dépenses rémunération au réel'!$B9)</f>
        <v/>
      </c>
      <c r="C9" s="206" t="str">
        <f>IF('Dépenses rémunération au réel'!$C9="","",'Dépenses rémunération au réel'!$C9)</f>
        <v/>
      </c>
      <c r="D9" s="207" t="str">
        <f>IF('Dépenses rémunération au réel'!$D9="","",'Dépenses rémunération au réel'!$D9)</f>
        <v/>
      </c>
      <c r="E9" s="131" t="str">
        <f>IF('Dépenses rémunération au réel'!$E9="","",'Dépenses rémunération au réel'!$E9)</f>
        <v/>
      </c>
      <c r="F9" s="131" t="str">
        <f>IF('Dépenses rémunération au réel'!$F9="","",'Dépenses rémunération au réel'!$F9)</f>
        <v/>
      </c>
      <c r="G9" s="289" t="str">
        <f>IF('Dépenses rémunération au réel'!$G9="","",'Dépenses rémunération au réel'!$G9)</f>
        <v/>
      </c>
      <c r="H9" s="289" t="str">
        <f>IF('Dépenses rémunération au réel'!$H9="","",'Dépenses rémunération au réel'!$H9)</f>
        <v/>
      </c>
      <c r="I9" s="144" t="str">
        <f>IF('Dépenses rémunération au réel'!$I9="","",'Dépenses rémunération au réel'!$I9)</f>
        <v/>
      </c>
      <c r="J9" s="190" t="str">
        <f>IF('Dépenses rémunération au réel'!$J9="","",'Dépenses rémunération au réel'!$J9)</f>
        <v/>
      </c>
      <c r="K9" s="190" t="str">
        <f>IF('Dépenses rémunération au réel'!$K9="","",'Dépenses rémunération au réel'!$K9)</f>
        <v/>
      </c>
      <c r="L9" s="213" t="str">
        <f>IF('Dépenses rémunération au réel'!$L9=0,"",'Dépenses rémunération au réel'!$L9)</f>
        <v/>
      </c>
      <c r="M9" s="342"/>
      <c r="N9" s="291" t="str">
        <f t="shared" si="0"/>
        <v/>
      </c>
      <c r="O9" s="291" t="str">
        <f t="shared" si="1"/>
        <v/>
      </c>
      <c r="P9" s="189"/>
      <c r="Q9" s="344"/>
      <c r="R9" s="344"/>
      <c r="S9" s="145" t="str">
        <f t="shared" si="2"/>
        <v/>
      </c>
      <c r="T9" s="191"/>
      <c r="U9" s="192"/>
      <c r="V9" s="146" t="str">
        <f t="shared" si="3"/>
        <v/>
      </c>
      <c r="W9" s="507" t="str">
        <f t="shared" si="4"/>
        <v/>
      </c>
      <c r="X9" s="195" t="str">
        <f>IF(AND(OR(M9="KO",L9&lt;&gt;""),OR(M9="",N9="",O9="")),Listes!$A$74,IF(AND(L9&lt;S9,U9=""),Listes!$A$76,IF(AND(L9&lt;&gt;"",S9&lt;L9,T9=""),Listes!$A$78,IF(AND(Y9="",OR(M9&lt;&gt;"",N9&lt;&gt;"",O9&lt;&gt;"",P9&lt;&gt;"",Q9&lt;&gt;"",R9&lt;&gt;"")),Listes!$A$79,""))))</f>
        <v/>
      </c>
      <c r="Y9" s="196"/>
      <c r="Z9" s="152">
        <f t="shared" si="5"/>
        <v>0</v>
      </c>
    </row>
    <row r="10" spans="1:30" ht="20.100000000000001" customHeight="1" x14ac:dyDescent="0.25">
      <c r="A10" s="134">
        <v>4</v>
      </c>
      <c r="B10" s="206" t="str">
        <f>IF('Dépenses rémunération au réel'!$B10="","",'Dépenses rémunération au réel'!$B10)</f>
        <v/>
      </c>
      <c r="C10" s="206" t="str">
        <f>IF('Dépenses rémunération au réel'!$C10="","",'Dépenses rémunération au réel'!$C10)</f>
        <v/>
      </c>
      <c r="D10" s="207" t="str">
        <f>IF('Dépenses rémunération au réel'!$D10="","",'Dépenses rémunération au réel'!$D10)</f>
        <v/>
      </c>
      <c r="E10" s="131" t="str">
        <f>IF('Dépenses rémunération au réel'!$E10="","",'Dépenses rémunération au réel'!$E10)</f>
        <v/>
      </c>
      <c r="F10" s="131" t="str">
        <f>IF('Dépenses rémunération au réel'!$F10="","",'Dépenses rémunération au réel'!$F10)</f>
        <v/>
      </c>
      <c r="G10" s="289" t="str">
        <f>IF('Dépenses rémunération au réel'!$G10="","",'Dépenses rémunération au réel'!$G10)</f>
        <v/>
      </c>
      <c r="H10" s="289" t="str">
        <f>IF('Dépenses rémunération au réel'!$H10="","",'Dépenses rémunération au réel'!$H10)</f>
        <v/>
      </c>
      <c r="I10" s="144" t="str">
        <f>IF('Dépenses rémunération au réel'!$I10="","",'Dépenses rémunération au réel'!$I10)</f>
        <v/>
      </c>
      <c r="J10" s="190" t="str">
        <f>IF('Dépenses rémunération au réel'!$J10="","",'Dépenses rémunération au réel'!$J10)</f>
        <v/>
      </c>
      <c r="K10" s="190" t="str">
        <f>IF('Dépenses rémunération au réel'!$K10="","",'Dépenses rémunération au réel'!$K10)</f>
        <v/>
      </c>
      <c r="L10" s="213" t="str">
        <f>IF('Dépenses rémunération au réel'!$L10=0,"",'Dépenses rémunération au réel'!$L10)</f>
        <v/>
      </c>
      <c r="M10" s="342"/>
      <c r="N10" s="291" t="str">
        <f t="shared" si="0"/>
        <v/>
      </c>
      <c r="O10" s="291" t="str">
        <f t="shared" si="1"/>
        <v/>
      </c>
      <c r="P10" s="189"/>
      <c r="Q10" s="344"/>
      <c r="R10" s="344"/>
      <c r="S10" s="145" t="str">
        <f t="shared" si="2"/>
        <v/>
      </c>
      <c r="T10" s="191"/>
      <c r="U10" s="192"/>
      <c r="V10" s="146" t="str">
        <f t="shared" si="3"/>
        <v/>
      </c>
      <c r="W10" s="507" t="str">
        <f t="shared" si="4"/>
        <v/>
      </c>
      <c r="X10" s="195" t="str">
        <f>IF(AND(OR(M10="KO",L10&lt;&gt;""),OR(M10="",N10="",O10="")),Listes!$A$74,IF(AND(L10&lt;S10,U10=""),Listes!$A$76,IF(AND(L10&lt;&gt;"",S10&lt;L10,T10=""),Listes!$A$78,IF(AND(Y10="",OR(M10&lt;&gt;"",N10&lt;&gt;"",O10&lt;&gt;"",P10&lt;&gt;"",Q10&lt;&gt;"",R10&lt;&gt;"")),Listes!$A$79,""))))</f>
        <v/>
      </c>
      <c r="Y10" s="196"/>
      <c r="Z10" s="152">
        <f t="shared" si="5"/>
        <v>0</v>
      </c>
    </row>
    <row r="11" spans="1:30" ht="20.100000000000001" customHeight="1" x14ac:dyDescent="0.25">
      <c r="A11" s="134">
        <v>5</v>
      </c>
      <c r="B11" s="206" t="str">
        <f>IF('Dépenses rémunération au réel'!$B11="","",'Dépenses rémunération au réel'!$B11)</f>
        <v/>
      </c>
      <c r="C11" s="206" t="str">
        <f>IF('Dépenses rémunération au réel'!$C11="","",'Dépenses rémunération au réel'!$C11)</f>
        <v/>
      </c>
      <c r="D11" s="207" t="str">
        <f>IF('Dépenses rémunération au réel'!$D11="","",'Dépenses rémunération au réel'!$D11)</f>
        <v/>
      </c>
      <c r="E11" s="131" t="str">
        <f>IF('Dépenses rémunération au réel'!$E11="","",'Dépenses rémunération au réel'!$E11)</f>
        <v/>
      </c>
      <c r="F11" s="131" t="str">
        <f>IF('Dépenses rémunération au réel'!$F11="","",'Dépenses rémunération au réel'!$F11)</f>
        <v/>
      </c>
      <c r="G11" s="289" t="str">
        <f>IF('Dépenses rémunération au réel'!$G11="","",'Dépenses rémunération au réel'!$G11)</f>
        <v/>
      </c>
      <c r="H11" s="289" t="str">
        <f>IF('Dépenses rémunération au réel'!$H11="","",'Dépenses rémunération au réel'!$H11)</f>
        <v/>
      </c>
      <c r="I11" s="144" t="str">
        <f>IF('Dépenses rémunération au réel'!$I11="","",'Dépenses rémunération au réel'!$I11)</f>
        <v/>
      </c>
      <c r="J11" s="190" t="str">
        <f>IF('Dépenses rémunération au réel'!$J11="","",'Dépenses rémunération au réel'!$J11)</f>
        <v/>
      </c>
      <c r="K11" s="190" t="str">
        <f>IF('Dépenses rémunération au réel'!$K11="","",'Dépenses rémunération au réel'!$K11)</f>
        <v/>
      </c>
      <c r="L11" s="213" t="str">
        <f>IF('Dépenses rémunération au réel'!$L11=0,"",'Dépenses rémunération au réel'!$L11)</f>
        <v/>
      </c>
      <c r="M11" s="342"/>
      <c r="N11" s="291" t="str">
        <f t="shared" si="0"/>
        <v/>
      </c>
      <c r="O11" s="291" t="str">
        <f t="shared" si="1"/>
        <v/>
      </c>
      <c r="P11" s="189"/>
      <c r="Q11" s="344"/>
      <c r="R11" s="344"/>
      <c r="S11" s="145" t="str">
        <f t="shared" si="2"/>
        <v/>
      </c>
      <c r="T11" s="191"/>
      <c r="U11" s="192"/>
      <c r="V11" s="146" t="str">
        <f t="shared" si="3"/>
        <v/>
      </c>
      <c r="W11" s="507" t="str">
        <f t="shared" si="4"/>
        <v/>
      </c>
      <c r="X11" s="195" t="str">
        <f>IF(AND(OR(M11="KO",L11&lt;&gt;""),OR(M11="",N11="",O11="")),Listes!$A$74,IF(AND(L11&lt;S11,U11=""),Listes!$A$76,IF(AND(L11&lt;&gt;"",S11&lt;L11,T11=""),Listes!$A$78,IF(AND(Y11="",OR(M11&lt;&gt;"",N11&lt;&gt;"",O11&lt;&gt;"",P11&lt;&gt;"",Q11&lt;&gt;"",R11&lt;&gt;"")),Listes!$A$79,""))))</f>
        <v/>
      </c>
      <c r="Y11" s="196"/>
      <c r="Z11" s="152">
        <f t="shared" si="5"/>
        <v>0</v>
      </c>
    </row>
    <row r="12" spans="1:30" ht="20.100000000000001" customHeight="1" x14ac:dyDescent="0.25">
      <c r="A12" s="134">
        <v>6</v>
      </c>
      <c r="B12" s="206" t="str">
        <f>IF('Dépenses rémunération au réel'!$B12="","",'Dépenses rémunération au réel'!$B12)</f>
        <v/>
      </c>
      <c r="C12" s="206" t="str">
        <f>IF('Dépenses rémunération au réel'!$C12="","",'Dépenses rémunération au réel'!$C12)</f>
        <v/>
      </c>
      <c r="D12" s="207" t="str">
        <f>IF('Dépenses rémunération au réel'!$D12="","",'Dépenses rémunération au réel'!$D12)</f>
        <v/>
      </c>
      <c r="E12" s="131" t="str">
        <f>IF('Dépenses rémunération au réel'!$E12="","",'Dépenses rémunération au réel'!$E12)</f>
        <v/>
      </c>
      <c r="F12" s="131" t="str">
        <f>IF('Dépenses rémunération au réel'!$F12="","",'Dépenses rémunération au réel'!$F12)</f>
        <v/>
      </c>
      <c r="G12" s="289" t="str">
        <f>IF('Dépenses rémunération au réel'!$G12="","",'Dépenses rémunération au réel'!$G12)</f>
        <v/>
      </c>
      <c r="H12" s="289" t="str">
        <f>IF('Dépenses rémunération au réel'!$H12="","",'Dépenses rémunération au réel'!$H12)</f>
        <v/>
      </c>
      <c r="I12" s="144" t="str">
        <f>IF('Dépenses rémunération au réel'!$I12="","",'Dépenses rémunération au réel'!$I12)</f>
        <v/>
      </c>
      <c r="J12" s="190" t="str">
        <f>IF('Dépenses rémunération au réel'!$J12="","",'Dépenses rémunération au réel'!$J12)</f>
        <v/>
      </c>
      <c r="K12" s="190" t="str">
        <f>IF('Dépenses rémunération au réel'!$K12="","",'Dépenses rémunération au réel'!$K12)</f>
        <v/>
      </c>
      <c r="L12" s="213" t="str">
        <f>IF('Dépenses rémunération au réel'!$L12=0,"",'Dépenses rémunération au réel'!$L12)</f>
        <v/>
      </c>
      <c r="M12" s="342"/>
      <c r="N12" s="291" t="str">
        <f t="shared" si="0"/>
        <v/>
      </c>
      <c r="O12" s="291" t="str">
        <f t="shared" si="1"/>
        <v/>
      </c>
      <c r="P12" s="189"/>
      <c r="Q12" s="344"/>
      <c r="R12" s="344"/>
      <c r="S12" s="145" t="str">
        <f t="shared" si="2"/>
        <v/>
      </c>
      <c r="T12" s="191"/>
      <c r="U12" s="192"/>
      <c r="V12" s="146" t="str">
        <f t="shared" si="3"/>
        <v/>
      </c>
      <c r="W12" s="507" t="str">
        <f t="shared" si="4"/>
        <v/>
      </c>
      <c r="X12" s="195" t="str">
        <f>IF(AND(OR(M12="KO",L12&lt;&gt;""),OR(M12="",N12="",O12="")),Listes!$A$74,IF(AND(L12&lt;S12,U12=""),Listes!$A$76,IF(AND(L12&lt;&gt;"",S12&lt;L12,T12=""),Listes!$A$78,IF(AND(Y12="",OR(M12&lt;&gt;"",N12&lt;&gt;"",O12&lt;&gt;"",P12&lt;&gt;"",Q12&lt;&gt;"",R12&lt;&gt;"")),Listes!$A$79,""))))</f>
        <v/>
      </c>
      <c r="Y12" s="196"/>
      <c r="Z12" s="152">
        <f t="shared" si="5"/>
        <v>0</v>
      </c>
    </row>
    <row r="13" spans="1:30" ht="20.100000000000001" customHeight="1" x14ac:dyDescent="0.25">
      <c r="A13" s="134">
        <v>7</v>
      </c>
      <c r="B13" s="206" t="str">
        <f>IF('Dépenses rémunération au réel'!$B13="","",'Dépenses rémunération au réel'!$B13)</f>
        <v/>
      </c>
      <c r="C13" s="206" t="str">
        <f>IF('Dépenses rémunération au réel'!$C13="","",'Dépenses rémunération au réel'!$C13)</f>
        <v/>
      </c>
      <c r="D13" s="207" t="str">
        <f>IF('Dépenses rémunération au réel'!$D13="","",'Dépenses rémunération au réel'!$D13)</f>
        <v/>
      </c>
      <c r="E13" s="131" t="str">
        <f>IF('Dépenses rémunération au réel'!$E13="","",'Dépenses rémunération au réel'!$E13)</f>
        <v/>
      </c>
      <c r="F13" s="131" t="str">
        <f>IF('Dépenses rémunération au réel'!$F13="","",'Dépenses rémunération au réel'!$F13)</f>
        <v/>
      </c>
      <c r="G13" s="289" t="str">
        <f>IF('Dépenses rémunération au réel'!$G13="","",'Dépenses rémunération au réel'!$G13)</f>
        <v/>
      </c>
      <c r="H13" s="289" t="str">
        <f>IF('Dépenses rémunération au réel'!$H13="","",'Dépenses rémunération au réel'!$H13)</f>
        <v/>
      </c>
      <c r="I13" s="144" t="str">
        <f>IF('Dépenses rémunération au réel'!$I13="","",'Dépenses rémunération au réel'!$I13)</f>
        <v/>
      </c>
      <c r="J13" s="190" t="str">
        <f>IF('Dépenses rémunération au réel'!$J13="","",'Dépenses rémunération au réel'!$J13)</f>
        <v/>
      </c>
      <c r="K13" s="190" t="str">
        <f>IF('Dépenses rémunération au réel'!$K13="","",'Dépenses rémunération au réel'!$K13)</f>
        <v/>
      </c>
      <c r="L13" s="213" t="str">
        <f>IF('Dépenses rémunération au réel'!$L13=0,"",'Dépenses rémunération au réel'!$L13)</f>
        <v/>
      </c>
      <c r="M13" s="342"/>
      <c r="N13" s="291" t="str">
        <f t="shared" si="0"/>
        <v/>
      </c>
      <c r="O13" s="291" t="str">
        <f t="shared" si="1"/>
        <v/>
      </c>
      <c r="P13" s="189"/>
      <c r="Q13" s="344"/>
      <c r="R13" s="344"/>
      <c r="S13" s="145" t="str">
        <f>IF($E13="","",IF(OR(($P13=0),($Q13=0)),0,$P13/$Q13*$R13))</f>
        <v/>
      </c>
      <c r="T13" s="191"/>
      <c r="U13" s="192"/>
      <c r="V13" s="146" t="str">
        <f t="shared" si="3"/>
        <v/>
      </c>
      <c r="W13" s="507" t="str">
        <f t="shared" si="4"/>
        <v/>
      </c>
      <c r="X13" s="195" t="str">
        <f>IF(AND(OR(M13="KO",L13&lt;&gt;""),OR(M13="",N13="",O13="")),Listes!$A$74,IF(AND(L13&lt;S13,U13=""),Listes!$A$76,IF(AND(L13&lt;&gt;"",S13&lt;L13,T13=""),Listes!$A$78,IF(AND(Y13="",OR(M13&lt;&gt;"",N13&lt;&gt;"",O13&lt;&gt;"",P13&lt;&gt;"",Q13&lt;&gt;"",R13&lt;&gt;"")),Listes!$A$79,""))))</f>
        <v/>
      </c>
      <c r="Y13" s="196"/>
      <c r="Z13" s="152">
        <f t="shared" si="5"/>
        <v>0</v>
      </c>
    </row>
    <row r="14" spans="1:30" ht="20.100000000000001" customHeight="1" x14ac:dyDescent="0.25">
      <c r="A14" s="134">
        <v>8</v>
      </c>
      <c r="B14" s="206" t="str">
        <f>IF('Dépenses rémunération au réel'!$B14="","",'Dépenses rémunération au réel'!$B14)</f>
        <v/>
      </c>
      <c r="C14" s="206" t="str">
        <f>IF('Dépenses rémunération au réel'!$C14="","",'Dépenses rémunération au réel'!$C14)</f>
        <v/>
      </c>
      <c r="D14" s="207" t="str">
        <f>IF('Dépenses rémunération au réel'!$D14="","",'Dépenses rémunération au réel'!$D14)</f>
        <v/>
      </c>
      <c r="E14" s="131" t="str">
        <f>IF('Dépenses rémunération au réel'!$E14="","",'Dépenses rémunération au réel'!$E14)</f>
        <v/>
      </c>
      <c r="F14" s="131" t="str">
        <f>IF('Dépenses rémunération au réel'!$F14="","",'Dépenses rémunération au réel'!$F14)</f>
        <v/>
      </c>
      <c r="G14" s="289" t="str">
        <f>IF('Dépenses rémunération au réel'!$G14="","",'Dépenses rémunération au réel'!$G14)</f>
        <v/>
      </c>
      <c r="H14" s="289" t="str">
        <f>IF('Dépenses rémunération au réel'!$H14="","",'Dépenses rémunération au réel'!$H14)</f>
        <v/>
      </c>
      <c r="I14" s="144" t="str">
        <f>IF('Dépenses rémunération au réel'!$I14="","",'Dépenses rémunération au réel'!$I14)</f>
        <v/>
      </c>
      <c r="J14" s="190" t="str">
        <f>IF('Dépenses rémunération au réel'!$J14="","",'Dépenses rémunération au réel'!$J14)</f>
        <v/>
      </c>
      <c r="K14" s="190" t="str">
        <f>IF('Dépenses rémunération au réel'!$K14="","",'Dépenses rémunération au réel'!$K14)</f>
        <v/>
      </c>
      <c r="L14" s="213" t="str">
        <f>IF('Dépenses rémunération au réel'!$L14=0,"",'Dépenses rémunération au réel'!$L14)</f>
        <v/>
      </c>
      <c r="M14" s="342"/>
      <c r="N14" s="291" t="str">
        <f t="shared" si="0"/>
        <v/>
      </c>
      <c r="O14" s="291" t="str">
        <f t="shared" si="1"/>
        <v/>
      </c>
      <c r="P14" s="189"/>
      <c r="Q14" s="344"/>
      <c r="R14" s="344"/>
      <c r="S14" s="145" t="str">
        <f t="shared" si="2"/>
        <v/>
      </c>
      <c r="T14" s="191"/>
      <c r="U14" s="192"/>
      <c r="V14" s="146" t="str">
        <f t="shared" si="3"/>
        <v/>
      </c>
      <c r="W14" s="507" t="str">
        <f t="shared" si="4"/>
        <v/>
      </c>
      <c r="X14" s="195" t="str">
        <f>IF(AND(OR(M14="KO",L14&lt;&gt;""),OR(M14="",N14="",O14="")),Listes!$A$74,IF(AND(L14&lt;S14,U14=""),Listes!$A$76,IF(AND(L14&lt;&gt;"",S14&lt;L14,T14=""),Listes!$A$78,IF(AND(Y14="",OR(M14&lt;&gt;"",N14&lt;&gt;"",O14&lt;&gt;"",P14&lt;&gt;"",Q14&lt;&gt;"",R14&lt;&gt;"")),Listes!$A$79,""))))</f>
        <v/>
      </c>
      <c r="Y14" s="196"/>
      <c r="Z14" s="152">
        <f t="shared" si="5"/>
        <v>0</v>
      </c>
    </row>
    <row r="15" spans="1:30" ht="20.100000000000001" customHeight="1" x14ac:dyDescent="0.25">
      <c r="A15" s="134">
        <v>9</v>
      </c>
      <c r="B15" s="206" t="str">
        <f>IF('Dépenses rémunération au réel'!$B15="","",'Dépenses rémunération au réel'!$B15)</f>
        <v/>
      </c>
      <c r="C15" s="206" t="str">
        <f>IF('Dépenses rémunération au réel'!$C15="","",'Dépenses rémunération au réel'!$C15)</f>
        <v/>
      </c>
      <c r="D15" s="207" t="str">
        <f>IF('Dépenses rémunération au réel'!$D15="","",'Dépenses rémunération au réel'!$D15)</f>
        <v/>
      </c>
      <c r="E15" s="131" t="str">
        <f>IF('Dépenses rémunération au réel'!$E15="","",'Dépenses rémunération au réel'!$E15)</f>
        <v/>
      </c>
      <c r="F15" s="131" t="str">
        <f>IF('Dépenses rémunération au réel'!$F15="","",'Dépenses rémunération au réel'!$F15)</f>
        <v/>
      </c>
      <c r="G15" s="289" t="str">
        <f>IF('Dépenses rémunération au réel'!$G15="","",'Dépenses rémunération au réel'!$G15)</f>
        <v/>
      </c>
      <c r="H15" s="289" t="str">
        <f>IF('Dépenses rémunération au réel'!$H15="","",'Dépenses rémunération au réel'!$H15)</f>
        <v/>
      </c>
      <c r="I15" s="144" t="str">
        <f>IF('Dépenses rémunération au réel'!$I15="","",'Dépenses rémunération au réel'!$I15)</f>
        <v/>
      </c>
      <c r="J15" s="190" t="str">
        <f>IF('Dépenses rémunération au réel'!$J15="","",'Dépenses rémunération au réel'!$J15)</f>
        <v/>
      </c>
      <c r="K15" s="190" t="str">
        <f>IF('Dépenses rémunération au réel'!$K15="","",'Dépenses rémunération au réel'!$K15)</f>
        <v/>
      </c>
      <c r="L15" s="213" t="str">
        <f>IF('Dépenses rémunération au réel'!$L15=0,"",'Dépenses rémunération au réel'!$L15)</f>
        <v/>
      </c>
      <c r="M15" s="342"/>
      <c r="N15" s="291" t="str">
        <f t="shared" si="0"/>
        <v/>
      </c>
      <c r="O15" s="291" t="str">
        <f t="shared" si="1"/>
        <v/>
      </c>
      <c r="P15" s="189"/>
      <c r="Q15" s="102"/>
      <c r="R15" s="102"/>
      <c r="S15" s="145" t="str">
        <f t="shared" si="2"/>
        <v/>
      </c>
      <c r="T15" s="191"/>
      <c r="U15" s="192"/>
      <c r="V15" s="146" t="str">
        <f t="shared" si="3"/>
        <v/>
      </c>
      <c r="W15" s="507" t="str">
        <f t="shared" si="4"/>
        <v/>
      </c>
      <c r="X15" s="195" t="str">
        <f>IF(AND(OR(M15="KO",L15&lt;&gt;""),OR(M15="",N15="",O15="")),Listes!$A$74,IF(AND(L15&lt;S15,U15=""),Listes!$A$76,IF(AND(L15&lt;&gt;"",S15&lt;L15,T15=""),Listes!$A$78,IF(AND(Y15="",OR(M15&lt;&gt;"",N15&lt;&gt;"",O15&lt;&gt;"",P15&lt;&gt;"",Q15&lt;&gt;"",R15&lt;&gt;"")),Listes!$A$79,""))))</f>
        <v/>
      </c>
      <c r="Y15" s="196"/>
      <c r="Z15" s="152">
        <f t="shared" si="5"/>
        <v>0</v>
      </c>
    </row>
    <row r="16" spans="1:30" ht="20.100000000000001" customHeight="1" x14ac:dyDescent="0.25">
      <c r="A16" s="134">
        <v>10</v>
      </c>
      <c r="B16" s="206" t="str">
        <f>IF('Dépenses rémunération au réel'!$B16="","",'Dépenses rémunération au réel'!$B16)</f>
        <v/>
      </c>
      <c r="C16" s="206" t="str">
        <f>IF('Dépenses rémunération au réel'!$C16="","",'Dépenses rémunération au réel'!$C16)</f>
        <v/>
      </c>
      <c r="D16" s="207" t="str">
        <f>IF('Dépenses rémunération au réel'!$D16="","",'Dépenses rémunération au réel'!$D16)</f>
        <v/>
      </c>
      <c r="E16" s="131" t="str">
        <f>IF('Dépenses rémunération au réel'!$E16="","",'Dépenses rémunération au réel'!$E16)</f>
        <v/>
      </c>
      <c r="F16" s="131" t="str">
        <f>IF('Dépenses rémunération au réel'!$F16="","",'Dépenses rémunération au réel'!$F16)</f>
        <v/>
      </c>
      <c r="G16" s="289" t="str">
        <f>IF('Dépenses rémunération au réel'!$G16="","",'Dépenses rémunération au réel'!$G16)</f>
        <v/>
      </c>
      <c r="H16" s="289" t="str">
        <f>IF('Dépenses rémunération au réel'!$H16="","",'Dépenses rémunération au réel'!$H16)</f>
        <v/>
      </c>
      <c r="I16" s="144" t="str">
        <f>IF('Dépenses rémunération au réel'!$I16="","",'Dépenses rémunération au réel'!$I16)</f>
        <v/>
      </c>
      <c r="J16" s="190" t="str">
        <f>IF('Dépenses rémunération au réel'!$J16="","",'Dépenses rémunération au réel'!$J16)</f>
        <v/>
      </c>
      <c r="K16" s="190" t="str">
        <f>IF('Dépenses rémunération au réel'!$K16="","",'Dépenses rémunération au réel'!$K16)</f>
        <v/>
      </c>
      <c r="L16" s="213" t="str">
        <f>IF('Dépenses rémunération au réel'!$L16=0,"",'Dépenses rémunération au réel'!$L16)</f>
        <v/>
      </c>
      <c r="M16" s="342"/>
      <c r="N16" s="291" t="str">
        <f t="shared" si="0"/>
        <v/>
      </c>
      <c r="O16" s="291" t="str">
        <f t="shared" si="1"/>
        <v/>
      </c>
      <c r="P16" s="189"/>
      <c r="Q16" s="102"/>
      <c r="R16" s="102"/>
      <c r="S16" s="145" t="str">
        <f t="shared" si="2"/>
        <v/>
      </c>
      <c r="T16" s="191"/>
      <c r="U16" s="192"/>
      <c r="V16" s="146" t="str">
        <f t="shared" si="3"/>
        <v/>
      </c>
      <c r="W16" s="507" t="str">
        <f t="shared" si="4"/>
        <v/>
      </c>
      <c r="X16" s="195" t="str">
        <f>IF(AND(OR(M16="KO",L16&lt;&gt;""),OR(M16="",N16="",O16="")),Listes!$A$74,IF(AND(L16&lt;S16,U16=""),Listes!$A$76,IF(AND(L16&lt;&gt;"",S16&lt;L16,T16=""),Listes!$A$78,IF(AND(Y16="",OR(M16&lt;&gt;"",N16&lt;&gt;"",O16&lt;&gt;"",P16&lt;&gt;"",Q16&lt;&gt;"",R16&lt;&gt;"")),Listes!$A$79,""))))</f>
        <v/>
      </c>
      <c r="Y16" s="196"/>
      <c r="Z16" s="152">
        <f t="shared" si="5"/>
        <v>0</v>
      </c>
    </row>
    <row r="17" spans="1:26" ht="20.100000000000001" customHeight="1" x14ac:dyDescent="0.25">
      <c r="A17" s="134">
        <v>11</v>
      </c>
      <c r="B17" s="206" t="str">
        <f>IF('Dépenses rémunération au réel'!$B17="","",'Dépenses rémunération au réel'!$B17)</f>
        <v/>
      </c>
      <c r="C17" s="206" t="str">
        <f>IF('Dépenses rémunération au réel'!$C17="","",'Dépenses rémunération au réel'!$C17)</f>
        <v/>
      </c>
      <c r="D17" s="207" t="str">
        <f>IF('Dépenses rémunération au réel'!$D17="","",'Dépenses rémunération au réel'!$D17)</f>
        <v/>
      </c>
      <c r="E17" s="131" t="str">
        <f>IF('Dépenses rémunération au réel'!$E17="","",'Dépenses rémunération au réel'!$E17)</f>
        <v/>
      </c>
      <c r="F17" s="131" t="str">
        <f>IF('Dépenses rémunération au réel'!$F17="","",'Dépenses rémunération au réel'!$F17)</f>
        <v/>
      </c>
      <c r="G17" s="289" t="str">
        <f>IF('Dépenses rémunération au réel'!$G17="","",'Dépenses rémunération au réel'!$G17)</f>
        <v/>
      </c>
      <c r="H17" s="289" t="str">
        <f>IF('Dépenses rémunération au réel'!$H17="","",'Dépenses rémunération au réel'!$H17)</f>
        <v/>
      </c>
      <c r="I17" s="144" t="str">
        <f>IF('Dépenses rémunération au réel'!$I17="","",'Dépenses rémunération au réel'!$I17)</f>
        <v/>
      </c>
      <c r="J17" s="190" t="str">
        <f>IF('Dépenses rémunération au réel'!$J17="","",'Dépenses rémunération au réel'!$J17)</f>
        <v/>
      </c>
      <c r="K17" s="190" t="str">
        <f>IF('Dépenses rémunération au réel'!$K17="","",'Dépenses rémunération au réel'!$K17)</f>
        <v/>
      </c>
      <c r="L17" s="213" t="str">
        <f>IF('Dépenses rémunération au réel'!$L17=0,"",'Dépenses rémunération au réel'!$L17)</f>
        <v/>
      </c>
      <c r="M17" s="342"/>
      <c r="N17" s="291" t="str">
        <f t="shared" si="0"/>
        <v/>
      </c>
      <c r="O17" s="291" t="str">
        <f t="shared" si="1"/>
        <v/>
      </c>
      <c r="P17" s="189"/>
      <c r="Q17" s="102"/>
      <c r="R17" s="102"/>
      <c r="S17" s="145" t="str">
        <f t="shared" si="2"/>
        <v/>
      </c>
      <c r="T17" s="191"/>
      <c r="U17" s="192"/>
      <c r="V17" s="146" t="str">
        <f t="shared" si="3"/>
        <v/>
      </c>
      <c r="W17" s="507" t="str">
        <f t="shared" si="4"/>
        <v/>
      </c>
      <c r="X17" s="195" t="str">
        <f>IF(AND(OR(M17="KO",L17&lt;&gt;""),OR(M17="",N17="",O17="")),Listes!$A$74,IF(AND(L17&lt;S17,U17=""),Listes!$A$76,IF(AND(L17&lt;&gt;"",S17&lt;L17,T17=""),Listes!$A$78,IF(AND(Y17="",OR(M17&lt;&gt;"",N17&lt;&gt;"",O17&lt;&gt;"",P17&lt;&gt;"",Q17&lt;&gt;"",R17&lt;&gt;"")),Listes!$A$79,""))))</f>
        <v/>
      </c>
      <c r="Y17" s="196"/>
      <c r="Z17" s="152">
        <f t="shared" si="5"/>
        <v>0</v>
      </c>
    </row>
    <row r="18" spans="1:26" ht="20.100000000000001" customHeight="1" x14ac:dyDescent="0.25">
      <c r="A18" s="134">
        <v>12</v>
      </c>
      <c r="B18" s="206" t="str">
        <f>IF('Dépenses rémunération au réel'!$B18="","",'Dépenses rémunération au réel'!$B18)</f>
        <v/>
      </c>
      <c r="C18" s="206" t="str">
        <f>IF('Dépenses rémunération au réel'!$C18="","",'Dépenses rémunération au réel'!$C18)</f>
        <v/>
      </c>
      <c r="D18" s="207" t="str">
        <f>IF('Dépenses rémunération au réel'!$D18="","",'Dépenses rémunération au réel'!$D18)</f>
        <v/>
      </c>
      <c r="E18" s="131" t="str">
        <f>IF('Dépenses rémunération au réel'!$E18="","",'Dépenses rémunération au réel'!$E18)</f>
        <v/>
      </c>
      <c r="F18" s="131" t="str">
        <f>IF('Dépenses rémunération au réel'!$F18="","",'Dépenses rémunération au réel'!$F18)</f>
        <v/>
      </c>
      <c r="G18" s="289" t="str">
        <f>IF('Dépenses rémunération au réel'!$G18="","",'Dépenses rémunération au réel'!$G18)</f>
        <v/>
      </c>
      <c r="H18" s="289" t="str">
        <f>IF('Dépenses rémunération au réel'!$H18="","",'Dépenses rémunération au réel'!$H18)</f>
        <v/>
      </c>
      <c r="I18" s="144" t="str">
        <f>IF('Dépenses rémunération au réel'!$I18="","",'Dépenses rémunération au réel'!$I18)</f>
        <v/>
      </c>
      <c r="J18" s="190" t="str">
        <f>IF('Dépenses rémunération au réel'!$J18="","",'Dépenses rémunération au réel'!$J18)</f>
        <v/>
      </c>
      <c r="K18" s="190" t="str">
        <f>IF('Dépenses rémunération au réel'!$K18="","",'Dépenses rémunération au réel'!$K18)</f>
        <v/>
      </c>
      <c r="L18" s="213" t="str">
        <f>IF('Dépenses rémunération au réel'!$L18=0,"",'Dépenses rémunération au réel'!$L18)</f>
        <v/>
      </c>
      <c r="M18" s="342"/>
      <c r="N18" s="291" t="str">
        <f t="shared" si="0"/>
        <v/>
      </c>
      <c r="O18" s="291" t="str">
        <f t="shared" si="1"/>
        <v/>
      </c>
      <c r="P18" s="189"/>
      <c r="Q18" s="102"/>
      <c r="R18" s="102"/>
      <c r="S18" s="145" t="str">
        <f t="shared" si="2"/>
        <v/>
      </c>
      <c r="T18" s="191"/>
      <c r="U18" s="192"/>
      <c r="V18" s="146" t="str">
        <f t="shared" si="3"/>
        <v/>
      </c>
      <c r="W18" s="507" t="str">
        <f t="shared" si="4"/>
        <v/>
      </c>
      <c r="X18" s="195" t="str">
        <f>IF(AND(OR(M18="KO",L18&lt;&gt;""),OR(M18="",N18="",O18="")),Listes!$A$74,IF(AND(L18&lt;S18,U18=""),Listes!$A$76,IF(AND(L18&lt;&gt;"",S18&lt;L18,T18=""),Listes!$A$78,IF(AND(Y18="",OR(M18&lt;&gt;"",N18&lt;&gt;"",O18&lt;&gt;"",P18&lt;&gt;"",Q18&lt;&gt;"",R18&lt;&gt;"")),Listes!$A$79,""))))</f>
        <v/>
      </c>
      <c r="Y18" s="196"/>
      <c r="Z18" s="152">
        <f t="shared" si="5"/>
        <v>0</v>
      </c>
    </row>
    <row r="19" spans="1:26" ht="20.100000000000001" customHeight="1" x14ac:dyDescent="0.25">
      <c r="A19" s="134">
        <v>13</v>
      </c>
      <c r="B19" s="206" t="str">
        <f>IF('Dépenses rémunération au réel'!$B19="","",'Dépenses rémunération au réel'!$B19)</f>
        <v/>
      </c>
      <c r="C19" s="206" t="str">
        <f>IF('Dépenses rémunération au réel'!$C19="","",'Dépenses rémunération au réel'!$C19)</f>
        <v/>
      </c>
      <c r="D19" s="207" t="str">
        <f>IF('Dépenses rémunération au réel'!$D19="","",'Dépenses rémunération au réel'!$D19)</f>
        <v/>
      </c>
      <c r="E19" s="131" t="str">
        <f>IF('Dépenses rémunération au réel'!$E19="","",'Dépenses rémunération au réel'!$E19)</f>
        <v/>
      </c>
      <c r="F19" s="131" t="str">
        <f>IF('Dépenses rémunération au réel'!$F19="","",'Dépenses rémunération au réel'!$F19)</f>
        <v/>
      </c>
      <c r="G19" s="289" t="str">
        <f>IF('Dépenses rémunération au réel'!$G19="","",'Dépenses rémunération au réel'!$G19)</f>
        <v/>
      </c>
      <c r="H19" s="289" t="str">
        <f>IF('Dépenses rémunération au réel'!$H19="","",'Dépenses rémunération au réel'!$H19)</f>
        <v/>
      </c>
      <c r="I19" s="144" t="str">
        <f>IF('Dépenses rémunération au réel'!$I19="","",'Dépenses rémunération au réel'!$I19)</f>
        <v/>
      </c>
      <c r="J19" s="190" t="str">
        <f>IF('Dépenses rémunération au réel'!$J19="","",'Dépenses rémunération au réel'!$J19)</f>
        <v/>
      </c>
      <c r="K19" s="190" t="str">
        <f>IF('Dépenses rémunération au réel'!$K19="","",'Dépenses rémunération au réel'!$K19)</f>
        <v/>
      </c>
      <c r="L19" s="213" t="str">
        <f>IF('Dépenses rémunération au réel'!$L19=0,"",'Dépenses rémunération au réel'!$L19)</f>
        <v/>
      </c>
      <c r="M19" s="342"/>
      <c r="N19" s="291" t="str">
        <f t="shared" si="0"/>
        <v/>
      </c>
      <c r="O19" s="291" t="str">
        <f t="shared" si="1"/>
        <v/>
      </c>
      <c r="P19" s="189"/>
      <c r="Q19" s="102"/>
      <c r="R19" s="102"/>
      <c r="S19" s="145" t="str">
        <f t="shared" si="2"/>
        <v/>
      </c>
      <c r="T19" s="191"/>
      <c r="U19" s="192"/>
      <c r="V19" s="146" t="str">
        <f t="shared" si="3"/>
        <v/>
      </c>
      <c r="W19" s="507" t="str">
        <f t="shared" si="4"/>
        <v/>
      </c>
      <c r="X19" s="195" t="str">
        <f>IF(AND(OR(M19="KO",L19&lt;&gt;""),OR(M19="",N19="",O19="")),Listes!$A$74,IF(AND(L19&lt;S19,U19=""),Listes!$A$76,IF(AND(L19&lt;&gt;"",S19&lt;L19,T19=""),Listes!$A$78,IF(AND(Y19="",OR(M19&lt;&gt;"",N19&lt;&gt;"",O19&lt;&gt;"",P19&lt;&gt;"",Q19&lt;&gt;"",R19&lt;&gt;"")),Listes!$A$79,""))))</f>
        <v/>
      </c>
      <c r="Y19" s="196"/>
      <c r="Z19" s="152">
        <f t="shared" si="5"/>
        <v>0</v>
      </c>
    </row>
    <row r="20" spans="1:26" ht="20.100000000000001" customHeight="1" x14ac:dyDescent="0.25">
      <c r="A20" s="134">
        <v>14</v>
      </c>
      <c r="B20" s="206" t="str">
        <f>IF('Dépenses rémunération au réel'!$B20="","",'Dépenses rémunération au réel'!$B20)</f>
        <v/>
      </c>
      <c r="C20" s="206" t="str">
        <f>IF('Dépenses rémunération au réel'!$C20="","",'Dépenses rémunération au réel'!$C20)</f>
        <v/>
      </c>
      <c r="D20" s="207" t="str">
        <f>IF('Dépenses rémunération au réel'!$D20="","",'Dépenses rémunération au réel'!$D20)</f>
        <v/>
      </c>
      <c r="E20" s="131" t="str">
        <f>IF('Dépenses rémunération au réel'!$E20="","",'Dépenses rémunération au réel'!$E20)</f>
        <v/>
      </c>
      <c r="F20" s="131" t="str">
        <f>IF('Dépenses rémunération au réel'!$F20="","",'Dépenses rémunération au réel'!$F20)</f>
        <v/>
      </c>
      <c r="G20" s="289" t="str">
        <f>IF('Dépenses rémunération au réel'!$G20="","",'Dépenses rémunération au réel'!$G20)</f>
        <v/>
      </c>
      <c r="H20" s="289" t="str">
        <f>IF('Dépenses rémunération au réel'!$H20="","",'Dépenses rémunération au réel'!$H20)</f>
        <v/>
      </c>
      <c r="I20" s="144" t="str">
        <f>IF('Dépenses rémunération au réel'!$I20="","",'Dépenses rémunération au réel'!$I20)</f>
        <v/>
      </c>
      <c r="J20" s="190" t="str">
        <f>IF('Dépenses rémunération au réel'!$J20="","",'Dépenses rémunération au réel'!$J20)</f>
        <v/>
      </c>
      <c r="K20" s="190" t="str">
        <f>IF('Dépenses rémunération au réel'!$K20="","",'Dépenses rémunération au réel'!$K20)</f>
        <v/>
      </c>
      <c r="L20" s="213" t="str">
        <f>IF('Dépenses rémunération au réel'!$L20=0,"",'Dépenses rémunération au réel'!$L20)</f>
        <v/>
      </c>
      <c r="M20" s="342"/>
      <c r="N20" s="291" t="str">
        <f t="shared" si="0"/>
        <v/>
      </c>
      <c r="O20" s="291" t="str">
        <f t="shared" si="1"/>
        <v/>
      </c>
      <c r="P20" s="189"/>
      <c r="Q20" s="102"/>
      <c r="R20" s="102"/>
      <c r="S20" s="145" t="str">
        <f t="shared" si="2"/>
        <v/>
      </c>
      <c r="T20" s="191"/>
      <c r="U20" s="192"/>
      <c r="V20" s="146" t="str">
        <f t="shared" si="3"/>
        <v/>
      </c>
      <c r="W20" s="507" t="str">
        <f t="shared" si="4"/>
        <v/>
      </c>
      <c r="X20" s="195" t="str">
        <f>IF(AND(OR(M20="KO",L20&lt;&gt;""),OR(M20="",N20="",O20="")),Listes!$A$74,IF(AND(L20&lt;S20,U20=""),Listes!$A$76,IF(AND(L20&lt;&gt;"",S20&lt;L20,T20=""),Listes!$A$78,IF(AND(Y20="",OR(M20&lt;&gt;"",N20&lt;&gt;"",O20&lt;&gt;"",P20&lt;&gt;"",Q20&lt;&gt;"",R20&lt;&gt;"")),Listes!$A$79,""))))</f>
        <v/>
      </c>
      <c r="Y20" s="196"/>
      <c r="Z20" s="152">
        <f t="shared" si="5"/>
        <v>0</v>
      </c>
    </row>
    <row r="21" spans="1:26" ht="20.100000000000001" customHeight="1" x14ac:dyDescent="0.25">
      <c r="A21" s="134">
        <v>15</v>
      </c>
      <c r="B21" s="206" t="str">
        <f>IF('Dépenses rémunération au réel'!$B21="","",'Dépenses rémunération au réel'!$B21)</f>
        <v/>
      </c>
      <c r="C21" s="206" t="str">
        <f>IF('Dépenses rémunération au réel'!$C21="","",'Dépenses rémunération au réel'!$C21)</f>
        <v/>
      </c>
      <c r="D21" s="207" t="str">
        <f>IF('Dépenses rémunération au réel'!$D21="","",'Dépenses rémunération au réel'!$D21)</f>
        <v/>
      </c>
      <c r="E21" s="131" t="str">
        <f>IF('Dépenses rémunération au réel'!$E21="","",'Dépenses rémunération au réel'!$E21)</f>
        <v/>
      </c>
      <c r="F21" s="131" t="str">
        <f>IF('Dépenses rémunération au réel'!$F21="","",'Dépenses rémunération au réel'!$F21)</f>
        <v/>
      </c>
      <c r="G21" s="289" t="str">
        <f>IF('Dépenses rémunération au réel'!$G21="","",'Dépenses rémunération au réel'!$G21)</f>
        <v/>
      </c>
      <c r="H21" s="289" t="str">
        <f>IF('Dépenses rémunération au réel'!$H21="","",'Dépenses rémunération au réel'!$H21)</f>
        <v/>
      </c>
      <c r="I21" s="144" t="str">
        <f>IF('Dépenses rémunération au réel'!$I21="","",'Dépenses rémunération au réel'!$I21)</f>
        <v/>
      </c>
      <c r="J21" s="190" t="str">
        <f>IF('Dépenses rémunération au réel'!$J21="","",'Dépenses rémunération au réel'!$J21)</f>
        <v/>
      </c>
      <c r="K21" s="190" t="str">
        <f>IF('Dépenses rémunération au réel'!$K21="","",'Dépenses rémunération au réel'!$K21)</f>
        <v/>
      </c>
      <c r="L21" s="213" t="str">
        <f>IF('Dépenses rémunération au réel'!$L21=0,"",'Dépenses rémunération au réel'!$L21)</f>
        <v/>
      </c>
      <c r="M21" s="342"/>
      <c r="N21" s="291" t="str">
        <f t="shared" si="0"/>
        <v/>
      </c>
      <c r="O21" s="291" t="str">
        <f t="shared" si="1"/>
        <v/>
      </c>
      <c r="P21" s="189"/>
      <c r="Q21" s="102"/>
      <c r="R21" s="102"/>
      <c r="S21" s="145" t="str">
        <f t="shared" si="2"/>
        <v/>
      </c>
      <c r="T21" s="191"/>
      <c r="U21" s="192"/>
      <c r="V21" s="146" t="str">
        <f t="shared" si="3"/>
        <v/>
      </c>
      <c r="W21" s="507" t="str">
        <f t="shared" si="4"/>
        <v/>
      </c>
      <c r="X21" s="195" t="str">
        <f>IF(AND(OR(M21="KO",L21&lt;&gt;""),OR(M21="",N21="",O21="")),Listes!$A$74,IF(AND(L21&lt;S21,U21=""),Listes!$A$76,IF(AND(L21&lt;&gt;"",S21&lt;L21,T21=""),Listes!$A$78,IF(AND(Y21="",OR(M21&lt;&gt;"",N21&lt;&gt;"",O21&lt;&gt;"",P21&lt;&gt;"",Q21&lt;&gt;"",R21&lt;&gt;"")),Listes!$A$79,""))))</f>
        <v/>
      </c>
      <c r="Y21" s="196"/>
      <c r="Z21" s="152">
        <f t="shared" si="5"/>
        <v>0</v>
      </c>
    </row>
    <row r="22" spans="1:26" ht="20.100000000000001" customHeight="1" x14ac:dyDescent="0.25">
      <c r="A22" s="134">
        <v>16</v>
      </c>
      <c r="B22" s="206" t="str">
        <f>IF('Dépenses rémunération au réel'!$B22="","",'Dépenses rémunération au réel'!$B22)</f>
        <v/>
      </c>
      <c r="C22" s="206" t="str">
        <f>IF('Dépenses rémunération au réel'!$C22="","",'Dépenses rémunération au réel'!$C22)</f>
        <v/>
      </c>
      <c r="D22" s="207" t="str">
        <f>IF('Dépenses rémunération au réel'!$D22="","",'Dépenses rémunération au réel'!$D22)</f>
        <v/>
      </c>
      <c r="E22" s="131" t="str">
        <f>IF('Dépenses rémunération au réel'!$E22="","",'Dépenses rémunération au réel'!$E22)</f>
        <v/>
      </c>
      <c r="F22" s="131" t="str">
        <f>IF('Dépenses rémunération au réel'!$F22="","",'Dépenses rémunération au réel'!$F22)</f>
        <v/>
      </c>
      <c r="G22" s="289" t="str">
        <f>IF('Dépenses rémunération au réel'!$G22="","",'Dépenses rémunération au réel'!$G22)</f>
        <v/>
      </c>
      <c r="H22" s="289" t="str">
        <f>IF('Dépenses rémunération au réel'!$H22="","",'Dépenses rémunération au réel'!$H22)</f>
        <v/>
      </c>
      <c r="I22" s="144" t="str">
        <f>IF('Dépenses rémunération au réel'!$I22="","",'Dépenses rémunération au réel'!$I22)</f>
        <v/>
      </c>
      <c r="J22" s="190" t="str">
        <f>IF('Dépenses rémunération au réel'!$J22="","",'Dépenses rémunération au réel'!$J22)</f>
        <v/>
      </c>
      <c r="K22" s="190" t="str">
        <f>IF('Dépenses rémunération au réel'!$K22="","",'Dépenses rémunération au réel'!$K22)</f>
        <v/>
      </c>
      <c r="L22" s="213" t="str">
        <f>IF('Dépenses rémunération au réel'!$L22=0,"",'Dépenses rémunération au réel'!$L22)</f>
        <v/>
      </c>
      <c r="M22" s="342"/>
      <c r="N22" s="291" t="str">
        <f t="shared" si="0"/>
        <v/>
      </c>
      <c r="O22" s="291" t="str">
        <f t="shared" si="1"/>
        <v/>
      </c>
      <c r="P22" s="189"/>
      <c r="Q22" s="102"/>
      <c r="R22" s="102"/>
      <c r="S22" s="145" t="str">
        <f t="shared" si="2"/>
        <v/>
      </c>
      <c r="T22" s="191"/>
      <c r="U22" s="192"/>
      <c r="V22" s="146" t="str">
        <f t="shared" si="3"/>
        <v/>
      </c>
      <c r="W22" s="507" t="str">
        <f t="shared" si="4"/>
        <v/>
      </c>
      <c r="X22" s="195" t="str">
        <f>IF(AND(OR(M22="KO",L22&lt;&gt;""),OR(M22="",N22="",O22="")),Listes!$A$74,IF(AND(L22&lt;S22,U22=""),Listes!$A$76,IF(AND(L22&lt;&gt;"",S22&lt;L22,T22=""),Listes!$A$78,IF(AND(Y22="",OR(M22&lt;&gt;"",N22&lt;&gt;"",O22&lt;&gt;"",P22&lt;&gt;"",Q22&lt;&gt;"",R22&lt;&gt;"")),Listes!$A$79,""))))</f>
        <v/>
      </c>
      <c r="Y22" s="196"/>
      <c r="Z22" s="152">
        <f t="shared" si="5"/>
        <v>0</v>
      </c>
    </row>
    <row r="23" spans="1:26" ht="20.100000000000001" customHeight="1" x14ac:dyDescent="0.25">
      <c r="A23" s="134">
        <v>17</v>
      </c>
      <c r="B23" s="206" t="str">
        <f>IF('Dépenses rémunération au réel'!$B23="","",'Dépenses rémunération au réel'!$B23)</f>
        <v/>
      </c>
      <c r="C23" s="206" t="str">
        <f>IF('Dépenses rémunération au réel'!$C23="","",'Dépenses rémunération au réel'!$C23)</f>
        <v/>
      </c>
      <c r="D23" s="207" t="str">
        <f>IF('Dépenses rémunération au réel'!$D23="","",'Dépenses rémunération au réel'!$D23)</f>
        <v/>
      </c>
      <c r="E23" s="131" t="str">
        <f>IF('Dépenses rémunération au réel'!$E23="","",'Dépenses rémunération au réel'!$E23)</f>
        <v/>
      </c>
      <c r="F23" s="131" t="str">
        <f>IF('Dépenses rémunération au réel'!$F23="","",'Dépenses rémunération au réel'!$F23)</f>
        <v/>
      </c>
      <c r="G23" s="289" t="str">
        <f>IF('Dépenses rémunération au réel'!$G23="","",'Dépenses rémunération au réel'!$G23)</f>
        <v/>
      </c>
      <c r="H23" s="289" t="str">
        <f>IF('Dépenses rémunération au réel'!$H23="","",'Dépenses rémunération au réel'!$H23)</f>
        <v/>
      </c>
      <c r="I23" s="144" t="str">
        <f>IF('Dépenses rémunération au réel'!$I23="","",'Dépenses rémunération au réel'!$I23)</f>
        <v/>
      </c>
      <c r="J23" s="190" t="str">
        <f>IF('Dépenses rémunération au réel'!$J23="","",'Dépenses rémunération au réel'!$J23)</f>
        <v/>
      </c>
      <c r="K23" s="190" t="str">
        <f>IF('Dépenses rémunération au réel'!$K23="","",'Dépenses rémunération au réel'!$K23)</f>
        <v/>
      </c>
      <c r="L23" s="213" t="str">
        <f>IF('Dépenses rémunération au réel'!$L23=0,"",'Dépenses rémunération au réel'!$L23)</f>
        <v/>
      </c>
      <c r="M23" s="342"/>
      <c r="N23" s="291" t="str">
        <f t="shared" si="0"/>
        <v/>
      </c>
      <c r="O23" s="291" t="str">
        <f t="shared" si="1"/>
        <v/>
      </c>
      <c r="P23" s="189"/>
      <c r="Q23" s="102"/>
      <c r="R23" s="102"/>
      <c r="S23" s="145" t="str">
        <f t="shared" si="2"/>
        <v/>
      </c>
      <c r="T23" s="191"/>
      <c r="U23" s="192"/>
      <c r="V23" s="146" t="str">
        <f t="shared" si="3"/>
        <v/>
      </c>
      <c r="W23" s="507" t="str">
        <f t="shared" si="4"/>
        <v/>
      </c>
      <c r="X23" s="195" t="str">
        <f>IF(AND(OR(M23="KO",L23&lt;&gt;""),OR(M23="",N23="",O23="")),Listes!$A$74,IF(AND(L23&lt;S23,U23=""),Listes!$A$76,IF(AND(L23&lt;&gt;"",S23&lt;L23,T23=""),Listes!$A$78,IF(AND(Y23="",OR(M23&lt;&gt;"",N23&lt;&gt;"",O23&lt;&gt;"",P23&lt;&gt;"",Q23&lt;&gt;"",R23&lt;&gt;"")),Listes!$A$79,""))))</f>
        <v/>
      </c>
      <c r="Y23" s="196"/>
      <c r="Z23" s="152">
        <f t="shared" si="5"/>
        <v>0</v>
      </c>
    </row>
    <row r="24" spans="1:26" ht="20.100000000000001" customHeight="1" x14ac:dyDescent="0.25">
      <c r="A24" s="134">
        <v>18</v>
      </c>
      <c r="B24" s="206" t="str">
        <f>IF('Dépenses rémunération au réel'!$B24="","",'Dépenses rémunération au réel'!$B24)</f>
        <v/>
      </c>
      <c r="C24" s="206" t="str">
        <f>IF('Dépenses rémunération au réel'!$C24="","",'Dépenses rémunération au réel'!$C24)</f>
        <v/>
      </c>
      <c r="D24" s="207" t="str">
        <f>IF('Dépenses rémunération au réel'!$D24="","",'Dépenses rémunération au réel'!$D24)</f>
        <v/>
      </c>
      <c r="E24" s="131" t="str">
        <f>IF('Dépenses rémunération au réel'!$E24="","",'Dépenses rémunération au réel'!$E24)</f>
        <v/>
      </c>
      <c r="F24" s="131" t="str">
        <f>IF('Dépenses rémunération au réel'!$F24="","",'Dépenses rémunération au réel'!$F24)</f>
        <v/>
      </c>
      <c r="G24" s="289" t="str">
        <f>IF('Dépenses rémunération au réel'!$G24="","",'Dépenses rémunération au réel'!$G24)</f>
        <v/>
      </c>
      <c r="H24" s="289" t="str">
        <f>IF('Dépenses rémunération au réel'!$H24="","",'Dépenses rémunération au réel'!$H24)</f>
        <v/>
      </c>
      <c r="I24" s="144" t="str">
        <f>IF('Dépenses rémunération au réel'!$I24="","",'Dépenses rémunération au réel'!$I24)</f>
        <v/>
      </c>
      <c r="J24" s="190" t="str">
        <f>IF('Dépenses rémunération au réel'!$J24="","",'Dépenses rémunération au réel'!$J24)</f>
        <v/>
      </c>
      <c r="K24" s="190" t="str">
        <f>IF('Dépenses rémunération au réel'!$K24="","",'Dépenses rémunération au réel'!$K24)</f>
        <v/>
      </c>
      <c r="L24" s="213" t="str">
        <f>IF('Dépenses rémunération au réel'!$L24=0,"",'Dépenses rémunération au réel'!$L24)</f>
        <v/>
      </c>
      <c r="M24" s="342"/>
      <c r="N24" s="291" t="str">
        <f t="shared" si="0"/>
        <v/>
      </c>
      <c r="O24" s="291" t="str">
        <f t="shared" si="1"/>
        <v/>
      </c>
      <c r="P24" s="189"/>
      <c r="Q24" s="102"/>
      <c r="R24" s="102"/>
      <c r="S24" s="145" t="str">
        <f t="shared" si="2"/>
        <v/>
      </c>
      <c r="T24" s="191"/>
      <c r="U24" s="192"/>
      <c r="V24" s="146" t="str">
        <f t="shared" si="3"/>
        <v/>
      </c>
      <c r="W24" s="507" t="str">
        <f t="shared" si="4"/>
        <v/>
      </c>
      <c r="X24" s="195" t="str">
        <f>IF(AND(OR(M24="KO",L24&lt;&gt;""),OR(M24="",N24="",O24="")),Listes!$A$74,IF(AND(L24&lt;S24,U24=""),Listes!$A$76,IF(AND(L24&lt;&gt;"",S24&lt;L24,T24=""),Listes!$A$78,IF(AND(Y24="",OR(M24&lt;&gt;"",N24&lt;&gt;"",O24&lt;&gt;"",P24&lt;&gt;"",Q24&lt;&gt;"",R24&lt;&gt;"")),Listes!$A$79,""))))</f>
        <v/>
      </c>
      <c r="Y24" s="196"/>
      <c r="Z24" s="152">
        <f t="shared" si="5"/>
        <v>0</v>
      </c>
    </row>
    <row r="25" spans="1:26" ht="20.100000000000001" customHeight="1" x14ac:dyDescent="0.25">
      <c r="A25" s="134">
        <v>19</v>
      </c>
      <c r="B25" s="206" t="str">
        <f>IF('Dépenses rémunération au réel'!$B25="","",'Dépenses rémunération au réel'!$B25)</f>
        <v/>
      </c>
      <c r="C25" s="206" t="str">
        <f>IF('Dépenses rémunération au réel'!$C25="","",'Dépenses rémunération au réel'!$C25)</f>
        <v/>
      </c>
      <c r="D25" s="207" t="str">
        <f>IF('Dépenses rémunération au réel'!$D25="","",'Dépenses rémunération au réel'!$D25)</f>
        <v/>
      </c>
      <c r="E25" s="131" t="str">
        <f>IF('Dépenses rémunération au réel'!$E25="","",'Dépenses rémunération au réel'!$E25)</f>
        <v/>
      </c>
      <c r="F25" s="131" t="str">
        <f>IF('Dépenses rémunération au réel'!$F25="","",'Dépenses rémunération au réel'!$F25)</f>
        <v/>
      </c>
      <c r="G25" s="289" t="str">
        <f>IF('Dépenses rémunération au réel'!$G25="","",'Dépenses rémunération au réel'!$G25)</f>
        <v/>
      </c>
      <c r="H25" s="289" t="str">
        <f>IF('Dépenses rémunération au réel'!$H25="","",'Dépenses rémunération au réel'!$H25)</f>
        <v/>
      </c>
      <c r="I25" s="144" t="str">
        <f>IF('Dépenses rémunération au réel'!$I25="","",'Dépenses rémunération au réel'!$I25)</f>
        <v/>
      </c>
      <c r="J25" s="190" t="str">
        <f>IF('Dépenses rémunération au réel'!$J25="","",'Dépenses rémunération au réel'!$J25)</f>
        <v/>
      </c>
      <c r="K25" s="190" t="str">
        <f>IF('Dépenses rémunération au réel'!$K25="","",'Dépenses rémunération au réel'!$K25)</f>
        <v/>
      </c>
      <c r="L25" s="213" t="str">
        <f>IF('Dépenses rémunération au réel'!$L25=0,"",'Dépenses rémunération au réel'!$L25)</f>
        <v/>
      </c>
      <c r="M25" s="342"/>
      <c r="N25" s="291" t="str">
        <f t="shared" si="0"/>
        <v/>
      </c>
      <c r="O25" s="291" t="str">
        <f t="shared" si="1"/>
        <v/>
      </c>
      <c r="P25" s="189"/>
      <c r="Q25" s="102"/>
      <c r="R25" s="102"/>
      <c r="S25" s="145" t="str">
        <f t="shared" si="2"/>
        <v/>
      </c>
      <c r="T25" s="191"/>
      <c r="U25" s="192"/>
      <c r="V25" s="146" t="str">
        <f t="shared" si="3"/>
        <v/>
      </c>
      <c r="W25" s="507" t="str">
        <f t="shared" si="4"/>
        <v/>
      </c>
      <c r="X25" s="195" t="str">
        <f>IF(AND(OR(M25="KO",L25&lt;&gt;""),OR(M25="",N25="",O25="")),Listes!$A$74,IF(AND(L25&lt;S25,U25=""),Listes!$A$76,IF(AND(L25&lt;&gt;"",S25&lt;L25,T25=""),Listes!$A$78,IF(AND(Y25="",OR(M25&lt;&gt;"",N25&lt;&gt;"",O25&lt;&gt;"",P25&lt;&gt;"",Q25&lt;&gt;"",R25&lt;&gt;"")),Listes!$A$79,""))))</f>
        <v/>
      </c>
      <c r="Y25" s="196"/>
      <c r="Z25" s="152">
        <f t="shared" si="5"/>
        <v>0</v>
      </c>
    </row>
    <row r="26" spans="1:26" ht="20.100000000000001" customHeight="1" x14ac:dyDescent="0.25">
      <c r="A26" s="134">
        <v>20</v>
      </c>
      <c r="B26" s="206" t="str">
        <f>IF('Dépenses rémunération au réel'!$B26="","",'Dépenses rémunération au réel'!$B26)</f>
        <v/>
      </c>
      <c r="C26" s="206" t="str">
        <f>IF('Dépenses rémunération au réel'!$C26="","",'Dépenses rémunération au réel'!$C26)</f>
        <v/>
      </c>
      <c r="D26" s="207" t="str">
        <f>IF('Dépenses rémunération au réel'!$D26="","",'Dépenses rémunération au réel'!$D26)</f>
        <v/>
      </c>
      <c r="E26" s="131" t="str">
        <f>IF('Dépenses rémunération au réel'!$E26="","",'Dépenses rémunération au réel'!$E26)</f>
        <v/>
      </c>
      <c r="F26" s="131" t="str">
        <f>IF('Dépenses rémunération au réel'!$F26="","",'Dépenses rémunération au réel'!$F26)</f>
        <v/>
      </c>
      <c r="G26" s="289" t="str">
        <f>IF('Dépenses rémunération au réel'!$G26="","",'Dépenses rémunération au réel'!$G26)</f>
        <v/>
      </c>
      <c r="H26" s="289" t="str">
        <f>IF('Dépenses rémunération au réel'!$H26="","",'Dépenses rémunération au réel'!$H26)</f>
        <v/>
      </c>
      <c r="I26" s="144" t="str">
        <f>IF('Dépenses rémunération au réel'!$I26="","",'Dépenses rémunération au réel'!$I26)</f>
        <v/>
      </c>
      <c r="J26" s="190" t="str">
        <f>IF('Dépenses rémunération au réel'!$J26="","",'Dépenses rémunération au réel'!$J26)</f>
        <v/>
      </c>
      <c r="K26" s="190" t="str">
        <f>IF('Dépenses rémunération au réel'!$K26="","",'Dépenses rémunération au réel'!$K26)</f>
        <v/>
      </c>
      <c r="L26" s="213" t="str">
        <f>IF('Dépenses rémunération au réel'!$L26=0,"",'Dépenses rémunération au réel'!$L26)</f>
        <v/>
      </c>
      <c r="M26" s="342"/>
      <c r="N26" s="291" t="str">
        <f t="shared" si="0"/>
        <v/>
      </c>
      <c r="O26" s="291" t="str">
        <f t="shared" si="1"/>
        <v/>
      </c>
      <c r="P26" s="189"/>
      <c r="Q26" s="102"/>
      <c r="R26" s="102"/>
      <c r="S26" s="145" t="str">
        <f t="shared" si="2"/>
        <v/>
      </c>
      <c r="T26" s="191"/>
      <c r="U26" s="192"/>
      <c r="V26" s="146" t="str">
        <f t="shared" si="3"/>
        <v/>
      </c>
      <c r="W26" s="507" t="str">
        <f t="shared" si="4"/>
        <v/>
      </c>
      <c r="X26" s="195" t="str">
        <f>IF(AND(OR(M26="KO",L26&lt;&gt;""),OR(M26="",N26="",O26="")),Listes!$A$74,IF(AND(L26&lt;S26,U26=""),Listes!$A$76,IF(AND(L26&lt;&gt;"",S26&lt;L26,T26=""),Listes!$A$78,IF(AND(Y26="",OR(M26&lt;&gt;"",N26&lt;&gt;"",O26&lt;&gt;"",P26&lt;&gt;"",Q26&lt;&gt;"",R26&lt;&gt;"")),Listes!$A$79,""))))</f>
        <v/>
      </c>
      <c r="Y26" s="196"/>
      <c r="Z26" s="152">
        <f t="shared" si="5"/>
        <v>0</v>
      </c>
    </row>
    <row r="27" spans="1:26" ht="20.100000000000001" customHeight="1" x14ac:dyDescent="0.25">
      <c r="A27" s="134">
        <v>21</v>
      </c>
      <c r="B27" s="206" t="str">
        <f>IF('Dépenses rémunération au réel'!$B27="","",'Dépenses rémunération au réel'!$B27)</f>
        <v/>
      </c>
      <c r="C27" s="206" t="str">
        <f>IF('Dépenses rémunération au réel'!$C27="","",'Dépenses rémunération au réel'!$C27)</f>
        <v/>
      </c>
      <c r="D27" s="207" t="str">
        <f>IF('Dépenses rémunération au réel'!$D27="","",'Dépenses rémunération au réel'!$D27)</f>
        <v/>
      </c>
      <c r="E27" s="131" t="str">
        <f>IF('Dépenses rémunération au réel'!$E27="","",'Dépenses rémunération au réel'!$E27)</f>
        <v/>
      </c>
      <c r="F27" s="131" t="str">
        <f>IF('Dépenses rémunération au réel'!$F27="","",'Dépenses rémunération au réel'!$F27)</f>
        <v/>
      </c>
      <c r="G27" s="289" t="str">
        <f>IF('Dépenses rémunération au réel'!$G27="","",'Dépenses rémunération au réel'!$G27)</f>
        <v/>
      </c>
      <c r="H27" s="289" t="str">
        <f>IF('Dépenses rémunération au réel'!$H27="","",'Dépenses rémunération au réel'!$H27)</f>
        <v/>
      </c>
      <c r="I27" s="144" t="str">
        <f>IF('Dépenses rémunération au réel'!$I27="","",'Dépenses rémunération au réel'!$I27)</f>
        <v/>
      </c>
      <c r="J27" s="190" t="str">
        <f>IF('Dépenses rémunération au réel'!$J27="","",'Dépenses rémunération au réel'!$J27)</f>
        <v/>
      </c>
      <c r="K27" s="190" t="str">
        <f>IF('Dépenses rémunération au réel'!$K27="","",'Dépenses rémunération au réel'!$K27)</f>
        <v/>
      </c>
      <c r="L27" s="213" t="str">
        <f>IF('Dépenses rémunération au réel'!$L27=0,"",'Dépenses rémunération au réel'!$L27)</f>
        <v/>
      </c>
      <c r="M27" s="342"/>
      <c r="N27" s="291" t="str">
        <f t="shared" si="0"/>
        <v/>
      </c>
      <c r="O27" s="291" t="str">
        <f t="shared" si="1"/>
        <v/>
      </c>
      <c r="P27" s="189"/>
      <c r="Q27" s="102"/>
      <c r="R27" s="102"/>
      <c r="S27" s="145" t="str">
        <f t="shared" si="2"/>
        <v/>
      </c>
      <c r="T27" s="191"/>
      <c r="U27" s="192"/>
      <c r="V27" s="146" t="str">
        <f t="shared" si="3"/>
        <v/>
      </c>
      <c r="W27" s="507" t="str">
        <f t="shared" si="4"/>
        <v/>
      </c>
      <c r="X27" s="195" t="str">
        <f>IF(AND(OR(M27="KO",L27&lt;&gt;""),OR(M27="",N27="",O27="")),Listes!$A$74,IF(AND(L27&lt;S27,U27=""),Listes!$A$76,IF(AND(L27&lt;&gt;"",S27&lt;L27,T27=""),Listes!$A$78,IF(AND(Y27="",OR(M27&lt;&gt;"",N27&lt;&gt;"",O27&lt;&gt;"",P27&lt;&gt;"",Q27&lt;&gt;"",R27&lt;&gt;"")),Listes!$A$79,""))))</f>
        <v/>
      </c>
      <c r="Y27" s="196"/>
      <c r="Z27" s="152">
        <f t="shared" si="5"/>
        <v>0</v>
      </c>
    </row>
    <row r="28" spans="1:26" ht="20.100000000000001" customHeight="1" x14ac:dyDescent="0.25">
      <c r="A28" s="134">
        <v>22</v>
      </c>
      <c r="B28" s="206" t="str">
        <f>IF('Dépenses rémunération au réel'!$B28="","",'Dépenses rémunération au réel'!$B28)</f>
        <v/>
      </c>
      <c r="C28" s="206" t="str">
        <f>IF('Dépenses rémunération au réel'!$C28="","",'Dépenses rémunération au réel'!$C28)</f>
        <v/>
      </c>
      <c r="D28" s="207" t="str">
        <f>IF('Dépenses rémunération au réel'!$D28="","",'Dépenses rémunération au réel'!$D28)</f>
        <v/>
      </c>
      <c r="E28" s="131" t="str">
        <f>IF('Dépenses rémunération au réel'!$E28="","",'Dépenses rémunération au réel'!$E28)</f>
        <v/>
      </c>
      <c r="F28" s="131" t="str">
        <f>IF('Dépenses rémunération au réel'!$F28="","",'Dépenses rémunération au réel'!$F28)</f>
        <v/>
      </c>
      <c r="G28" s="289" t="str">
        <f>IF('Dépenses rémunération au réel'!$G28="","",'Dépenses rémunération au réel'!$G28)</f>
        <v/>
      </c>
      <c r="H28" s="289" t="str">
        <f>IF('Dépenses rémunération au réel'!$H28="","",'Dépenses rémunération au réel'!$H28)</f>
        <v/>
      </c>
      <c r="I28" s="144" t="str">
        <f>IF('Dépenses rémunération au réel'!$I28="","",'Dépenses rémunération au réel'!$I28)</f>
        <v/>
      </c>
      <c r="J28" s="190" t="str">
        <f>IF('Dépenses rémunération au réel'!$J28="","",'Dépenses rémunération au réel'!$J28)</f>
        <v/>
      </c>
      <c r="K28" s="190" t="str">
        <f>IF('Dépenses rémunération au réel'!$K28="","",'Dépenses rémunération au réel'!$K28)</f>
        <v/>
      </c>
      <c r="L28" s="213" t="str">
        <f>IF('Dépenses rémunération au réel'!$L28=0,"",'Dépenses rémunération au réel'!$L28)</f>
        <v/>
      </c>
      <c r="M28" s="342"/>
      <c r="N28" s="291" t="str">
        <f t="shared" si="0"/>
        <v/>
      </c>
      <c r="O28" s="291" t="str">
        <f t="shared" si="1"/>
        <v/>
      </c>
      <c r="P28" s="189"/>
      <c r="Q28" s="102"/>
      <c r="R28" s="102"/>
      <c r="S28" s="145" t="str">
        <f t="shared" si="2"/>
        <v/>
      </c>
      <c r="T28" s="191"/>
      <c r="U28" s="192"/>
      <c r="V28" s="146" t="str">
        <f t="shared" si="3"/>
        <v/>
      </c>
      <c r="W28" s="507" t="str">
        <f t="shared" si="4"/>
        <v/>
      </c>
      <c r="X28" s="195" t="str">
        <f>IF(AND(OR(M28="KO",L28&lt;&gt;""),OR(M28="",N28="",O28="")),Listes!$A$74,IF(AND(L28&lt;S28,U28=""),Listes!$A$76,IF(AND(L28&lt;&gt;"",S28&lt;L28,T28=""),Listes!$A$78,IF(AND(Y28="",OR(M28&lt;&gt;"",N28&lt;&gt;"",O28&lt;&gt;"",P28&lt;&gt;"",Q28&lt;&gt;"",R28&lt;&gt;"")),Listes!$A$79,""))))</f>
        <v/>
      </c>
      <c r="Y28" s="196"/>
      <c r="Z28" s="152">
        <f t="shared" si="5"/>
        <v>0</v>
      </c>
    </row>
    <row r="29" spans="1:26" ht="20.100000000000001" customHeight="1" x14ac:dyDescent="0.25">
      <c r="A29" s="134">
        <v>23</v>
      </c>
      <c r="B29" s="206" t="str">
        <f>IF('Dépenses rémunération au réel'!$B29="","",'Dépenses rémunération au réel'!$B29)</f>
        <v/>
      </c>
      <c r="C29" s="206" t="str">
        <f>IF('Dépenses rémunération au réel'!$C29="","",'Dépenses rémunération au réel'!$C29)</f>
        <v/>
      </c>
      <c r="D29" s="207" t="str">
        <f>IF('Dépenses rémunération au réel'!$D29="","",'Dépenses rémunération au réel'!$D29)</f>
        <v/>
      </c>
      <c r="E29" s="131" t="str">
        <f>IF('Dépenses rémunération au réel'!$E29="","",'Dépenses rémunération au réel'!$E29)</f>
        <v/>
      </c>
      <c r="F29" s="131" t="str">
        <f>IF('Dépenses rémunération au réel'!$F29="","",'Dépenses rémunération au réel'!$F29)</f>
        <v/>
      </c>
      <c r="G29" s="289" t="str">
        <f>IF('Dépenses rémunération au réel'!$G29="","",'Dépenses rémunération au réel'!$G29)</f>
        <v/>
      </c>
      <c r="H29" s="289" t="str">
        <f>IF('Dépenses rémunération au réel'!$H29="","",'Dépenses rémunération au réel'!$H29)</f>
        <v/>
      </c>
      <c r="I29" s="144" t="str">
        <f>IF('Dépenses rémunération au réel'!$I29="","",'Dépenses rémunération au réel'!$I29)</f>
        <v/>
      </c>
      <c r="J29" s="190" t="str">
        <f>IF('Dépenses rémunération au réel'!$J29="","",'Dépenses rémunération au réel'!$J29)</f>
        <v/>
      </c>
      <c r="K29" s="190" t="str">
        <f>IF('Dépenses rémunération au réel'!$K29="","",'Dépenses rémunération au réel'!$K29)</f>
        <v/>
      </c>
      <c r="L29" s="213" t="str">
        <f>IF('Dépenses rémunération au réel'!$L29=0,"",'Dépenses rémunération au réel'!$L29)</f>
        <v/>
      </c>
      <c r="M29" s="342"/>
      <c r="N29" s="291" t="str">
        <f t="shared" si="0"/>
        <v/>
      </c>
      <c r="O29" s="291" t="str">
        <f t="shared" si="1"/>
        <v/>
      </c>
      <c r="P29" s="189"/>
      <c r="Q29" s="102"/>
      <c r="R29" s="102"/>
      <c r="S29" s="145" t="str">
        <f t="shared" si="2"/>
        <v/>
      </c>
      <c r="T29" s="191"/>
      <c r="U29" s="192"/>
      <c r="V29" s="146" t="str">
        <f t="shared" si="3"/>
        <v/>
      </c>
      <c r="W29" s="507" t="str">
        <f t="shared" si="4"/>
        <v/>
      </c>
      <c r="X29" s="195" t="str">
        <f>IF(AND(OR(M29="KO",L29&lt;&gt;""),OR(M29="",N29="",O29="")),Listes!$A$74,IF(AND(L29&lt;S29,U29=""),Listes!$A$76,IF(AND(L29&lt;&gt;"",S29&lt;L29,T29=""),Listes!$A$78,IF(AND(Y29="",OR(M29&lt;&gt;"",N29&lt;&gt;"",O29&lt;&gt;"",P29&lt;&gt;"",Q29&lt;&gt;"",R29&lt;&gt;"")),Listes!$A$79,""))))</f>
        <v/>
      </c>
      <c r="Y29" s="196"/>
      <c r="Z29" s="152">
        <f t="shared" si="5"/>
        <v>0</v>
      </c>
    </row>
    <row r="30" spans="1:26" ht="20.100000000000001" customHeight="1" x14ac:dyDescent="0.25">
      <c r="A30" s="134">
        <v>24</v>
      </c>
      <c r="B30" s="206" t="str">
        <f>IF('Dépenses rémunération au réel'!$B30="","",'Dépenses rémunération au réel'!$B30)</f>
        <v/>
      </c>
      <c r="C30" s="206" t="str">
        <f>IF('Dépenses rémunération au réel'!$C30="","",'Dépenses rémunération au réel'!$C30)</f>
        <v/>
      </c>
      <c r="D30" s="207" t="str">
        <f>IF('Dépenses rémunération au réel'!$D30="","",'Dépenses rémunération au réel'!$D30)</f>
        <v/>
      </c>
      <c r="E30" s="131" t="str">
        <f>IF('Dépenses rémunération au réel'!$E30="","",'Dépenses rémunération au réel'!$E30)</f>
        <v/>
      </c>
      <c r="F30" s="131" t="str">
        <f>IF('Dépenses rémunération au réel'!$F30="","",'Dépenses rémunération au réel'!$F30)</f>
        <v/>
      </c>
      <c r="G30" s="289" t="str">
        <f>IF('Dépenses rémunération au réel'!$G30="","",'Dépenses rémunération au réel'!$G30)</f>
        <v/>
      </c>
      <c r="H30" s="289" t="str">
        <f>IF('Dépenses rémunération au réel'!$H30="","",'Dépenses rémunération au réel'!$H30)</f>
        <v/>
      </c>
      <c r="I30" s="144" t="str">
        <f>IF('Dépenses rémunération au réel'!$I30="","",'Dépenses rémunération au réel'!$I30)</f>
        <v/>
      </c>
      <c r="J30" s="190" t="str">
        <f>IF('Dépenses rémunération au réel'!$J30="","",'Dépenses rémunération au réel'!$J30)</f>
        <v/>
      </c>
      <c r="K30" s="190" t="str">
        <f>IF('Dépenses rémunération au réel'!$K30="","",'Dépenses rémunération au réel'!$K30)</f>
        <v/>
      </c>
      <c r="L30" s="213" t="str">
        <f>IF('Dépenses rémunération au réel'!$L30=0,"",'Dépenses rémunération au réel'!$L30)</f>
        <v/>
      </c>
      <c r="M30" s="342"/>
      <c r="N30" s="291" t="str">
        <f t="shared" si="0"/>
        <v/>
      </c>
      <c r="O30" s="291" t="str">
        <f t="shared" si="1"/>
        <v/>
      </c>
      <c r="P30" s="189"/>
      <c r="Q30" s="102"/>
      <c r="R30" s="102"/>
      <c r="S30" s="145" t="str">
        <f t="shared" si="2"/>
        <v/>
      </c>
      <c r="T30" s="191"/>
      <c r="U30" s="192"/>
      <c r="V30" s="146" t="str">
        <f t="shared" si="3"/>
        <v/>
      </c>
      <c r="W30" s="507" t="str">
        <f t="shared" si="4"/>
        <v/>
      </c>
      <c r="X30" s="195" t="str">
        <f>IF(AND(OR(M30="KO",L30&lt;&gt;""),OR(M30="",N30="",O30="")),Listes!$A$74,IF(AND(L30&lt;S30,U30=""),Listes!$A$76,IF(AND(L30&lt;&gt;"",S30&lt;L30,T30=""),Listes!$A$78,IF(AND(Y30="",OR(M30&lt;&gt;"",N30&lt;&gt;"",O30&lt;&gt;"",P30&lt;&gt;"",Q30&lt;&gt;"",R30&lt;&gt;"")),Listes!$A$79,""))))</f>
        <v/>
      </c>
      <c r="Y30" s="196"/>
      <c r="Z30" s="152">
        <f t="shared" si="5"/>
        <v>0</v>
      </c>
    </row>
    <row r="31" spans="1:26" ht="20.100000000000001" customHeight="1" x14ac:dyDescent="0.25">
      <c r="A31" s="134">
        <v>25</v>
      </c>
      <c r="B31" s="206" t="str">
        <f>IF('Dépenses rémunération au réel'!$B31="","",'Dépenses rémunération au réel'!$B31)</f>
        <v/>
      </c>
      <c r="C31" s="206" t="str">
        <f>IF('Dépenses rémunération au réel'!$C31="","",'Dépenses rémunération au réel'!$C31)</f>
        <v/>
      </c>
      <c r="D31" s="207" t="str">
        <f>IF('Dépenses rémunération au réel'!$D31="","",'Dépenses rémunération au réel'!$D31)</f>
        <v/>
      </c>
      <c r="E31" s="131" t="str">
        <f>IF('Dépenses rémunération au réel'!$E31="","",'Dépenses rémunération au réel'!$E31)</f>
        <v/>
      </c>
      <c r="F31" s="131" t="str">
        <f>IF('Dépenses rémunération au réel'!$F31="","",'Dépenses rémunération au réel'!$F31)</f>
        <v/>
      </c>
      <c r="G31" s="289" t="str">
        <f>IF('Dépenses rémunération au réel'!$G31="","",'Dépenses rémunération au réel'!$G31)</f>
        <v/>
      </c>
      <c r="H31" s="289" t="str">
        <f>IF('Dépenses rémunération au réel'!$H31="","",'Dépenses rémunération au réel'!$H31)</f>
        <v/>
      </c>
      <c r="I31" s="144" t="str">
        <f>IF('Dépenses rémunération au réel'!$I31="","",'Dépenses rémunération au réel'!$I31)</f>
        <v/>
      </c>
      <c r="J31" s="190" t="str">
        <f>IF('Dépenses rémunération au réel'!$J31="","",'Dépenses rémunération au réel'!$J31)</f>
        <v/>
      </c>
      <c r="K31" s="190" t="str">
        <f>IF('Dépenses rémunération au réel'!$K31="","",'Dépenses rémunération au réel'!$K31)</f>
        <v/>
      </c>
      <c r="L31" s="213" t="str">
        <f>IF('Dépenses rémunération au réel'!$L31=0,"",'Dépenses rémunération au réel'!$L31)</f>
        <v/>
      </c>
      <c r="M31" s="342"/>
      <c r="N31" s="291" t="str">
        <f t="shared" si="0"/>
        <v/>
      </c>
      <c r="O31" s="291" t="str">
        <f t="shared" si="1"/>
        <v/>
      </c>
      <c r="P31" s="189"/>
      <c r="Q31" s="102"/>
      <c r="R31" s="102"/>
      <c r="S31" s="145" t="str">
        <f t="shared" si="2"/>
        <v/>
      </c>
      <c r="T31" s="191"/>
      <c r="U31" s="192"/>
      <c r="V31" s="146" t="str">
        <f t="shared" si="3"/>
        <v/>
      </c>
      <c r="W31" s="507" t="str">
        <f t="shared" si="4"/>
        <v/>
      </c>
      <c r="X31" s="195" t="str">
        <f>IF(AND(OR(M31="KO",L31&lt;&gt;""),OR(M31="",N31="",O31="")),Listes!$A$74,IF(AND(L31&lt;S31,U31=""),Listes!$A$76,IF(AND(L31&lt;&gt;"",S31&lt;L31,T31=""),Listes!$A$78,IF(AND(Y31="",OR(M31&lt;&gt;"",N31&lt;&gt;"",O31&lt;&gt;"",P31&lt;&gt;"",Q31&lt;&gt;"",R31&lt;&gt;"")),Listes!$A$79,""))))</f>
        <v/>
      </c>
      <c r="Y31" s="196"/>
      <c r="Z31" s="152">
        <f t="shared" si="5"/>
        <v>0</v>
      </c>
    </row>
    <row r="32" spans="1:26" ht="20.100000000000001" customHeight="1" x14ac:dyDescent="0.25">
      <c r="A32" s="134">
        <v>26</v>
      </c>
      <c r="B32" s="206" t="str">
        <f>IF('Dépenses rémunération au réel'!$B32="","",'Dépenses rémunération au réel'!$B32)</f>
        <v/>
      </c>
      <c r="C32" s="206" t="str">
        <f>IF('Dépenses rémunération au réel'!$C32="","",'Dépenses rémunération au réel'!$C32)</f>
        <v/>
      </c>
      <c r="D32" s="207" t="str">
        <f>IF('Dépenses rémunération au réel'!$D32="","",'Dépenses rémunération au réel'!$D32)</f>
        <v/>
      </c>
      <c r="E32" s="131" t="str">
        <f>IF('Dépenses rémunération au réel'!$E32="","",'Dépenses rémunération au réel'!$E32)</f>
        <v/>
      </c>
      <c r="F32" s="131" t="str">
        <f>IF('Dépenses rémunération au réel'!$F32="","",'Dépenses rémunération au réel'!$F32)</f>
        <v/>
      </c>
      <c r="G32" s="289" t="str">
        <f>IF('Dépenses rémunération au réel'!$G32="","",'Dépenses rémunération au réel'!$G32)</f>
        <v/>
      </c>
      <c r="H32" s="289" t="str">
        <f>IF('Dépenses rémunération au réel'!$H32="","",'Dépenses rémunération au réel'!$H32)</f>
        <v/>
      </c>
      <c r="I32" s="144" t="str">
        <f>IF('Dépenses rémunération au réel'!$I32="","",'Dépenses rémunération au réel'!$I32)</f>
        <v/>
      </c>
      <c r="J32" s="190" t="str">
        <f>IF('Dépenses rémunération au réel'!$J32="","",'Dépenses rémunération au réel'!$J32)</f>
        <v/>
      </c>
      <c r="K32" s="190" t="str">
        <f>IF('Dépenses rémunération au réel'!$K32="","",'Dépenses rémunération au réel'!$K32)</f>
        <v/>
      </c>
      <c r="L32" s="213" t="str">
        <f>IF('Dépenses rémunération au réel'!$L32=0,"",'Dépenses rémunération au réel'!$L32)</f>
        <v/>
      </c>
      <c r="M32" s="342"/>
      <c r="N32" s="291" t="str">
        <f t="shared" si="0"/>
        <v/>
      </c>
      <c r="O32" s="291" t="str">
        <f t="shared" si="1"/>
        <v/>
      </c>
      <c r="P32" s="189"/>
      <c r="Q32" s="102"/>
      <c r="R32" s="102"/>
      <c r="S32" s="145" t="str">
        <f t="shared" si="2"/>
        <v/>
      </c>
      <c r="T32" s="191"/>
      <c r="U32" s="192"/>
      <c r="V32" s="146" t="str">
        <f t="shared" si="3"/>
        <v/>
      </c>
      <c r="W32" s="507" t="str">
        <f t="shared" si="4"/>
        <v/>
      </c>
      <c r="X32" s="195" t="str">
        <f>IF(AND(OR(M32="KO",L32&lt;&gt;""),OR(M32="",N32="",O32="")),Listes!$A$74,IF(AND(L32&lt;S32,U32=""),Listes!$A$76,IF(AND(L32&lt;&gt;"",S32&lt;L32,T32=""),Listes!$A$78,IF(AND(Y32="",OR(M32&lt;&gt;"",N32&lt;&gt;"",O32&lt;&gt;"",P32&lt;&gt;"",Q32&lt;&gt;"",R32&lt;&gt;"")),Listes!$A$79,""))))</f>
        <v/>
      </c>
      <c r="Y32" s="196"/>
      <c r="Z32" s="152">
        <f t="shared" si="5"/>
        <v>0</v>
      </c>
    </row>
    <row r="33" spans="1:26" ht="20.100000000000001" customHeight="1" x14ac:dyDescent="0.25">
      <c r="A33" s="134">
        <v>27</v>
      </c>
      <c r="B33" s="206" t="str">
        <f>IF('Dépenses rémunération au réel'!$B33="","",'Dépenses rémunération au réel'!$B33)</f>
        <v/>
      </c>
      <c r="C33" s="206" t="str">
        <f>IF('Dépenses rémunération au réel'!$C33="","",'Dépenses rémunération au réel'!$C33)</f>
        <v/>
      </c>
      <c r="D33" s="207" t="str">
        <f>IF('Dépenses rémunération au réel'!$D33="","",'Dépenses rémunération au réel'!$D33)</f>
        <v/>
      </c>
      <c r="E33" s="131" t="str">
        <f>IF('Dépenses rémunération au réel'!$E33="","",'Dépenses rémunération au réel'!$E33)</f>
        <v/>
      </c>
      <c r="F33" s="131" t="str">
        <f>IF('Dépenses rémunération au réel'!$F33="","",'Dépenses rémunération au réel'!$F33)</f>
        <v/>
      </c>
      <c r="G33" s="289" t="str">
        <f>IF('Dépenses rémunération au réel'!$G33="","",'Dépenses rémunération au réel'!$G33)</f>
        <v/>
      </c>
      <c r="H33" s="289" t="str">
        <f>IF('Dépenses rémunération au réel'!$H33="","",'Dépenses rémunération au réel'!$H33)</f>
        <v/>
      </c>
      <c r="I33" s="144" t="str">
        <f>IF('Dépenses rémunération au réel'!$I33="","",'Dépenses rémunération au réel'!$I33)</f>
        <v/>
      </c>
      <c r="J33" s="190" t="str">
        <f>IF('Dépenses rémunération au réel'!$J33="","",'Dépenses rémunération au réel'!$J33)</f>
        <v/>
      </c>
      <c r="K33" s="190" t="str">
        <f>IF('Dépenses rémunération au réel'!$K33="","",'Dépenses rémunération au réel'!$K33)</f>
        <v/>
      </c>
      <c r="L33" s="213" t="str">
        <f>IF('Dépenses rémunération au réel'!$L33=0,"",'Dépenses rémunération au réel'!$L33)</f>
        <v/>
      </c>
      <c r="M33" s="342"/>
      <c r="N33" s="291" t="str">
        <f t="shared" si="0"/>
        <v/>
      </c>
      <c r="O33" s="291" t="str">
        <f t="shared" si="1"/>
        <v/>
      </c>
      <c r="P33" s="189"/>
      <c r="Q33" s="102"/>
      <c r="R33" s="102"/>
      <c r="S33" s="145" t="str">
        <f t="shared" si="2"/>
        <v/>
      </c>
      <c r="T33" s="191"/>
      <c r="U33" s="192"/>
      <c r="V33" s="146" t="str">
        <f t="shared" si="3"/>
        <v/>
      </c>
      <c r="W33" s="507" t="str">
        <f t="shared" si="4"/>
        <v/>
      </c>
      <c r="X33" s="195" t="str">
        <f>IF(AND(OR(M33="KO",L33&lt;&gt;""),OR(M33="",N33="",O33="")),Listes!$A$74,IF(AND(L33&lt;S33,U33=""),Listes!$A$76,IF(AND(L33&lt;&gt;"",S33&lt;L33,T33=""),Listes!$A$78,IF(AND(Y33="",OR(M33&lt;&gt;"",N33&lt;&gt;"",O33&lt;&gt;"",P33&lt;&gt;"",Q33&lt;&gt;"",R33&lt;&gt;"")),Listes!$A$79,""))))</f>
        <v/>
      </c>
      <c r="Y33" s="196"/>
      <c r="Z33" s="152">
        <f t="shared" si="5"/>
        <v>0</v>
      </c>
    </row>
    <row r="34" spans="1:26" ht="20.100000000000001" customHeight="1" x14ac:dyDescent="0.25">
      <c r="A34" s="134">
        <v>28</v>
      </c>
      <c r="B34" s="206" t="str">
        <f>IF('Dépenses rémunération au réel'!$B34="","",'Dépenses rémunération au réel'!$B34)</f>
        <v/>
      </c>
      <c r="C34" s="206" t="str">
        <f>IF('Dépenses rémunération au réel'!$C34="","",'Dépenses rémunération au réel'!$C34)</f>
        <v/>
      </c>
      <c r="D34" s="207" t="str">
        <f>IF('Dépenses rémunération au réel'!$D34="","",'Dépenses rémunération au réel'!$D34)</f>
        <v/>
      </c>
      <c r="E34" s="131" t="str">
        <f>IF('Dépenses rémunération au réel'!$E34="","",'Dépenses rémunération au réel'!$E34)</f>
        <v/>
      </c>
      <c r="F34" s="131" t="str">
        <f>IF('Dépenses rémunération au réel'!$F34="","",'Dépenses rémunération au réel'!$F34)</f>
        <v/>
      </c>
      <c r="G34" s="289" t="str">
        <f>IF('Dépenses rémunération au réel'!$G34="","",'Dépenses rémunération au réel'!$G34)</f>
        <v/>
      </c>
      <c r="H34" s="289" t="str">
        <f>IF('Dépenses rémunération au réel'!$H34="","",'Dépenses rémunération au réel'!$H34)</f>
        <v/>
      </c>
      <c r="I34" s="144" t="str">
        <f>IF('Dépenses rémunération au réel'!$I34="","",'Dépenses rémunération au réel'!$I34)</f>
        <v/>
      </c>
      <c r="J34" s="190" t="str">
        <f>IF('Dépenses rémunération au réel'!$J34="","",'Dépenses rémunération au réel'!$J34)</f>
        <v/>
      </c>
      <c r="K34" s="190" t="str">
        <f>IF('Dépenses rémunération au réel'!$K34="","",'Dépenses rémunération au réel'!$K34)</f>
        <v/>
      </c>
      <c r="L34" s="213" t="str">
        <f>IF('Dépenses rémunération au réel'!$L34=0,"",'Dépenses rémunération au réel'!$L34)</f>
        <v/>
      </c>
      <c r="M34" s="342"/>
      <c r="N34" s="291" t="str">
        <f t="shared" si="0"/>
        <v/>
      </c>
      <c r="O34" s="291" t="str">
        <f t="shared" si="1"/>
        <v/>
      </c>
      <c r="P34" s="189"/>
      <c r="Q34" s="102"/>
      <c r="R34" s="102"/>
      <c r="S34" s="145" t="str">
        <f t="shared" si="2"/>
        <v/>
      </c>
      <c r="T34" s="191"/>
      <c r="U34" s="192"/>
      <c r="V34" s="146" t="str">
        <f t="shared" si="3"/>
        <v/>
      </c>
      <c r="W34" s="507" t="str">
        <f t="shared" si="4"/>
        <v/>
      </c>
      <c r="X34" s="195" t="str">
        <f>IF(AND(OR(M34="KO",L34&lt;&gt;""),OR(M34="",N34="",O34="")),Listes!$A$74,IF(AND(L34&lt;S34,U34=""),Listes!$A$76,IF(AND(L34&lt;&gt;"",S34&lt;L34,T34=""),Listes!$A$78,IF(AND(Y34="",OR(M34&lt;&gt;"",N34&lt;&gt;"",O34&lt;&gt;"",P34&lt;&gt;"",Q34&lt;&gt;"",R34&lt;&gt;"")),Listes!$A$79,""))))</f>
        <v/>
      </c>
      <c r="Y34" s="196"/>
      <c r="Z34" s="152">
        <f t="shared" si="5"/>
        <v>0</v>
      </c>
    </row>
    <row r="35" spans="1:26" ht="20.100000000000001" customHeight="1" x14ac:dyDescent="0.25">
      <c r="A35" s="134">
        <v>29</v>
      </c>
      <c r="B35" s="206" t="str">
        <f>IF('Dépenses rémunération au réel'!$B35="","",'Dépenses rémunération au réel'!$B35)</f>
        <v/>
      </c>
      <c r="C35" s="206" t="str">
        <f>IF('Dépenses rémunération au réel'!$C35="","",'Dépenses rémunération au réel'!$C35)</f>
        <v/>
      </c>
      <c r="D35" s="207" t="str">
        <f>IF('Dépenses rémunération au réel'!$D35="","",'Dépenses rémunération au réel'!$D35)</f>
        <v/>
      </c>
      <c r="E35" s="131" t="str">
        <f>IF('Dépenses rémunération au réel'!$E35="","",'Dépenses rémunération au réel'!$E35)</f>
        <v/>
      </c>
      <c r="F35" s="131" t="str">
        <f>IF('Dépenses rémunération au réel'!$F35="","",'Dépenses rémunération au réel'!$F35)</f>
        <v/>
      </c>
      <c r="G35" s="289" t="str">
        <f>IF('Dépenses rémunération au réel'!$G35="","",'Dépenses rémunération au réel'!$G35)</f>
        <v/>
      </c>
      <c r="H35" s="289" t="str">
        <f>IF('Dépenses rémunération au réel'!$H35="","",'Dépenses rémunération au réel'!$H35)</f>
        <v/>
      </c>
      <c r="I35" s="144" t="str">
        <f>IF('Dépenses rémunération au réel'!$I35="","",'Dépenses rémunération au réel'!$I35)</f>
        <v/>
      </c>
      <c r="J35" s="190" t="str">
        <f>IF('Dépenses rémunération au réel'!$J35="","",'Dépenses rémunération au réel'!$J35)</f>
        <v/>
      </c>
      <c r="K35" s="190" t="str">
        <f>IF('Dépenses rémunération au réel'!$K35="","",'Dépenses rémunération au réel'!$K35)</f>
        <v/>
      </c>
      <c r="L35" s="213" t="str">
        <f>IF('Dépenses rémunération au réel'!$L35=0,"",'Dépenses rémunération au réel'!$L35)</f>
        <v/>
      </c>
      <c r="M35" s="342"/>
      <c r="N35" s="291" t="str">
        <f t="shared" si="0"/>
        <v/>
      </c>
      <c r="O35" s="291" t="str">
        <f t="shared" si="1"/>
        <v/>
      </c>
      <c r="P35" s="189"/>
      <c r="Q35" s="102"/>
      <c r="R35" s="102"/>
      <c r="S35" s="145" t="str">
        <f t="shared" si="2"/>
        <v/>
      </c>
      <c r="T35" s="191"/>
      <c r="U35" s="192"/>
      <c r="V35" s="146" t="str">
        <f t="shared" si="3"/>
        <v/>
      </c>
      <c r="W35" s="507" t="str">
        <f t="shared" si="4"/>
        <v/>
      </c>
      <c r="X35" s="195" t="str">
        <f>IF(AND(OR(M35="KO",L35&lt;&gt;""),OR(M35="",N35="",O35="")),Listes!$A$74,IF(AND(L35&lt;S35,U35=""),Listes!$A$76,IF(AND(L35&lt;&gt;"",S35&lt;L35,T35=""),Listes!$A$78,IF(AND(Y35="",OR(M35&lt;&gt;"",N35&lt;&gt;"",O35&lt;&gt;"",P35&lt;&gt;"",Q35&lt;&gt;"",R35&lt;&gt;"")),Listes!$A$79,""))))</f>
        <v/>
      </c>
      <c r="Y35" s="196"/>
      <c r="Z35" s="152">
        <f t="shared" si="5"/>
        <v>0</v>
      </c>
    </row>
    <row r="36" spans="1:26" ht="20.100000000000001" customHeight="1" x14ac:dyDescent="0.25">
      <c r="A36" s="134">
        <v>30</v>
      </c>
      <c r="B36" s="206" t="str">
        <f>IF('Dépenses rémunération au réel'!$B36="","",'Dépenses rémunération au réel'!$B36)</f>
        <v/>
      </c>
      <c r="C36" s="206" t="str">
        <f>IF('Dépenses rémunération au réel'!$C36="","",'Dépenses rémunération au réel'!$C36)</f>
        <v/>
      </c>
      <c r="D36" s="207" t="str">
        <f>IF('Dépenses rémunération au réel'!$D36="","",'Dépenses rémunération au réel'!$D36)</f>
        <v/>
      </c>
      <c r="E36" s="131" t="str">
        <f>IF('Dépenses rémunération au réel'!$E36="","",'Dépenses rémunération au réel'!$E36)</f>
        <v/>
      </c>
      <c r="F36" s="131" t="str">
        <f>IF('Dépenses rémunération au réel'!$F36="","",'Dépenses rémunération au réel'!$F36)</f>
        <v/>
      </c>
      <c r="G36" s="289" t="str">
        <f>IF('Dépenses rémunération au réel'!$G36="","",'Dépenses rémunération au réel'!$G36)</f>
        <v/>
      </c>
      <c r="H36" s="289" t="str">
        <f>IF('Dépenses rémunération au réel'!$H36="","",'Dépenses rémunération au réel'!$H36)</f>
        <v/>
      </c>
      <c r="I36" s="144" t="str">
        <f>IF('Dépenses rémunération au réel'!$I36="","",'Dépenses rémunération au réel'!$I36)</f>
        <v/>
      </c>
      <c r="J36" s="190" t="str">
        <f>IF('Dépenses rémunération au réel'!$J36="","",'Dépenses rémunération au réel'!$J36)</f>
        <v/>
      </c>
      <c r="K36" s="190" t="str">
        <f>IF('Dépenses rémunération au réel'!$K36="","",'Dépenses rémunération au réel'!$K36)</f>
        <v/>
      </c>
      <c r="L36" s="213" t="str">
        <f>IF('Dépenses rémunération au réel'!$L36=0,"",'Dépenses rémunération au réel'!$L36)</f>
        <v/>
      </c>
      <c r="M36" s="342"/>
      <c r="N36" s="291" t="str">
        <f t="shared" si="0"/>
        <v/>
      </c>
      <c r="O36" s="291" t="str">
        <f t="shared" si="1"/>
        <v/>
      </c>
      <c r="P36" s="189"/>
      <c r="Q36" s="102"/>
      <c r="R36" s="102"/>
      <c r="S36" s="145" t="str">
        <f t="shared" si="2"/>
        <v/>
      </c>
      <c r="T36" s="191"/>
      <c r="U36" s="192"/>
      <c r="V36" s="146" t="str">
        <f t="shared" si="3"/>
        <v/>
      </c>
      <c r="W36" s="507" t="str">
        <f t="shared" si="4"/>
        <v/>
      </c>
      <c r="X36" s="195" t="str">
        <f>IF(AND(OR(M36="KO",L36&lt;&gt;""),OR(M36="",N36="",O36="")),Listes!$A$74,IF(AND(L36&lt;S36,U36=""),Listes!$A$76,IF(AND(L36&lt;&gt;"",S36&lt;L36,T36=""),Listes!$A$78,IF(AND(Y36="",OR(M36&lt;&gt;"",N36&lt;&gt;"",O36&lt;&gt;"",P36&lt;&gt;"",Q36&lt;&gt;"",R36&lt;&gt;"")),Listes!$A$79,""))))</f>
        <v/>
      </c>
      <c r="Y36" s="196"/>
      <c r="Z36" s="152">
        <f t="shared" si="5"/>
        <v>0</v>
      </c>
    </row>
    <row r="37" spans="1:26" ht="20.100000000000001" customHeight="1" x14ac:dyDescent="0.25">
      <c r="A37" s="134">
        <v>31</v>
      </c>
      <c r="B37" s="206" t="str">
        <f>IF('Dépenses rémunération au réel'!$B37="","",'Dépenses rémunération au réel'!$B37)</f>
        <v/>
      </c>
      <c r="C37" s="206" t="str">
        <f>IF('Dépenses rémunération au réel'!$C37="","",'Dépenses rémunération au réel'!$C37)</f>
        <v/>
      </c>
      <c r="D37" s="207" t="str">
        <f>IF('Dépenses rémunération au réel'!$D37="","",'Dépenses rémunération au réel'!$D37)</f>
        <v/>
      </c>
      <c r="E37" s="131" t="str">
        <f>IF('Dépenses rémunération au réel'!$E37="","",'Dépenses rémunération au réel'!$E37)</f>
        <v/>
      </c>
      <c r="F37" s="131" t="str">
        <f>IF('Dépenses rémunération au réel'!$F37="","",'Dépenses rémunération au réel'!$F37)</f>
        <v/>
      </c>
      <c r="G37" s="289" t="str">
        <f>IF('Dépenses rémunération au réel'!$G37="","",'Dépenses rémunération au réel'!$G37)</f>
        <v/>
      </c>
      <c r="H37" s="289" t="str">
        <f>IF('Dépenses rémunération au réel'!$H37="","",'Dépenses rémunération au réel'!$H37)</f>
        <v/>
      </c>
      <c r="I37" s="144" t="str">
        <f>IF('Dépenses rémunération au réel'!$I37="","",'Dépenses rémunération au réel'!$I37)</f>
        <v/>
      </c>
      <c r="J37" s="190" t="str">
        <f>IF('Dépenses rémunération au réel'!$J37="","",'Dépenses rémunération au réel'!$J37)</f>
        <v/>
      </c>
      <c r="K37" s="190" t="str">
        <f>IF('Dépenses rémunération au réel'!$K37="","",'Dépenses rémunération au réel'!$K37)</f>
        <v/>
      </c>
      <c r="L37" s="213" t="str">
        <f>IF('Dépenses rémunération au réel'!$L37=0,"",'Dépenses rémunération au réel'!$L37)</f>
        <v/>
      </c>
      <c r="M37" s="342"/>
      <c r="N37" s="291" t="str">
        <f t="shared" si="0"/>
        <v/>
      </c>
      <c r="O37" s="291" t="str">
        <f t="shared" si="1"/>
        <v/>
      </c>
      <c r="P37" s="189"/>
      <c r="Q37" s="102"/>
      <c r="R37" s="102"/>
      <c r="S37" s="145" t="str">
        <f t="shared" si="2"/>
        <v/>
      </c>
      <c r="T37" s="191"/>
      <c r="U37" s="192"/>
      <c r="V37" s="146" t="str">
        <f t="shared" si="3"/>
        <v/>
      </c>
      <c r="W37" s="507" t="str">
        <f t="shared" si="4"/>
        <v/>
      </c>
      <c r="X37" s="195" t="str">
        <f>IF(AND(OR(M37="KO",L37&lt;&gt;""),OR(M37="",N37="",O37="")),Listes!$A$74,IF(AND(L37&lt;S37,U37=""),Listes!$A$76,IF(AND(L37&lt;&gt;"",S37&lt;L37,T37=""),Listes!$A$78,IF(AND(Y37="",OR(M37&lt;&gt;"",N37&lt;&gt;"",O37&lt;&gt;"",P37&lt;&gt;"",Q37&lt;&gt;"",R37&lt;&gt;"")),Listes!$A$79,""))))</f>
        <v/>
      </c>
      <c r="Y37" s="196"/>
      <c r="Z37" s="152">
        <f t="shared" si="5"/>
        <v>0</v>
      </c>
    </row>
    <row r="38" spans="1:26" ht="20.100000000000001" customHeight="1" x14ac:dyDescent="0.25">
      <c r="A38" s="134">
        <v>32</v>
      </c>
      <c r="B38" s="206" t="str">
        <f>IF('Dépenses rémunération au réel'!$B38="","",'Dépenses rémunération au réel'!$B38)</f>
        <v/>
      </c>
      <c r="C38" s="206" t="str">
        <f>IF('Dépenses rémunération au réel'!$C38="","",'Dépenses rémunération au réel'!$C38)</f>
        <v/>
      </c>
      <c r="D38" s="207" t="str">
        <f>IF('Dépenses rémunération au réel'!$D38="","",'Dépenses rémunération au réel'!$D38)</f>
        <v/>
      </c>
      <c r="E38" s="131" t="str">
        <f>IF('Dépenses rémunération au réel'!$E38="","",'Dépenses rémunération au réel'!$E38)</f>
        <v/>
      </c>
      <c r="F38" s="131" t="str">
        <f>IF('Dépenses rémunération au réel'!$F38="","",'Dépenses rémunération au réel'!$F38)</f>
        <v/>
      </c>
      <c r="G38" s="289" t="str">
        <f>IF('Dépenses rémunération au réel'!$G38="","",'Dépenses rémunération au réel'!$G38)</f>
        <v/>
      </c>
      <c r="H38" s="289" t="str">
        <f>IF('Dépenses rémunération au réel'!$H38="","",'Dépenses rémunération au réel'!$H38)</f>
        <v/>
      </c>
      <c r="I38" s="144" t="str">
        <f>IF('Dépenses rémunération au réel'!$I38="","",'Dépenses rémunération au réel'!$I38)</f>
        <v/>
      </c>
      <c r="J38" s="190" t="str">
        <f>IF('Dépenses rémunération au réel'!$J38="","",'Dépenses rémunération au réel'!$J38)</f>
        <v/>
      </c>
      <c r="K38" s="190" t="str">
        <f>IF('Dépenses rémunération au réel'!$K38="","",'Dépenses rémunération au réel'!$K38)</f>
        <v/>
      </c>
      <c r="L38" s="213" t="str">
        <f>IF('Dépenses rémunération au réel'!$L38=0,"",'Dépenses rémunération au réel'!$L38)</f>
        <v/>
      </c>
      <c r="M38" s="342"/>
      <c r="N38" s="291" t="str">
        <f t="shared" si="0"/>
        <v/>
      </c>
      <c r="O38" s="291" t="str">
        <f t="shared" si="1"/>
        <v/>
      </c>
      <c r="P38" s="189"/>
      <c r="Q38" s="102"/>
      <c r="R38" s="102"/>
      <c r="S38" s="145" t="str">
        <f t="shared" si="2"/>
        <v/>
      </c>
      <c r="T38" s="191"/>
      <c r="U38" s="192"/>
      <c r="V38" s="146" t="str">
        <f t="shared" si="3"/>
        <v/>
      </c>
      <c r="W38" s="507" t="str">
        <f t="shared" si="4"/>
        <v/>
      </c>
      <c r="X38" s="195" t="str">
        <f>IF(AND(OR(M38="KO",L38&lt;&gt;""),OR(M38="",N38="",O38="")),Listes!$A$74,IF(AND(L38&lt;S38,U38=""),Listes!$A$76,IF(AND(L38&lt;&gt;"",S38&lt;L38,T38=""),Listes!$A$78,IF(AND(Y38="",OR(M38&lt;&gt;"",N38&lt;&gt;"",O38&lt;&gt;"",P38&lt;&gt;"",Q38&lt;&gt;"",R38&lt;&gt;"")),Listes!$A$79,""))))</f>
        <v/>
      </c>
      <c r="Y38" s="196"/>
      <c r="Z38" s="152">
        <f t="shared" si="5"/>
        <v>0</v>
      </c>
    </row>
    <row r="39" spans="1:26" ht="20.100000000000001" customHeight="1" x14ac:dyDescent="0.25">
      <c r="A39" s="134">
        <v>33</v>
      </c>
      <c r="B39" s="206" t="str">
        <f>IF('Dépenses rémunération au réel'!$B39="","",'Dépenses rémunération au réel'!$B39)</f>
        <v/>
      </c>
      <c r="C39" s="206" t="str">
        <f>IF('Dépenses rémunération au réel'!$C39="","",'Dépenses rémunération au réel'!$C39)</f>
        <v/>
      </c>
      <c r="D39" s="207" t="str">
        <f>IF('Dépenses rémunération au réel'!$D39="","",'Dépenses rémunération au réel'!$D39)</f>
        <v/>
      </c>
      <c r="E39" s="131" t="str">
        <f>IF('Dépenses rémunération au réel'!$E39="","",'Dépenses rémunération au réel'!$E39)</f>
        <v/>
      </c>
      <c r="F39" s="131" t="str">
        <f>IF('Dépenses rémunération au réel'!$F39="","",'Dépenses rémunération au réel'!$F39)</f>
        <v/>
      </c>
      <c r="G39" s="289" t="str">
        <f>IF('Dépenses rémunération au réel'!$G39="","",'Dépenses rémunération au réel'!$G39)</f>
        <v/>
      </c>
      <c r="H39" s="289" t="str">
        <f>IF('Dépenses rémunération au réel'!$H39="","",'Dépenses rémunération au réel'!$H39)</f>
        <v/>
      </c>
      <c r="I39" s="144" t="str">
        <f>IF('Dépenses rémunération au réel'!$I39="","",'Dépenses rémunération au réel'!$I39)</f>
        <v/>
      </c>
      <c r="J39" s="190" t="str">
        <f>IF('Dépenses rémunération au réel'!$J39="","",'Dépenses rémunération au réel'!$J39)</f>
        <v/>
      </c>
      <c r="K39" s="190" t="str">
        <f>IF('Dépenses rémunération au réel'!$K39="","",'Dépenses rémunération au réel'!$K39)</f>
        <v/>
      </c>
      <c r="L39" s="213" t="str">
        <f>IF('Dépenses rémunération au réel'!$L39=0,"",'Dépenses rémunération au réel'!$L39)</f>
        <v/>
      </c>
      <c r="M39" s="342"/>
      <c r="N39" s="291" t="str">
        <f t="shared" si="0"/>
        <v/>
      </c>
      <c r="O39" s="291" t="str">
        <f t="shared" si="1"/>
        <v/>
      </c>
      <c r="P39" s="189"/>
      <c r="Q39" s="102"/>
      <c r="R39" s="102"/>
      <c r="S39" s="145" t="str">
        <f t="shared" si="2"/>
        <v/>
      </c>
      <c r="T39" s="191"/>
      <c r="U39" s="192"/>
      <c r="V39" s="146" t="str">
        <f t="shared" si="3"/>
        <v/>
      </c>
      <c r="W39" s="507" t="str">
        <f t="shared" si="4"/>
        <v/>
      </c>
      <c r="X39" s="195" t="str">
        <f>IF(AND(OR(M39="KO",L39&lt;&gt;""),OR(M39="",N39="",O39="")),Listes!$A$74,IF(AND(L39&lt;S39,U39=""),Listes!$A$76,IF(AND(L39&lt;&gt;"",S39&lt;L39,T39=""),Listes!$A$78,IF(AND(Y39="",OR(M39&lt;&gt;"",N39&lt;&gt;"",O39&lt;&gt;"",P39&lt;&gt;"",Q39&lt;&gt;"",R39&lt;&gt;"")),Listes!$A$79,""))))</f>
        <v/>
      </c>
      <c r="Y39" s="196"/>
      <c r="Z39" s="152">
        <f t="shared" si="5"/>
        <v>0</v>
      </c>
    </row>
    <row r="40" spans="1:26" ht="20.100000000000001" customHeight="1" x14ac:dyDescent="0.25">
      <c r="A40" s="134">
        <v>34</v>
      </c>
      <c r="B40" s="206" t="str">
        <f>IF('Dépenses rémunération au réel'!$B40="","",'Dépenses rémunération au réel'!$B40)</f>
        <v/>
      </c>
      <c r="C40" s="206" t="str">
        <f>IF('Dépenses rémunération au réel'!$C40="","",'Dépenses rémunération au réel'!$C40)</f>
        <v/>
      </c>
      <c r="D40" s="207" t="str">
        <f>IF('Dépenses rémunération au réel'!$D40="","",'Dépenses rémunération au réel'!$D40)</f>
        <v/>
      </c>
      <c r="E40" s="131" t="str">
        <f>IF('Dépenses rémunération au réel'!$E40="","",'Dépenses rémunération au réel'!$E40)</f>
        <v/>
      </c>
      <c r="F40" s="131" t="str">
        <f>IF('Dépenses rémunération au réel'!$F40="","",'Dépenses rémunération au réel'!$F40)</f>
        <v/>
      </c>
      <c r="G40" s="289" t="str">
        <f>IF('Dépenses rémunération au réel'!$G40="","",'Dépenses rémunération au réel'!$G40)</f>
        <v/>
      </c>
      <c r="H40" s="289" t="str">
        <f>IF('Dépenses rémunération au réel'!$H40="","",'Dépenses rémunération au réel'!$H40)</f>
        <v/>
      </c>
      <c r="I40" s="144" t="str">
        <f>IF('Dépenses rémunération au réel'!$I40="","",'Dépenses rémunération au réel'!$I40)</f>
        <v/>
      </c>
      <c r="J40" s="190" t="str">
        <f>IF('Dépenses rémunération au réel'!$J40="","",'Dépenses rémunération au réel'!$J40)</f>
        <v/>
      </c>
      <c r="K40" s="190" t="str">
        <f>IF('Dépenses rémunération au réel'!$K40="","",'Dépenses rémunération au réel'!$K40)</f>
        <v/>
      </c>
      <c r="L40" s="213" t="str">
        <f>IF('Dépenses rémunération au réel'!$L40=0,"",'Dépenses rémunération au réel'!$L40)</f>
        <v/>
      </c>
      <c r="M40" s="342"/>
      <c r="N40" s="291" t="str">
        <f t="shared" si="0"/>
        <v/>
      </c>
      <c r="O40" s="291" t="str">
        <f t="shared" si="1"/>
        <v/>
      </c>
      <c r="P40" s="189"/>
      <c r="Q40" s="102"/>
      <c r="R40" s="102"/>
      <c r="S40" s="145" t="str">
        <f t="shared" si="2"/>
        <v/>
      </c>
      <c r="T40" s="191"/>
      <c r="U40" s="192"/>
      <c r="V40" s="146" t="str">
        <f t="shared" si="3"/>
        <v/>
      </c>
      <c r="W40" s="507" t="str">
        <f t="shared" si="4"/>
        <v/>
      </c>
      <c r="X40" s="195" t="str">
        <f>IF(AND(OR(M40="KO",L40&lt;&gt;""),OR(M40="",N40="",O40="")),Listes!$A$74,IF(AND(L40&lt;S40,U40=""),Listes!$A$76,IF(AND(L40&lt;&gt;"",S40&lt;L40,T40=""),Listes!$A$78,IF(AND(Y40="",OR(M40&lt;&gt;"",N40&lt;&gt;"",O40&lt;&gt;"",P40&lt;&gt;"",Q40&lt;&gt;"",R40&lt;&gt;"")),Listes!$A$79,""))))</f>
        <v/>
      </c>
      <c r="Y40" s="196"/>
      <c r="Z40" s="152">
        <f t="shared" si="5"/>
        <v>0</v>
      </c>
    </row>
    <row r="41" spans="1:26" ht="20.100000000000001" customHeight="1" x14ac:dyDescent="0.25">
      <c r="A41" s="134">
        <v>35</v>
      </c>
      <c r="B41" s="206" t="str">
        <f>IF('Dépenses rémunération au réel'!$B41="","",'Dépenses rémunération au réel'!$B41)</f>
        <v/>
      </c>
      <c r="C41" s="206" t="str">
        <f>IF('Dépenses rémunération au réel'!$C41="","",'Dépenses rémunération au réel'!$C41)</f>
        <v/>
      </c>
      <c r="D41" s="207" t="str">
        <f>IF('Dépenses rémunération au réel'!$D41="","",'Dépenses rémunération au réel'!$D41)</f>
        <v/>
      </c>
      <c r="E41" s="131" t="str">
        <f>IF('Dépenses rémunération au réel'!$E41="","",'Dépenses rémunération au réel'!$E41)</f>
        <v/>
      </c>
      <c r="F41" s="131" t="str">
        <f>IF('Dépenses rémunération au réel'!$F41="","",'Dépenses rémunération au réel'!$F41)</f>
        <v/>
      </c>
      <c r="G41" s="289" t="str">
        <f>IF('Dépenses rémunération au réel'!$G41="","",'Dépenses rémunération au réel'!$G41)</f>
        <v/>
      </c>
      <c r="H41" s="289" t="str">
        <f>IF('Dépenses rémunération au réel'!$H41="","",'Dépenses rémunération au réel'!$H41)</f>
        <v/>
      </c>
      <c r="I41" s="144" t="str">
        <f>IF('Dépenses rémunération au réel'!$I41="","",'Dépenses rémunération au réel'!$I41)</f>
        <v/>
      </c>
      <c r="J41" s="190" t="str">
        <f>IF('Dépenses rémunération au réel'!$J41="","",'Dépenses rémunération au réel'!$J41)</f>
        <v/>
      </c>
      <c r="K41" s="190" t="str">
        <f>IF('Dépenses rémunération au réel'!$K41="","",'Dépenses rémunération au réel'!$K41)</f>
        <v/>
      </c>
      <c r="L41" s="213" t="str">
        <f>IF('Dépenses rémunération au réel'!$L41=0,"",'Dépenses rémunération au réel'!$L41)</f>
        <v/>
      </c>
      <c r="M41" s="342"/>
      <c r="N41" s="291" t="str">
        <f t="shared" si="0"/>
        <v/>
      </c>
      <c r="O41" s="291" t="str">
        <f t="shared" si="1"/>
        <v/>
      </c>
      <c r="P41" s="189"/>
      <c r="Q41" s="102"/>
      <c r="R41" s="102"/>
      <c r="S41" s="145" t="str">
        <f t="shared" si="2"/>
        <v/>
      </c>
      <c r="T41" s="191"/>
      <c r="U41" s="192"/>
      <c r="V41" s="146" t="str">
        <f t="shared" si="3"/>
        <v/>
      </c>
      <c r="W41" s="507" t="str">
        <f t="shared" si="4"/>
        <v/>
      </c>
      <c r="X41" s="195" t="str">
        <f>IF(AND(OR(M41="KO",L41&lt;&gt;""),OR(M41="",N41="",O41="")),Listes!$A$74,IF(AND(L41&lt;S41,U41=""),Listes!$A$76,IF(AND(L41&lt;&gt;"",S41&lt;L41,T41=""),Listes!$A$78,IF(AND(Y41="",OR(M41&lt;&gt;"",N41&lt;&gt;"",O41&lt;&gt;"",P41&lt;&gt;"",Q41&lt;&gt;"",R41&lt;&gt;"")),Listes!$A$79,""))))</f>
        <v/>
      </c>
      <c r="Y41" s="196"/>
      <c r="Z41" s="152">
        <f t="shared" si="5"/>
        <v>0</v>
      </c>
    </row>
    <row r="42" spans="1:26" ht="20.100000000000001" customHeight="1" x14ac:dyDescent="0.25">
      <c r="A42" s="134">
        <v>36</v>
      </c>
      <c r="B42" s="206" t="str">
        <f>IF('Dépenses rémunération au réel'!$B42="","",'Dépenses rémunération au réel'!$B42)</f>
        <v/>
      </c>
      <c r="C42" s="206" t="str">
        <f>IF('Dépenses rémunération au réel'!$C42="","",'Dépenses rémunération au réel'!$C42)</f>
        <v/>
      </c>
      <c r="D42" s="207" t="str">
        <f>IF('Dépenses rémunération au réel'!$D42="","",'Dépenses rémunération au réel'!$D42)</f>
        <v/>
      </c>
      <c r="E42" s="131" t="str">
        <f>IF('Dépenses rémunération au réel'!$E42="","",'Dépenses rémunération au réel'!$E42)</f>
        <v/>
      </c>
      <c r="F42" s="131" t="str">
        <f>IF('Dépenses rémunération au réel'!$F42="","",'Dépenses rémunération au réel'!$F42)</f>
        <v/>
      </c>
      <c r="G42" s="289" t="str">
        <f>IF('Dépenses rémunération au réel'!$G42="","",'Dépenses rémunération au réel'!$G42)</f>
        <v/>
      </c>
      <c r="H42" s="289" t="str">
        <f>IF('Dépenses rémunération au réel'!$H42="","",'Dépenses rémunération au réel'!$H42)</f>
        <v/>
      </c>
      <c r="I42" s="144" t="str">
        <f>IF('Dépenses rémunération au réel'!$I42="","",'Dépenses rémunération au réel'!$I42)</f>
        <v/>
      </c>
      <c r="J42" s="190" t="str">
        <f>IF('Dépenses rémunération au réel'!$J42="","",'Dépenses rémunération au réel'!$J42)</f>
        <v/>
      </c>
      <c r="K42" s="190" t="str">
        <f>IF('Dépenses rémunération au réel'!$K42="","",'Dépenses rémunération au réel'!$K42)</f>
        <v/>
      </c>
      <c r="L42" s="213" t="str">
        <f>IF('Dépenses rémunération au réel'!$L42=0,"",'Dépenses rémunération au réel'!$L42)</f>
        <v/>
      </c>
      <c r="M42" s="342"/>
      <c r="N42" s="291" t="str">
        <f t="shared" si="0"/>
        <v/>
      </c>
      <c r="O42" s="291" t="str">
        <f t="shared" si="1"/>
        <v/>
      </c>
      <c r="P42" s="189"/>
      <c r="Q42" s="102"/>
      <c r="R42" s="102"/>
      <c r="S42" s="145" t="str">
        <f t="shared" si="2"/>
        <v/>
      </c>
      <c r="T42" s="191"/>
      <c r="U42" s="192"/>
      <c r="V42" s="146" t="str">
        <f t="shared" si="3"/>
        <v/>
      </c>
      <c r="W42" s="507" t="str">
        <f t="shared" si="4"/>
        <v/>
      </c>
      <c r="X42" s="195" t="str">
        <f>IF(AND(OR(M42="KO",L42&lt;&gt;""),OR(M42="",N42="",O42="")),Listes!$A$74,IF(AND(L42&lt;S42,U42=""),Listes!$A$76,IF(AND(L42&lt;&gt;"",S42&lt;L42,T42=""),Listes!$A$78,IF(AND(Y42="",OR(M42&lt;&gt;"",N42&lt;&gt;"",O42&lt;&gt;"",P42&lt;&gt;"",Q42&lt;&gt;"",R42&lt;&gt;"")),Listes!$A$79,""))))</f>
        <v/>
      </c>
      <c r="Y42" s="196"/>
      <c r="Z42" s="152">
        <f t="shared" si="5"/>
        <v>0</v>
      </c>
    </row>
    <row r="43" spans="1:26" ht="20.100000000000001" customHeight="1" x14ac:dyDescent="0.25">
      <c r="A43" s="134">
        <v>37</v>
      </c>
      <c r="B43" s="206" t="str">
        <f>IF('Dépenses rémunération au réel'!$B43="","",'Dépenses rémunération au réel'!$B43)</f>
        <v/>
      </c>
      <c r="C43" s="206" t="str">
        <f>IF('Dépenses rémunération au réel'!$C43="","",'Dépenses rémunération au réel'!$C43)</f>
        <v/>
      </c>
      <c r="D43" s="207" t="str">
        <f>IF('Dépenses rémunération au réel'!$D43="","",'Dépenses rémunération au réel'!$D43)</f>
        <v/>
      </c>
      <c r="E43" s="131" t="str">
        <f>IF('Dépenses rémunération au réel'!$E43="","",'Dépenses rémunération au réel'!$E43)</f>
        <v/>
      </c>
      <c r="F43" s="131" t="str">
        <f>IF('Dépenses rémunération au réel'!$F43="","",'Dépenses rémunération au réel'!$F43)</f>
        <v/>
      </c>
      <c r="G43" s="289" t="str">
        <f>IF('Dépenses rémunération au réel'!$G43="","",'Dépenses rémunération au réel'!$G43)</f>
        <v/>
      </c>
      <c r="H43" s="289" t="str">
        <f>IF('Dépenses rémunération au réel'!$H43="","",'Dépenses rémunération au réel'!$H43)</f>
        <v/>
      </c>
      <c r="I43" s="144" t="str">
        <f>IF('Dépenses rémunération au réel'!$I43="","",'Dépenses rémunération au réel'!$I43)</f>
        <v/>
      </c>
      <c r="J43" s="190" t="str">
        <f>IF('Dépenses rémunération au réel'!$J43="","",'Dépenses rémunération au réel'!$J43)</f>
        <v/>
      </c>
      <c r="K43" s="190" t="str">
        <f>IF('Dépenses rémunération au réel'!$K43="","",'Dépenses rémunération au réel'!$K43)</f>
        <v/>
      </c>
      <c r="L43" s="213" t="str">
        <f>IF('Dépenses rémunération au réel'!$L43=0,"",'Dépenses rémunération au réel'!$L43)</f>
        <v/>
      </c>
      <c r="M43" s="342"/>
      <c r="N43" s="291" t="str">
        <f t="shared" si="0"/>
        <v/>
      </c>
      <c r="O43" s="291" t="str">
        <f t="shared" si="1"/>
        <v/>
      </c>
      <c r="P43" s="189"/>
      <c r="Q43" s="102"/>
      <c r="R43" s="102"/>
      <c r="S43" s="145" t="str">
        <f t="shared" si="2"/>
        <v/>
      </c>
      <c r="T43" s="191"/>
      <c r="U43" s="192"/>
      <c r="V43" s="146" t="str">
        <f t="shared" si="3"/>
        <v/>
      </c>
      <c r="W43" s="507" t="str">
        <f t="shared" si="4"/>
        <v/>
      </c>
      <c r="X43" s="195" t="str">
        <f>IF(AND(OR(M43="KO",L43&lt;&gt;""),OR(M43="",N43="",O43="")),Listes!$A$74,IF(AND(L43&lt;S43,U43=""),Listes!$A$76,IF(AND(L43&lt;&gt;"",S43&lt;L43,T43=""),Listes!$A$78,IF(AND(Y43="",OR(M43&lt;&gt;"",N43&lt;&gt;"",O43&lt;&gt;"",P43&lt;&gt;"",Q43&lt;&gt;"",R43&lt;&gt;"")),Listes!$A$79,""))))</f>
        <v/>
      </c>
      <c r="Y43" s="196"/>
      <c r="Z43" s="152">
        <f t="shared" si="5"/>
        <v>0</v>
      </c>
    </row>
    <row r="44" spans="1:26" ht="20.100000000000001" customHeight="1" x14ac:dyDescent="0.25">
      <c r="A44" s="134">
        <v>38</v>
      </c>
      <c r="B44" s="206" t="str">
        <f>IF('Dépenses rémunération au réel'!$B44="","",'Dépenses rémunération au réel'!$B44)</f>
        <v/>
      </c>
      <c r="C44" s="206" t="str">
        <f>IF('Dépenses rémunération au réel'!$C44="","",'Dépenses rémunération au réel'!$C44)</f>
        <v/>
      </c>
      <c r="D44" s="207" t="str">
        <f>IF('Dépenses rémunération au réel'!$D44="","",'Dépenses rémunération au réel'!$D44)</f>
        <v/>
      </c>
      <c r="E44" s="131" t="str">
        <f>IF('Dépenses rémunération au réel'!$E44="","",'Dépenses rémunération au réel'!$E44)</f>
        <v/>
      </c>
      <c r="F44" s="131" t="str">
        <f>IF('Dépenses rémunération au réel'!$F44="","",'Dépenses rémunération au réel'!$F44)</f>
        <v/>
      </c>
      <c r="G44" s="289" t="str">
        <f>IF('Dépenses rémunération au réel'!$G44="","",'Dépenses rémunération au réel'!$G44)</f>
        <v/>
      </c>
      <c r="H44" s="289" t="str">
        <f>IF('Dépenses rémunération au réel'!$H44="","",'Dépenses rémunération au réel'!$H44)</f>
        <v/>
      </c>
      <c r="I44" s="144" t="str">
        <f>IF('Dépenses rémunération au réel'!$I44="","",'Dépenses rémunération au réel'!$I44)</f>
        <v/>
      </c>
      <c r="J44" s="190" t="str">
        <f>IF('Dépenses rémunération au réel'!$J44="","",'Dépenses rémunération au réel'!$J44)</f>
        <v/>
      </c>
      <c r="K44" s="190" t="str">
        <f>IF('Dépenses rémunération au réel'!$K44="","",'Dépenses rémunération au réel'!$K44)</f>
        <v/>
      </c>
      <c r="L44" s="213" t="str">
        <f>IF('Dépenses rémunération au réel'!$L44=0,"",'Dépenses rémunération au réel'!$L44)</f>
        <v/>
      </c>
      <c r="M44" s="342"/>
      <c r="N44" s="291" t="str">
        <f t="shared" si="0"/>
        <v/>
      </c>
      <c r="O44" s="291" t="str">
        <f t="shared" si="1"/>
        <v/>
      </c>
      <c r="P44" s="189"/>
      <c r="Q44" s="102"/>
      <c r="R44" s="102"/>
      <c r="S44" s="145" t="str">
        <f t="shared" si="2"/>
        <v/>
      </c>
      <c r="T44" s="191"/>
      <c r="U44" s="192"/>
      <c r="V44" s="146" t="str">
        <f t="shared" si="3"/>
        <v/>
      </c>
      <c r="W44" s="507" t="str">
        <f t="shared" si="4"/>
        <v/>
      </c>
      <c r="X44" s="195" t="str">
        <f>IF(AND(OR(M44="KO",L44&lt;&gt;""),OR(M44="",N44="",O44="")),Listes!$A$74,IF(AND(L44&lt;S44,U44=""),Listes!$A$76,IF(AND(L44&lt;&gt;"",S44&lt;L44,T44=""),Listes!$A$78,IF(AND(Y44="",OR(M44&lt;&gt;"",N44&lt;&gt;"",O44&lt;&gt;"",P44&lt;&gt;"",Q44&lt;&gt;"",R44&lt;&gt;"")),Listes!$A$79,""))))</f>
        <v/>
      </c>
      <c r="Y44" s="196"/>
      <c r="Z44" s="152">
        <f t="shared" si="5"/>
        <v>0</v>
      </c>
    </row>
    <row r="45" spans="1:26" ht="20.100000000000001" customHeight="1" x14ac:dyDescent="0.25">
      <c r="A45" s="134">
        <v>39</v>
      </c>
      <c r="B45" s="206" t="str">
        <f>IF('Dépenses rémunération au réel'!$B45="","",'Dépenses rémunération au réel'!$B45)</f>
        <v/>
      </c>
      <c r="C45" s="206" t="str">
        <f>IF('Dépenses rémunération au réel'!$C45="","",'Dépenses rémunération au réel'!$C45)</f>
        <v/>
      </c>
      <c r="D45" s="207" t="str">
        <f>IF('Dépenses rémunération au réel'!$D45="","",'Dépenses rémunération au réel'!$D45)</f>
        <v/>
      </c>
      <c r="E45" s="131" t="str">
        <f>IF('Dépenses rémunération au réel'!$E45="","",'Dépenses rémunération au réel'!$E45)</f>
        <v/>
      </c>
      <c r="F45" s="131" t="str">
        <f>IF('Dépenses rémunération au réel'!$F45="","",'Dépenses rémunération au réel'!$F45)</f>
        <v/>
      </c>
      <c r="G45" s="289" t="str">
        <f>IF('Dépenses rémunération au réel'!$G45="","",'Dépenses rémunération au réel'!$G45)</f>
        <v/>
      </c>
      <c r="H45" s="289" t="str">
        <f>IF('Dépenses rémunération au réel'!$H45="","",'Dépenses rémunération au réel'!$H45)</f>
        <v/>
      </c>
      <c r="I45" s="144" t="str">
        <f>IF('Dépenses rémunération au réel'!$I45="","",'Dépenses rémunération au réel'!$I45)</f>
        <v/>
      </c>
      <c r="J45" s="190" t="str">
        <f>IF('Dépenses rémunération au réel'!$J45="","",'Dépenses rémunération au réel'!$J45)</f>
        <v/>
      </c>
      <c r="K45" s="190" t="str">
        <f>IF('Dépenses rémunération au réel'!$K45="","",'Dépenses rémunération au réel'!$K45)</f>
        <v/>
      </c>
      <c r="L45" s="213" t="str">
        <f>IF('Dépenses rémunération au réel'!$L45=0,"",'Dépenses rémunération au réel'!$L45)</f>
        <v/>
      </c>
      <c r="M45" s="342"/>
      <c r="N45" s="291" t="str">
        <f t="shared" si="0"/>
        <v/>
      </c>
      <c r="O45" s="291" t="str">
        <f t="shared" si="1"/>
        <v/>
      </c>
      <c r="P45" s="189"/>
      <c r="Q45" s="102"/>
      <c r="R45" s="102"/>
      <c r="S45" s="145" t="str">
        <f t="shared" si="2"/>
        <v/>
      </c>
      <c r="T45" s="191"/>
      <c r="U45" s="192"/>
      <c r="V45" s="146" t="str">
        <f t="shared" si="3"/>
        <v/>
      </c>
      <c r="W45" s="507" t="str">
        <f t="shared" si="4"/>
        <v/>
      </c>
      <c r="X45" s="195" t="str">
        <f>IF(AND(OR(M45="KO",L45&lt;&gt;""),OR(M45="",N45="",O45="")),Listes!$A$74,IF(AND(L45&lt;S45,U45=""),Listes!$A$76,IF(AND(L45&lt;&gt;"",S45&lt;L45,T45=""),Listes!$A$78,IF(AND(Y45="",OR(M45&lt;&gt;"",N45&lt;&gt;"",O45&lt;&gt;"",P45&lt;&gt;"",Q45&lt;&gt;"",R45&lt;&gt;"")),Listes!$A$79,""))))</f>
        <v/>
      </c>
      <c r="Y45" s="196"/>
      <c r="Z45" s="152">
        <f t="shared" si="5"/>
        <v>0</v>
      </c>
    </row>
    <row r="46" spans="1:26" ht="20.100000000000001" customHeight="1" x14ac:dyDescent="0.25">
      <c r="A46" s="134">
        <v>40</v>
      </c>
      <c r="B46" s="206" t="str">
        <f>IF('Dépenses rémunération au réel'!$B46="","",'Dépenses rémunération au réel'!$B46)</f>
        <v/>
      </c>
      <c r="C46" s="206" t="str">
        <f>IF('Dépenses rémunération au réel'!$C46="","",'Dépenses rémunération au réel'!$C46)</f>
        <v/>
      </c>
      <c r="D46" s="207" t="str">
        <f>IF('Dépenses rémunération au réel'!$D46="","",'Dépenses rémunération au réel'!$D46)</f>
        <v/>
      </c>
      <c r="E46" s="131" t="str">
        <f>IF('Dépenses rémunération au réel'!$E46="","",'Dépenses rémunération au réel'!$E46)</f>
        <v/>
      </c>
      <c r="F46" s="131" t="str">
        <f>IF('Dépenses rémunération au réel'!$F46="","",'Dépenses rémunération au réel'!$F46)</f>
        <v/>
      </c>
      <c r="G46" s="289" t="str">
        <f>IF('Dépenses rémunération au réel'!$G46="","",'Dépenses rémunération au réel'!$G46)</f>
        <v/>
      </c>
      <c r="H46" s="289" t="str">
        <f>IF('Dépenses rémunération au réel'!$H46="","",'Dépenses rémunération au réel'!$H46)</f>
        <v/>
      </c>
      <c r="I46" s="144" t="str">
        <f>IF('Dépenses rémunération au réel'!$I46="","",'Dépenses rémunération au réel'!$I46)</f>
        <v/>
      </c>
      <c r="J46" s="190" t="str">
        <f>IF('Dépenses rémunération au réel'!$J46="","",'Dépenses rémunération au réel'!$J46)</f>
        <v/>
      </c>
      <c r="K46" s="190" t="str">
        <f>IF('Dépenses rémunération au réel'!$K46="","",'Dépenses rémunération au réel'!$K46)</f>
        <v/>
      </c>
      <c r="L46" s="213" t="str">
        <f>IF('Dépenses rémunération au réel'!$L46=0,"",'Dépenses rémunération au réel'!$L46)</f>
        <v/>
      </c>
      <c r="M46" s="342"/>
      <c r="N46" s="291" t="str">
        <f t="shared" si="0"/>
        <v/>
      </c>
      <c r="O46" s="291" t="str">
        <f t="shared" si="1"/>
        <v/>
      </c>
      <c r="P46" s="189"/>
      <c r="Q46" s="102"/>
      <c r="R46" s="102"/>
      <c r="S46" s="145" t="str">
        <f t="shared" si="2"/>
        <v/>
      </c>
      <c r="T46" s="191"/>
      <c r="U46" s="192"/>
      <c r="V46" s="146" t="str">
        <f t="shared" si="3"/>
        <v/>
      </c>
      <c r="W46" s="507" t="str">
        <f t="shared" si="4"/>
        <v/>
      </c>
      <c r="X46" s="195" t="str">
        <f>IF(AND(OR(M46="KO",L46&lt;&gt;""),OR(M46="",N46="",O46="")),Listes!$A$74,IF(AND(L46&lt;S46,U46=""),Listes!$A$76,IF(AND(L46&lt;&gt;"",S46&lt;L46,T46=""),Listes!$A$78,IF(AND(Y46="",OR(M46&lt;&gt;"",N46&lt;&gt;"",O46&lt;&gt;"",P46&lt;&gt;"",Q46&lt;&gt;"",R46&lt;&gt;"")),Listes!$A$79,""))))</f>
        <v/>
      </c>
      <c r="Y46" s="196"/>
      <c r="Z46" s="152">
        <f t="shared" si="5"/>
        <v>0</v>
      </c>
    </row>
    <row r="47" spans="1:26" ht="20.100000000000001" customHeight="1" x14ac:dyDescent="0.25">
      <c r="A47" s="134">
        <v>41</v>
      </c>
      <c r="B47" s="206" t="str">
        <f>IF('Dépenses rémunération au réel'!$B47="","",'Dépenses rémunération au réel'!$B47)</f>
        <v/>
      </c>
      <c r="C47" s="206" t="str">
        <f>IF('Dépenses rémunération au réel'!$C47="","",'Dépenses rémunération au réel'!$C47)</f>
        <v/>
      </c>
      <c r="D47" s="207" t="str">
        <f>IF('Dépenses rémunération au réel'!$D47="","",'Dépenses rémunération au réel'!$D47)</f>
        <v/>
      </c>
      <c r="E47" s="131" t="str">
        <f>IF('Dépenses rémunération au réel'!$E47="","",'Dépenses rémunération au réel'!$E47)</f>
        <v/>
      </c>
      <c r="F47" s="131" t="str">
        <f>IF('Dépenses rémunération au réel'!$F47="","",'Dépenses rémunération au réel'!$F47)</f>
        <v/>
      </c>
      <c r="G47" s="289" t="str">
        <f>IF('Dépenses rémunération au réel'!$G47="","",'Dépenses rémunération au réel'!$G47)</f>
        <v/>
      </c>
      <c r="H47" s="289" t="str">
        <f>IF('Dépenses rémunération au réel'!$H47="","",'Dépenses rémunération au réel'!$H47)</f>
        <v/>
      </c>
      <c r="I47" s="144" t="str">
        <f>IF('Dépenses rémunération au réel'!$I47="","",'Dépenses rémunération au réel'!$I47)</f>
        <v/>
      </c>
      <c r="J47" s="190" t="str">
        <f>IF('Dépenses rémunération au réel'!$J47="","",'Dépenses rémunération au réel'!$J47)</f>
        <v/>
      </c>
      <c r="K47" s="190" t="str">
        <f>IF('Dépenses rémunération au réel'!$K47="","",'Dépenses rémunération au réel'!$K47)</f>
        <v/>
      </c>
      <c r="L47" s="213" t="str">
        <f>IF('Dépenses rémunération au réel'!$L47=0,"",'Dépenses rémunération au réel'!$L47)</f>
        <v/>
      </c>
      <c r="M47" s="342"/>
      <c r="N47" s="291" t="str">
        <f t="shared" si="0"/>
        <v/>
      </c>
      <c r="O47" s="291" t="str">
        <f t="shared" si="1"/>
        <v/>
      </c>
      <c r="P47" s="189"/>
      <c r="Q47" s="102"/>
      <c r="R47" s="102"/>
      <c r="S47" s="145" t="str">
        <f t="shared" si="2"/>
        <v/>
      </c>
      <c r="T47" s="191"/>
      <c r="U47" s="192"/>
      <c r="V47" s="146" t="str">
        <f t="shared" si="3"/>
        <v/>
      </c>
      <c r="W47" s="507" t="str">
        <f t="shared" si="4"/>
        <v/>
      </c>
      <c r="X47" s="195" t="str">
        <f>IF(AND(OR(M47="KO",L47&lt;&gt;""),OR(M47="",N47="",O47="")),Listes!$A$74,IF(AND(L47&lt;S47,U47=""),Listes!$A$76,IF(AND(L47&lt;&gt;"",S47&lt;L47,T47=""),Listes!$A$78,IF(AND(Y47="",OR(M47&lt;&gt;"",N47&lt;&gt;"",O47&lt;&gt;"",P47&lt;&gt;"",Q47&lt;&gt;"",R47&lt;&gt;"")),Listes!$A$79,""))))</f>
        <v/>
      </c>
      <c r="Y47" s="196"/>
      <c r="Z47" s="152">
        <f t="shared" si="5"/>
        <v>0</v>
      </c>
    </row>
    <row r="48" spans="1:26" ht="20.100000000000001" customHeight="1" x14ac:dyDescent="0.25">
      <c r="A48" s="134">
        <v>42</v>
      </c>
      <c r="B48" s="206" t="str">
        <f>IF('Dépenses rémunération au réel'!$B48="","",'Dépenses rémunération au réel'!$B48)</f>
        <v/>
      </c>
      <c r="C48" s="206" t="str">
        <f>IF('Dépenses rémunération au réel'!$C48="","",'Dépenses rémunération au réel'!$C48)</f>
        <v/>
      </c>
      <c r="D48" s="207" t="str">
        <f>IF('Dépenses rémunération au réel'!$D48="","",'Dépenses rémunération au réel'!$D48)</f>
        <v/>
      </c>
      <c r="E48" s="131" t="str">
        <f>IF('Dépenses rémunération au réel'!$E48="","",'Dépenses rémunération au réel'!$E48)</f>
        <v/>
      </c>
      <c r="F48" s="131" t="str">
        <f>IF('Dépenses rémunération au réel'!$F48="","",'Dépenses rémunération au réel'!$F48)</f>
        <v/>
      </c>
      <c r="G48" s="289" t="str">
        <f>IF('Dépenses rémunération au réel'!$G48="","",'Dépenses rémunération au réel'!$G48)</f>
        <v/>
      </c>
      <c r="H48" s="289" t="str">
        <f>IF('Dépenses rémunération au réel'!$H48="","",'Dépenses rémunération au réel'!$H48)</f>
        <v/>
      </c>
      <c r="I48" s="144" t="str">
        <f>IF('Dépenses rémunération au réel'!$I48="","",'Dépenses rémunération au réel'!$I48)</f>
        <v/>
      </c>
      <c r="J48" s="190" t="str">
        <f>IF('Dépenses rémunération au réel'!$J48="","",'Dépenses rémunération au réel'!$J48)</f>
        <v/>
      </c>
      <c r="K48" s="190" t="str">
        <f>IF('Dépenses rémunération au réel'!$K48="","",'Dépenses rémunération au réel'!$K48)</f>
        <v/>
      </c>
      <c r="L48" s="213" t="str">
        <f>IF('Dépenses rémunération au réel'!$L48=0,"",'Dépenses rémunération au réel'!$L48)</f>
        <v/>
      </c>
      <c r="M48" s="342"/>
      <c r="N48" s="291" t="str">
        <f t="shared" si="0"/>
        <v/>
      </c>
      <c r="O48" s="291" t="str">
        <f t="shared" si="1"/>
        <v/>
      </c>
      <c r="P48" s="189"/>
      <c r="Q48" s="102"/>
      <c r="R48" s="102"/>
      <c r="S48" s="145" t="str">
        <f t="shared" si="2"/>
        <v/>
      </c>
      <c r="T48" s="191"/>
      <c r="U48" s="192"/>
      <c r="V48" s="146" t="str">
        <f t="shared" si="3"/>
        <v/>
      </c>
      <c r="W48" s="507" t="str">
        <f t="shared" si="4"/>
        <v/>
      </c>
      <c r="X48" s="195" t="str">
        <f>IF(AND(OR(M48="KO",L48&lt;&gt;""),OR(M48="",N48="",O48="")),Listes!$A$74,IF(AND(L48&lt;S48,U48=""),Listes!$A$76,IF(AND(L48&lt;&gt;"",S48&lt;L48,T48=""),Listes!$A$78,IF(AND(Y48="",OR(M48&lt;&gt;"",N48&lt;&gt;"",O48&lt;&gt;"",P48&lt;&gt;"",Q48&lt;&gt;"",R48&lt;&gt;"")),Listes!$A$79,""))))</f>
        <v/>
      </c>
      <c r="Y48" s="196"/>
      <c r="Z48" s="152">
        <f t="shared" si="5"/>
        <v>0</v>
      </c>
    </row>
    <row r="49" spans="1:26" ht="20.100000000000001" customHeight="1" x14ac:dyDescent="0.25">
      <c r="A49" s="134">
        <v>43</v>
      </c>
      <c r="B49" s="206" t="str">
        <f>IF('Dépenses rémunération au réel'!$B49="","",'Dépenses rémunération au réel'!$B49)</f>
        <v/>
      </c>
      <c r="C49" s="206" t="str">
        <f>IF('Dépenses rémunération au réel'!$C49="","",'Dépenses rémunération au réel'!$C49)</f>
        <v/>
      </c>
      <c r="D49" s="207" t="str">
        <f>IF('Dépenses rémunération au réel'!$D49="","",'Dépenses rémunération au réel'!$D49)</f>
        <v/>
      </c>
      <c r="E49" s="131" t="str">
        <f>IF('Dépenses rémunération au réel'!$E49="","",'Dépenses rémunération au réel'!$E49)</f>
        <v/>
      </c>
      <c r="F49" s="131" t="str">
        <f>IF('Dépenses rémunération au réel'!$F49="","",'Dépenses rémunération au réel'!$F49)</f>
        <v/>
      </c>
      <c r="G49" s="289" t="str">
        <f>IF('Dépenses rémunération au réel'!$G49="","",'Dépenses rémunération au réel'!$G49)</f>
        <v/>
      </c>
      <c r="H49" s="289" t="str">
        <f>IF('Dépenses rémunération au réel'!$H49="","",'Dépenses rémunération au réel'!$H49)</f>
        <v/>
      </c>
      <c r="I49" s="144" t="str">
        <f>IF('Dépenses rémunération au réel'!$I49="","",'Dépenses rémunération au réel'!$I49)</f>
        <v/>
      </c>
      <c r="J49" s="190" t="str">
        <f>IF('Dépenses rémunération au réel'!$J49="","",'Dépenses rémunération au réel'!$J49)</f>
        <v/>
      </c>
      <c r="K49" s="190" t="str">
        <f>IF('Dépenses rémunération au réel'!$K49="","",'Dépenses rémunération au réel'!$K49)</f>
        <v/>
      </c>
      <c r="L49" s="213" t="str">
        <f>IF('Dépenses rémunération au réel'!$L49=0,"",'Dépenses rémunération au réel'!$L49)</f>
        <v/>
      </c>
      <c r="M49" s="342"/>
      <c r="N49" s="291" t="str">
        <f t="shared" si="0"/>
        <v/>
      </c>
      <c r="O49" s="291" t="str">
        <f t="shared" si="1"/>
        <v/>
      </c>
      <c r="P49" s="189"/>
      <c r="Q49" s="102"/>
      <c r="R49" s="102"/>
      <c r="S49" s="145" t="str">
        <f t="shared" si="2"/>
        <v/>
      </c>
      <c r="T49" s="191"/>
      <c r="U49" s="192"/>
      <c r="V49" s="146" t="str">
        <f t="shared" si="3"/>
        <v/>
      </c>
      <c r="W49" s="507" t="str">
        <f t="shared" si="4"/>
        <v/>
      </c>
      <c r="X49" s="195" t="str">
        <f>IF(AND(OR(M49="KO",L49&lt;&gt;""),OR(M49="",N49="",O49="")),Listes!$A$74,IF(AND(L49&lt;S49,U49=""),Listes!$A$76,IF(AND(L49&lt;&gt;"",S49&lt;L49,T49=""),Listes!$A$78,IF(AND(Y49="",OR(M49&lt;&gt;"",N49&lt;&gt;"",O49&lt;&gt;"",P49&lt;&gt;"",Q49&lt;&gt;"",R49&lt;&gt;"")),Listes!$A$79,""))))</f>
        <v/>
      </c>
      <c r="Y49" s="196"/>
      <c r="Z49" s="152">
        <f t="shared" si="5"/>
        <v>0</v>
      </c>
    </row>
    <row r="50" spans="1:26" ht="20.100000000000001" customHeight="1" x14ac:dyDescent="0.25">
      <c r="A50" s="134">
        <v>44</v>
      </c>
      <c r="B50" s="206" t="str">
        <f>IF('Dépenses rémunération au réel'!$B50="","",'Dépenses rémunération au réel'!$B50)</f>
        <v/>
      </c>
      <c r="C50" s="206" t="str">
        <f>IF('Dépenses rémunération au réel'!$C50="","",'Dépenses rémunération au réel'!$C50)</f>
        <v/>
      </c>
      <c r="D50" s="207" t="str">
        <f>IF('Dépenses rémunération au réel'!$D50="","",'Dépenses rémunération au réel'!$D50)</f>
        <v/>
      </c>
      <c r="E50" s="131" t="str">
        <f>IF('Dépenses rémunération au réel'!$E50="","",'Dépenses rémunération au réel'!$E50)</f>
        <v/>
      </c>
      <c r="F50" s="131" t="str">
        <f>IF('Dépenses rémunération au réel'!$F50="","",'Dépenses rémunération au réel'!$F50)</f>
        <v/>
      </c>
      <c r="G50" s="289" t="str">
        <f>IF('Dépenses rémunération au réel'!$G50="","",'Dépenses rémunération au réel'!$G50)</f>
        <v/>
      </c>
      <c r="H50" s="289" t="str">
        <f>IF('Dépenses rémunération au réel'!$H50="","",'Dépenses rémunération au réel'!$H50)</f>
        <v/>
      </c>
      <c r="I50" s="144" t="str">
        <f>IF('Dépenses rémunération au réel'!$I50="","",'Dépenses rémunération au réel'!$I50)</f>
        <v/>
      </c>
      <c r="J50" s="190" t="str">
        <f>IF('Dépenses rémunération au réel'!$J50="","",'Dépenses rémunération au réel'!$J50)</f>
        <v/>
      </c>
      <c r="K50" s="190" t="str">
        <f>IF('Dépenses rémunération au réel'!$K50="","",'Dépenses rémunération au réel'!$K50)</f>
        <v/>
      </c>
      <c r="L50" s="213" t="str">
        <f>IF('Dépenses rémunération au réel'!$L50=0,"",'Dépenses rémunération au réel'!$L50)</f>
        <v/>
      </c>
      <c r="M50" s="342"/>
      <c r="N50" s="291" t="str">
        <f t="shared" si="0"/>
        <v/>
      </c>
      <c r="O50" s="291" t="str">
        <f t="shared" si="1"/>
        <v/>
      </c>
      <c r="P50" s="189"/>
      <c r="Q50" s="102"/>
      <c r="R50" s="102"/>
      <c r="S50" s="145" t="str">
        <f t="shared" si="2"/>
        <v/>
      </c>
      <c r="T50" s="191"/>
      <c r="U50" s="192"/>
      <c r="V50" s="146" t="str">
        <f t="shared" si="3"/>
        <v/>
      </c>
      <c r="W50" s="507" t="str">
        <f t="shared" si="4"/>
        <v/>
      </c>
      <c r="X50" s="195" t="str">
        <f>IF(AND(OR(M50="KO",L50&lt;&gt;""),OR(M50="",N50="",O50="")),Listes!$A$74,IF(AND(L50&lt;S50,U50=""),Listes!$A$76,IF(AND(L50&lt;&gt;"",S50&lt;L50,T50=""),Listes!$A$78,IF(AND(Y50="",OR(M50&lt;&gt;"",N50&lt;&gt;"",O50&lt;&gt;"",P50&lt;&gt;"",Q50&lt;&gt;"",R50&lt;&gt;"")),Listes!$A$79,""))))</f>
        <v/>
      </c>
      <c r="Y50" s="196"/>
      <c r="Z50" s="152">
        <f t="shared" si="5"/>
        <v>0</v>
      </c>
    </row>
    <row r="51" spans="1:26" ht="20.100000000000001" customHeight="1" x14ac:dyDescent="0.25">
      <c r="A51" s="134">
        <v>45</v>
      </c>
      <c r="B51" s="206" t="str">
        <f>IF('Dépenses rémunération au réel'!$B51="","",'Dépenses rémunération au réel'!$B51)</f>
        <v/>
      </c>
      <c r="C51" s="206" t="str">
        <f>IF('Dépenses rémunération au réel'!$C51="","",'Dépenses rémunération au réel'!$C51)</f>
        <v/>
      </c>
      <c r="D51" s="207" t="str">
        <f>IF('Dépenses rémunération au réel'!$D51="","",'Dépenses rémunération au réel'!$D51)</f>
        <v/>
      </c>
      <c r="E51" s="131" t="str">
        <f>IF('Dépenses rémunération au réel'!$E51="","",'Dépenses rémunération au réel'!$E51)</f>
        <v/>
      </c>
      <c r="F51" s="131" t="str">
        <f>IF('Dépenses rémunération au réel'!$F51="","",'Dépenses rémunération au réel'!$F51)</f>
        <v/>
      </c>
      <c r="G51" s="289" t="str">
        <f>IF('Dépenses rémunération au réel'!$G51="","",'Dépenses rémunération au réel'!$G51)</f>
        <v/>
      </c>
      <c r="H51" s="289" t="str">
        <f>IF('Dépenses rémunération au réel'!$H51="","",'Dépenses rémunération au réel'!$H51)</f>
        <v/>
      </c>
      <c r="I51" s="144" t="str">
        <f>IF('Dépenses rémunération au réel'!$I51="","",'Dépenses rémunération au réel'!$I51)</f>
        <v/>
      </c>
      <c r="J51" s="190" t="str">
        <f>IF('Dépenses rémunération au réel'!$J51="","",'Dépenses rémunération au réel'!$J51)</f>
        <v/>
      </c>
      <c r="K51" s="190" t="str">
        <f>IF('Dépenses rémunération au réel'!$K51="","",'Dépenses rémunération au réel'!$K51)</f>
        <v/>
      </c>
      <c r="L51" s="213" t="str">
        <f>IF('Dépenses rémunération au réel'!$L51=0,"",'Dépenses rémunération au réel'!$L51)</f>
        <v/>
      </c>
      <c r="M51" s="342"/>
      <c r="N51" s="291" t="str">
        <f t="shared" si="0"/>
        <v/>
      </c>
      <c r="O51" s="291" t="str">
        <f t="shared" si="1"/>
        <v/>
      </c>
      <c r="P51" s="189"/>
      <c r="Q51" s="102"/>
      <c r="R51" s="102"/>
      <c r="S51" s="145" t="str">
        <f t="shared" si="2"/>
        <v/>
      </c>
      <c r="T51" s="191"/>
      <c r="U51" s="192"/>
      <c r="V51" s="146" t="str">
        <f t="shared" si="3"/>
        <v/>
      </c>
      <c r="W51" s="507" t="str">
        <f t="shared" si="4"/>
        <v/>
      </c>
      <c r="X51" s="195" t="str">
        <f>IF(AND(OR(M51="KO",L51&lt;&gt;""),OR(M51="",N51="",O51="")),Listes!$A$74,IF(AND(L51&lt;S51,U51=""),Listes!$A$76,IF(AND(L51&lt;&gt;"",S51&lt;L51,T51=""),Listes!$A$78,IF(AND(Y51="",OR(M51&lt;&gt;"",N51&lt;&gt;"",O51&lt;&gt;"",P51&lt;&gt;"",Q51&lt;&gt;"",R51&lt;&gt;"")),Listes!$A$79,""))))</f>
        <v/>
      </c>
      <c r="Y51" s="196"/>
      <c r="Z51" s="152">
        <f t="shared" si="5"/>
        <v>0</v>
      </c>
    </row>
    <row r="52" spans="1:26" ht="20.100000000000001" customHeight="1" x14ac:dyDescent="0.25">
      <c r="A52" s="134">
        <v>46</v>
      </c>
      <c r="B52" s="206" t="str">
        <f>IF('Dépenses rémunération au réel'!$B52="","",'Dépenses rémunération au réel'!$B52)</f>
        <v/>
      </c>
      <c r="C52" s="206" t="str">
        <f>IF('Dépenses rémunération au réel'!$C52="","",'Dépenses rémunération au réel'!$C52)</f>
        <v/>
      </c>
      <c r="D52" s="207" t="str">
        <f>IF('Dépenses rémunération au réel'!$D52="","",'Dépenses rémunération au réel'!$D52)</f>
        <v/>
      </c>
      <c r="E52" s="131" t="str">
        <f>IF('Dépenses rémunération au réel'!$E52="","",'Dépenses rémunération au réel'!$E52)</f>
        <v/>
      </c>
      <c r="F52" s="131" t="str">
        <f>IF('Dépenses rémunération au réel'!$F52="","",'Dépenses rémunération au réel'!$F52)</f>
        <v/>
      </c>
      <c r="G52" s="289" t="str">
        <f>IF('Dépenses rémunération au réel'!$G52="","",'Dépenses rémunération au réel'!$G52)</f>
        <v/>
      </c>
      <c r="H52" s="289" t="str">
        <f>IF('Dépenses rémunération au réel'!$H52="","",'Dépenses rémunération au réel'!$H52)</f>
        <v/>
      </c>
      <c r="I52" s="144" t="str">
        <f>IF('Dépenses rémunération au réel'!$I52="","",'Dépenses rémunération au réel'!$I52)</f>
        <v/>
      </c>
      <c r="J52" s="190" t="str">
        <f>IF('Dépenses rémunération au réel'!$J52="","",'Dépenses rémunération au réel'!$J52)</f>
        <v/>
      </c>
      <c r="K52" s="190" t="str">
        <f>IF('Dépenses rémunération au réel'!$K52="","",'Dépenses rémunération au réel'!$K52)</f>
        <v/>
      </c>
      <c r="L52" s="213" t="str">
        <f>IF('Dépenses rémunération au réel'!$L52=0,"",'Dépenses rémunération au réel'!$L52)</f>
        <v/>
      </c>
      <c r="M52" s="342"/>
      <c r="N52" s="291" t="str">
        <f t="shared" si="0"/>
        <v/>
      </c>
      <c r="O52" s="291" t="str">
        <f t="shared" si="1"/>
        <v/>
      </c>
      <c r="P52" s="189"/>
      <c r="Q52" s="102"/>
      <c r="R52" s="102"/>
      <c r="S52" s="145" t="str">
        <f t="shared" si="2"/>
        <v/>
      </c>
      <c r="T52" s="191"/>
      <c r="U52" s="192"/>
      <c r="V52" s="146" t="str">
        <f t="shared" si="3"/>
        <v/>
      </c>
      <c r="W52" s="507" t="str">
        <f t="shared" si="4"/>
        <v/>
      </c>
      <c r="X52" s="195" t="str">
        <f>IF(AND(OR(M52="KO",L52&lt;&gt;""),OR(M52="",N52="",O52="")),Listes!$A$74,IF(AND(L52&lt;S52,U52=""),Listes!$A$76,IF(AND(L52&lt;&gt;"",S52&lt;L52,T52=""),Listes!$A$78,IF(AND(Y52="",OR(M52&lt;&gt;"",N52&lt;&gt;"",O52&lt;&gt;"",P52&lt;&gt;"",Q52&lt;&gt;"",R52&lt;&gt;"")),Listes!$A$79,""))))</f>
        <v/>
      </c>
      <c r="Y52" s="196"/>
      <c r="Z52" s="152">
        <f t="shared" si="5"/>
        <v>0</v>
      </c>
    </row>
    <row r="53" spans="1:26" ht="20.100000000000001" customHeight="1" x14ac:dyDescent="0.25">
      <c r="A53" s="134">
        <v>47</v>
      </c>
      <c r="B53" s="206" t="str">
        <f>IF('Dépenses rémunération au réel'!$B53="","",'Dépenses rémunération au réel'!$B53)</f>
        <v/>
      </c>
      <c r="C53" s="206" t="str">
        <f>IF('Dépenses rémunération au réel'!$C53="","",'Dépenses rémunération au réel'!$C53)</f>
        <v/>
      </c>
      <c r="D53" s="207" t="str">
        <f>IF('Dépenses rémunération au réel'!$D53="","",'Dépenses rémunération au réel'!$D53)</f>
        <v/>
      </c>
      <c r="E53" s="131" t="str">
        <f>IF('Dépenses rémunération au réel'!$E53="","",'Dépenses rémunération au réel'!$E53)</f>
        <v/>
      </c>
      <c r="F53" s="131" t="str">
        <f>IF('Dépenses rémunération au réel'!$F53="","",'Dépenses rémunération au réel'!$F53)</f>
        <v/>
      </c>
      <c r="G53" s="289" t="str">
        <f>IF('Dépenses rémunération au réel'!$G53="","",'Dépenses rémunération au réel'!$G53)</f>
        <v/>
      </c>
      <c r="H53" s="289" t="str">
        <f>IF('Dépenses rémunération au réel'!$H53="","",'Dépenses rémunération au réel'!$H53)</f>
        <v/>
      </c>
      <c r="I53" s="144" t="str">
        <f>IF('Dépenses rémunération au réel'!$I53="","",'Dépenses rémunération au réel'!$I53)</f>
        <v/>
      </c>
      <c r="J53" s="190" t="str">
        <f>IF('Dépenses rémunération au réel'!$J53="","",'Dépenses rémunération au réel'!$J53)</f>
        <v/>
      </c>
      <c r="K53" s="190" t="str">
        <f>IF('Dépenses rémunération au réel'!$K53="","",'Dépenses rémunération au réel'!$K53)</f>
        <v/>
      </c>
      <c r="L53" s="213" t="str">
        <f>IF('Dépenses rémunération au réel'!$L53=0,"",'Dépenses rémunération au réel'!$L53)</f>
        <v/>
      </c>
      <c r="M53" s="342"/>
      <c r="N53" s="291" t="str">
        <f t="shared" si="0"/>
        <v/>
      </c>
      <c r="O53" s="291" t="str">
        <f t="shared" si="1"/>
        <v/>
      </c>
      <c r="P53" s="189"/>
      <c r="Q53" s="102"/>
      <c r="R53" s="102"/>
      <c r="S53" s="145" t="str">
        <f t="shared" si="2"/>
        <v/>
      </c>
      <c r="T53" s="191"/>
      <c r="U53" s="192"/>
      <c r="V53" s="146" t="str">
        <f t="shared" si="3"/>
        <v/>
      </c>
      <c r="W53" s="507" t="str">
        <f t="shared" si="4"/>
        <v/>
      </c>
      <c r="X53" s="195" t="str">
        <f>IF(AND(OR(M53="KO",L53&lt;&gt;""),OR(M53="",N53="",O53="")),Listes!$A$74,IF(AND(L53&lt;S53,U53=""),Listes!$A$76,IF(AND(L53&lt;&gt;"",S53&lt;L53,T53=""),Listes!$A$78,IF(AND(Y53="",OR(M53&lt;&gt;"",N53&lt;&gt;"",O53&lt;&gt;"",P53&lt;&gt;"",Q53&lt;&gt;"",R53&lt;&gt;"")),Listes!$A$79,""))))</f>
        <v/>
      </c>
      <c r="Y53" s="196"/>
      <c r="Z53" s="152">
        <f t="shared" si="5"/>
        <v>0</v>
      </c>
    </row>
    <row r="54" spans="1:26" ht="20.100000000000001" customHeight="1" x14ac:dyDescent="0.25">
      <c r="A54" s="134">
        <v>48</v>
      </c>
      <c r="B54" s="206" t="str">
        <f>IF('Dépenses rémunération au réel'!$B54="","",'Dépenses rémunération au réel'!$B54)</f>
        <v/>
      </c>
      <c r="C54" s="206" t="str">
        <f>IF('Dépenses rémunération au réel'!$C54="","",'Dépenses rémunération au réel'!$C54)</f>
        <v/>
      </c>
      <c r="D54" s="207" t="str">
        <f>IF('Dépenses rémunération au réel'!$D54="","",'Dépenses rémunération au réel'!$D54)</f>
        <v/>
      </c>
      <c r="E54" s="131" t="str">
        <f>IF('Dépenses rémunération au réel'!$E54="","",'Dépenses rémunération au réel'!$E54)</f>
        <v/>
      </c>
      <c r="F54" s="131" t="str">
        <f>IF('Dépenses rémunération au réel'!$F54="","",'Dépenses rémunération au réel'!$F54)</f>
        <v/>
      </c>
      <c r="G54" s="289" t="str">
        <f>IF('Dépenses rémunération au réel'!$G54="","",'Dépenses rémunération au réel'!$G54)</f>
        <v/>
      </c>
      <c r="H54" s="289" t="str">
        <f>IF('Dépenses rémunération au réel'!$H54="","",'Dépenses rémunération au réel'!$H54)</f>
        <v/>
      </c>
      <c r="I54" s="144" t="str">
        <f>IF('Dépenses rémunération au réel'!$I54="","",'Dépenses rémunération au réel'!$I54)</f>
        <v/>
      </c>
      <c r="J54" s="190" t="str">
        <f>IF('Dépenses rémunération au réel'!$J54="","",'Dépenses rémunération au réel'!$J54)</f>
        <v/>
      </c>
      <c r="K54" s="190" t="str">
        <f>IF('Dépenses rémunération au réel'!$K54="","",'Dépenses rémunération au réel'!$K54)</f>
        <v/>
      </c>
      <c r="L54" s="213" t="str">
        <f>IF('Dépenses rémunération au réel'!$L54=0,"",'Dépenses rémunération au réel'!$L54)</f>
        <v/>
      </c>
      <c r="M54" s="342"/>
      <c r="N54" s="291" t="str">
        <f t="shared" si="0"/>
        <v/>
      </c>
      <c r="O54" s="291" t="str">
        <f t="shared" si="1"/>
        <v/>
      </c>
      <c r="P54" s="189"/>
      <c r="Q54" s="102"/>
      <c r="R54" s="102"/>
      <c r="S54" s="145" t="str">
        <f t="shared" si="2"/>
        <v/>
      </c>
      <c r="T54" s="191"/>
      <c r="U54" s="192"/>
      <c r="V54" s="146" t="str">
        <f t="shared" si="3"/>
        <v/>
      </c>
      <c r="W54" s="507" t="str">
        <f t="shared" si="4"/>
        <v/>
      </c>
      <c r="X54" s="195" t="str">
        <f>IF(AND(OR(M54="KO",L54&lt;&gt;""),OR(M54="",N54="",O54="")),Listes!$A$74,IF(AND(L54&lt;S54,U54=""),Listes!$A$76,IF(AND(L54&lt;&gt;"",S54&lt;L54,T54=""),Listes!$A$78,IF(AND(Y54="",OR(M54&lt;&gt;"",N54&lt;&gt;"",O54&lt;&gt;"",P54&lt;&gt;"",Q54&lt;&gt;"",R54&lt;&gt;"")),Listes!$A$79,""))))</f>
        <v/>
      </c>
      <c r="Y54" s="196"/>
      <c r="Z54" s="152">
        <f t="shared" si="5"/>
        <v>0</v>
      </c>
    </row>
    <row r="55" spans="1:26" ht="20.100000000000001" customHeight="1" x14ac:dyDescent="0.25">
      <c r="A55" s="134">
        <v>49</v>
      </c>
      <c r="B55" s="206" t="str">
        <f>IF('Dépenses rémunération au réel'!$B55="","",'Dépenses rémunération au réel'!$B55)</f>
        <v/>
      </c>
      <c r="C55" s="206" t="str">
        <f>IF('Dépenses rémunération au réel'!$C55="","",'Dépenses rémunération au réel'!$C55)</f>
        <v/>
      </c>
      <c r="D55" s="207" t="str">
        <f>IF('Dépenses rémunération au réel'!$D55="","",'Dépenses rémunération au réel'!$D55)</f>
        <v/>
      </c>
      <c r="E55" s="131" t="str">
        <f>IF('Dépenses rémunération au réel'!$E55="","",'Dépenses rémunération au réel'!$E55)</f>
        <v/>
      </c>
      <c r="F55" s="131" t="str">
        <f>IF('Dépenses rémunération au réel'!$F55="","",'Dépenses rémunération au réel'!$F55)</f>
        <v/>
      </c>
      <c r="G55" s="289" t="str">
        <f>IF('Dépenses rémunération au réel'!$G55="","",'Dépenses rémunération au réel'!$G55)</f>
        <v/>
      </c>
      <c r="H55" s="289" t="str">
        <f>IF('Dépenses rémunération au réel'!$H55="","",'Dépenses rémunération au réel'!$H55)</f>
        <v/>
      </c>
      <c r="I55" s="144" t="str">
        <f>IF('Dépenses rémunération au réel'!$I55="","",'Dépenses rémunération au réel'!$I55)</f>
        <v/>
      </c>
      <c r="J55" s="190" t="str">
        <f>IF('Dépenses rémunération au réel'!$J55="","",'Dépenses rémunération au réel'!$J55)</f>
        <v/>
      </c>
      <c r="K55" s="190" t="str">
        <f>IF('Dépenses rémunération au réel'!$K55="","",'Dépenses rémunération au réel'!$K55)</f>
        <v/>
      </c>
      <c r="L55" s="213" t="str">
        <f>IF('Dépenses rémunération au réel'!$L55=0,"",'Dépenses rémunération au réel'!$L55)</f>
        <v/>
      </c>
      <c r="M55" s="342"/>
      <c r="N55" s="291" t="str">
        <f t="shared" si="0"/>
        <v/>
      </c>
      <c r="O55" s="291" t="str">
        <f t="shared" si="1"/>
        <v/>
      </c>
      <c r="P55" s="189"/>
      <c r="Q55" s="102"/>
      <c r="R55" s="102"/>
      <c r="S55" s="145" t="str">
        <f t="shared" si="2"/>
        <v/>
      </c>
      <c r="T55" s="191"/>
      <c r="U55" s="192"/>
      <c r="V55" s="146" t="str">
        <f t="shared" si="3"/>
        <v/>
      </c>
      <c r="W55" s="507" t="str">
        <f t="shared" si="4"/>
        <v/>
      </c>
      <c r="X55" s="195" t="str">
        <f>IF(AND(OR(M55="KO",L55&lt;&gt;""),OR(M55="",N55="",O55="")),Listes!$A$74,IF(AND(L55&lt;S55,U55=""),Listes!$A$76,IF(AND(L55&lt;&gt;"",S55&lt;L55,T55=""),Listes!$A$78,IF(AND(Y55="",OR(M55&lt;&gt;"",N55&lt;&gt;"",O55&lt;&gt;"",P55&lt;&gt;"",Q55&lt;&gt;"",R55&lt;&gt;"")),Listes!$A$79,""))))</f>
        <v/>
      </c>
      <c r="Y55" s="196"/>
      <c r="Z55" s="152">
        <f t="shared" si="5"/>
        <v>0</v>
      </c>
    </row>
    <row r="56" spans="1:26" ht="20.100000000000001" customHeight="1" x14ac:dyDescent="0.25">
      <c r="A56" s="134">
        <v>50</v>
      </c>
      <c r="B56" s="206" t="str">
        <f>IF('Dépenses rémunération au réel'!$B56="","",'Dépenses rémunération au réel'!$B56)</f>
        <v/>
      </c>
      <c r="C56" s="206" t="str">
        <f>IF('Dépenses rémunération au réel'!$C56="","",'Dépenses rémunération au réel'!$C56)</f>
        <v/>
      </c>
      <c r="D56" s="207" t="str">
        <f>IF('Dépenses rémunération au réel'!$D56="","",'Dépenses rémunération au réel'!$D56)</f>
        <v/>
      </c>
      <c r="E56" s="131" t="str">
        <f>IF('Dépenses rémunération au réel'!$E56="","",'Dépenses rémunération au réel'!$E56)</f>
        <v/>
      </c>
      <c r="F56" s="131" t="str">
        <f>IF('Dépenses rémunération au réel'!$F56="","",'Dépenses rémunération au réel'!$F56)</f>
        <v/>
      </c>
      <c r="G56" s="289" t="str">
        <f>IF('Dépenses rémunération au réel'!$G56="","",'Dépenses rémunération au réel'!$G56)</f>
        <v/>
      </c>
      <c r="H56" s="289" t="str">
        <f>IF('Dépenses rémunération au réel'!$H56="","",'Dépenses rémunération au réel'!$H56)</f>
        <v/>
      </c>
      <c r="I56" s="144" t="str">
        <f>IF('Dépenses rémunération au réel'!$I56="","",'Dépenses rémunération au réel'!$I56)</f>
        <v/>
      </c>
      <c r="J56" s="190" t="str">
        <f>IF('Dépenses rémunération au réel'!$J56="","",'Dépenses rémunération au réel'!$J56)</f>
        <v/>
      </c>
      <c r="K56" s="190" t="str">
        <f>IF('Dépenses rémunération au réel'!$K56="","",'Dépenses rémunération au réel'!$K56)</f>
        <v/>
      </c>
      <c r="L56" s="213" t="str">
        <f>IF('Dépenses rémunération au réel'!$L56=0,"",'Dépenses rémunération au réel'!$L56)</f>
        <v/>
      </c>
      <c r="M56" s="342"/>
      <c r="N56" s="291" t="str">
        <f t="shared" si="0"/>
        <v/>
      </c>
      <c r="O56" s="291" t="str">
        <f t="shared" si="1"/>
        <v/>
      </c>
      <c r="P56" s="189"/>
      <c r="Q56" s="102"/>
      <c r="R56" s="102"/>
      <c r="S56" s="145" t="str">
        <f t="shared" si="2"/>
        <v/>
      </c>
      <c r="T56" s="191"/>
      <c r="U56" s="192"/>
      <c r="V56" s="146" t="str">
        <f t="shared" si="3"/>
        <v/>
      </c>
      <c r="W56" s="507" t="str">
        <f t="shared" si="4"/>
        <v/>
      </c>
      <c r="X56" s="195" t="str">
        <f>IF(AND(OR(M56="KO",L56&lt;&gt;""),OR(M56="",N56="",O56="")),Listes!$A$74,IF(AND(L56&lt;S56,U56=""),Listes!$A$76,IF(AND(L56&lt;&gt;"",S56&lt;L56,T56=""),Listes!$A$78,IF(AND(Y56="",OR(M56&lt;&gt;"",N56&lt;&gt;"",O56&lt;&gt;"",P56&lt;&gt;"",Q56&lt;&gt;"",R56&lt;&gt;"")),Listes!$A$79,""))))</f>
        <v/>
      </c>
      <c r="Y56" s="196"/>
      <c r="Z56" s="152">
        <f t="shared" si="5"/>
        <v>0</v>
      </c>
    </row>
    <row r="57" spans="1:26" ht="20.100000000000001" customHeight="1" x14ac:dyDescent="0.25">
      <c r="A57" s="134">
        <v>51</v>
      </c>
      <c r="B57" s="206" t="str">
        <f>IF('Dépenses rémunération au réel'!$B57="","",'Dépenses rémunération au réel'!$B57)</f>
        <v/>
      </c>
      <c r="C57" s="206" t="str">
        <f>IF('Dépenses rémunération au réel'!$C57="","",'Dépenses rémunération au réel'!$C57)</f>
        <v/>
      </c>
      <c r="D57" s="207" t="str">
        <f>IF('Dépenses rémunération au réel'!$D57="","",'Dépenses rémunération au réel'!$D57)</f>
        <v/>
      </c>
      <c r="E57" s="131" t="str">
        <f>IF('Dépenses rémunération au réel'!$E57="","",'Dépenses rémunération au réel'!$E57)</f>
        <v/>
      </c>
      <c r="F57" s="131" t="str">
        <f>IF('Dépenses rémunération au réel'!$F57="","",'Dépenses rémunération au réel'!$F57)</f>
        <v/>
      </c>
      <c r="G57" s="289" t="str">
        <f>IF('Dépenses rémunération au réel'!$G57="","",'Dépenses rémunération au réel'!$G57)</f>
        <v/>
      </c>
      <c r="H57" s="289" t="str">
        <f>IF('Dépenses rémunération au réel'!$H57="","",'Dépenses rémunération au réel'!$H57)</f>
        <v/>
      </c>
      <c r="I57" s="144" t="str">
        <f>IF('Dépenses rémunération au réel'!$I57="","",'Dépenses rémunération au réel'!$I57)</f>
        <v/>
      </c>
      <c r="J57" s="190" t="str">
        <f>IF('Dépenses rémunération au réel'!$J57="","",'Dépenses rémunération au réel'!$J57)</f>
        <v/>
      </c>
      <c r="K57" s="190" t="str">
        <f>IF('Dépenses rémunération au réel'!$K57="","",'Dépenses rémunération au réel'!$K57)</f>
        <v/>
      </c>
      <c r="L57" s="213" t="str">
        <f>IF('Dépenses rémunération au réel'!$L57=0,"",'Dépenses rémunération au réel'!$L57)</f>
        <v/>
      </c>
      <c r="M57" s="342"/>
      <c r="N57" s="291" t="str">
        <f t="shared" si="0"/>
        <v/>
      </c>
      <c r="O57" s="291" t="str">
        <f t="shared" si="1"/>
        <v/>
      </c>
      <c r="P57" s="189"/>
      <c r="Q57" s="102"/>
      <c r="R57" s="102"/>
      <c r="S57" s="145" t="str">
        <f t="shared" si="2"/>
        <v/>
      </c>
      <c r="T57" s="191"/>
      <c r="U57" s="192"/>
      <c r="V57" s="146" t="str">
        <f t="shared" si="3"/>
        <v/>
      </c>
      <c r="W57" s="507" t="str">
        <f t="shared" si="4"/>
        <v/>
      </c>
      <c r="X57" s="195" t="str">
        <f>IF(AND(OR(M57="KO",L57&lt;&gt;""),OR(M57="",N57="",O57="")),Listes!$A$74,IF(AND(L57&lt;S57,U57=""),Listes!$A$76,IF(AND(L57&lt;&gt;"",S57&lt;L57,T57=""),Listes!$A$78,IF(AND(Y57="",OR(M57&lt;&gt;"",N57&lt;&gt;"",O57&lt;&gt;"",P57&lt;&gt;"",Q57&lt;&gt;"",R57&lt;&gt;"")),Listes!$A$79,""))))</f>
        <v/>
      </c>
      <c r="Y57" s="196"/>
      <c r="Z57" s="152">
        <f t="shared" si="5"/>
        <v>0</v>
      </c>
    </row>
    <row r="58" spans="1:26" ht="20.100000000000001" customHeight="1" x14ac:dyDescent="0.25">
      <c r="A58" s="134">
        <v>52</v>
      </c>
      <c r="B58" s="206" t="str">
        <f>IF('Dépenses rémunération au réel'!$B58="","",'Dépenses rémunération au réel'!$B58)</f>
        <v/>
      </c>
      <c r="C58" s="206" t="str">
        <f>IF('Dépenses rémunération au réel'!$C58="","",'Dépenses rémunération au réel'!$C58)</f>
        <v/>
      </c>
      <c r="D58" s="207" t="str">
        <f>IF('Dépenses rémunération au réel'!$D58="","",'Dépenses rémunération au réel'!$D58)</f>
        <v/>
      </c>
      <c r="E58" s="131" t="str">
        <f>IF('Dépenses rémunération au réel'!$E58="","",'Dépenses rémunération au réel'!$E58)</f>
        <v/>
      </c>
      <c r="F58" s="131" t="str">
        <f>IF('Dépenses rémunération au réel'!$F58="","",'Dépenses rémunération au réel'!$F58)</f>
        <v/>
      </c>
      <c r="G58" s="289" t="str">
        <f>IF('Dépenses rémunération au réel'!$G58="","",'Dépenses rémunération au réel'!$G58)</f>
        <v/>
      </c>
      <c r="H58" s="289" t="str">
        <f>IF('Dépenses rémunération au réel'!$H58="","",'Dépenses rémunération au réel'!$H58)</f>
        <v/>
      </c>
      <c r="I58" s="144" t="str">
        <f>IF('Dépenses rémunération au réel'!$I58="","",'Dépenses rémunération au réel'!$I58)</f>
        <v/>
      </c>
      <c r="J58" s="190" t="str">
        <f>IF('Dépenses rémunération au réel'!$J58="","",'Dépenses rémunération au réel'!$J58)</f>
        <v/>
      </c>
      <c r="K58" s="190" t="str">
        <f>IF('Dépenses rémunération au réel'!$K58="","",'Dépenses rémunération au réel'!$K58)</f>
        <v/>
      </c>
      <c r="L58" s="213" t="str">
        <f>IF('Dépenses rémunération au réel'!$L58=0,"",'Dépenses rémunération au réel'!$L58)</f>
        <v/>
      </c>
      <c r="M58" s="342"/>
      <c r="N58" s="291" t="str">
        <f t="shared" si="0"/>
        <v/>
      </c>
      <c r="O58" s="291" t="str">
        <f t="shared" si="1"/>
        <v/>
      </c>
      <c r="P58" s="189"/>
      <c r="Q58" s="102"/>
      <c r="R58" s="102"/>
      <c r="S58" s="145" t="str">
        <f t="shared" si="2"/>
        <v/>
      </c>
      <c r="T58" s="191"/>
      <c r="U58" s="192"/>
      <c r="V58" s="146" t="str">
        <f t="shared" si="3"/>
        <v/>
      </c>
      <c r="W58" s="507" t="str">
        <f t="shared" si="4"/>
        <v/>
      </c>
      <c r="X58" s="195" t="str">
        <f>IF(AND(OR(M58="KO",L58&lt;&gt;""),OR(M58="",N58="",O58="")),Listes!$A$74,IF(AND(L58&lt;S58,U58=""),Listes!$A$76,IF(AND(L58&lt;&gt;"",S58&lt;L58,T58=""),Listes!$A$78,IF(AND(Y58="",OR(M58&lt;&gt;"",N58&lt;&gt;"",O58&lt;&gt;"",P58&lt;&gt;"",Q58&lt;&gt;"",R58&lt;&gt;"")),Listes!$A$79,""))))</f>
        <v/>
      </c>
      <c r="Y58" s="196"/>
      <c r="Z58" s="152">
        <f t="shared" si="5"/>
        <v>0</v>
      </c>
    </row>
    <row r="59" spans="1:26" ht="20.100000000000001" customHeight="1" x14ac:dyDescent="0.25">
      <c r="A59" s="134">
        <v>53</v>
      </c>
      <c r="B59" s="206" t="str">
        <f>IF('Dépenses rémunération au réel'!$B59="","",'Dépenses rémunération au réel'!$B59)</f>
        <v/>
      </c>
      <c r="C59" s="206" t="str">
        <f>IF('Dépenses rémunération au réel'!$C59="","",'Dépenses rémunération au réel'!$C59)</f>
        <v/>
      </c>
      <c r="D59" s="207" t="str">
        <f>IF('Dépenses rémunération au réel'!$D59="","",'Dépenses rémunération au réel'!$D59)</f>
        <v/>
      </c>
      <c r="E59" s="131" t="str">
        <f>IF('Dépenses rémunération au réel'!$E59="","",'Dépenses rémunération au réel'!$E59)</f>
        <v/>
      </c>
      <c r="F59" s="131" t="str">
        <f>IF('Dépenses rémunération au réel'!$F59="","",'Dépenses rémunération au réel'!$F59)</f>
        <v/>
      </c>
      <c r="G59" s="289" t="str">
        <f>IF('Dépenses rémunération au réel'!$G59="","",'Dépenses rémunération au réel'!$G59)</f>
        <v/>
      </c>
      <c r="H59" s="289" t="str">
        <f>IF('Dépenses rémunération au réel'!$H59="","",'Dépenses rémunération au réel'!$H59)</f>
        <v/>
      </c>
      <c r="I59" s="144" t="str">
        <f>IF('Dépenses rémunération au réel'!$I59="","",'Dépenses rémunération au réel'!$I59)</f>
        <v/>
      </c>
      <c r="J59" s="190" t="str">
        <f>IF('Dépenses rémunération au réel'!$J59="","",'Dépenses rémunération au réel'!$J59)</f>
        <v/>
      </c>
      <c r="K59" s="190" t="str">
        <f>IF('Dépenses rémunération au réel'!$K59="","",'Dépenses rémunération au réel'!$K59)</f>
        <v/>
      </c>
      <c r="L59" s="213" t="str">
        <f>IF('Dépenses rémunération au réel'!$L59=0,"",'Dépenses rémunération au réel'!$L59)</f>
        <v/>
      </c>
      <c r="M59" s="342"/>
      <c r="N59" s="291" t="str">
        <f t="shared" si="0"/>
        <v/>
      </c>
      <c r="O59" s="291" t="str">
        <f t="shared" si="1"/>
        <v/>
      </c>
      <c r="P59" s="189"/>
      <c r="Q59" s="102"/>
      <c r="R59" s="102"/>
      <c r="S59" s="145" t="str">
        <f t="shared" si="2"/>
        <v/>
      </c>
      <c r="T59" s="191"/>
      <c r="U59" s="192"/>
      <c r="V59" s="146" t="str">
        <f t="shared" si="3"/>
        <v/>
      </c>
      <c r="W59" s="507" t="str">
        <f t="shared" si="4"/>
        <v/>
      </c>
      <c r="X59" s="195" t="str">
        <f>IF(AND(OR(M59="KO",L59&lt;&gt;""),OR(M59="",N59="",O59="")),Listes!$A$74,IF(AND(L59&lt;S59,U59=""),Listes!$A$76,IF(AND(L59&lt;&gt;"",S59&lt;L59,T59=""),Listes!$A$78,IF(AND(Y59="",OR(M59&lt;&gt;"",N59&lt;&gt;"",O59&lt;&gt;"",P59&lt;&gt;"",Q59&lt;&gt;"",R59&lt;&gt;"")),Listes!$A$79,""))))</f>
        <v/>
      </c>
      <c r="Y59" s="196"/>
      <c r="Z59" s="152">
        <f t="shared" si="5"/>
        <v>0</v>
      </c>
    </row>
    <row r="60" spans="1:26" ht="20.100000000000001" customHeight="1" x14ac:dyDescent="0.25">
      <c r="A60" s="134">
        <v>54</v>
      </c>
      <c r="B60" s="206" t="str">
        <f>IF('Dépenses rémunération au réel'!$B60="","",'Dépenses rémunération au réel'!$B60)</f>
        <v/>
      </c>
      <c r="C60" s="206" t="str">
        <f>IF('Dépenses rémunération au réel'!$C60="","",'Dépenses rémunération au réel'!$C60)</f>
        <v/>
      </c>
      <c r="D60" s="207" t="str">
        <f>IF('Dépenses rémunération au réel'!$D60="","",'Dépenses rémunération au réel'!$D60)</f>
        <v/>
      </c>
      <c r="E60" s="131" t="str">
        <f>IF('Dépenses rémunération au réel'!$E60="","",'Dépenses rémunération au réel'!$E60)</f>
        <v/>
      </c>
      <c r="F60" s="131" t="str">
        <f>IF('Dépenses rémunération au réel'!$F60="","",'Dépenses rémunération au réel'!$F60)</f>
        <v/>
      </c>
      <c r="G60" s="289" t="str">
        <f>IF('Dépenses rémunération au réel'!$G60="","",'Dépenses rémunération au réel'!$G60)</f>
        <v/>
      </c>
      <c r="H60" s="289" t="str">
        <f>IF('Dépenses rémunération au réel'!$H60="","",'Dépenses rémunération au réel'!$H60)</f>
        <v/>
      </c>
      <c r="I60" s="144" t="str">
        <f>IF('Dépenses rémunération au réel'!$I60="","",'Dépenses rémunération au réel'!$I60)</f>
        <v/>
      </c>
      <c r="J60" s="190" t="str">
        <f>IF('Dépenses rémunération au réel'!$J60="","",'Dépenses rémunération au réel'!$J60)</f>
        <v/>
      </c>
      <c r="K60" s="190" t="str">
        <f>IF('Dépenses rémunération au réel'!$K60="","",'Dépenses rémunération au réel'!$K60)</f>
        <v/>
      </c>
      <c r="L60" s="213" t="str">
        <f>IF('Dépenses rémunération au réel'!$L60=0,"",'Dépenses rémunération au réel'!$L60)</f>
        <v/>
      </c>
      <c r="M60" s="342"/>
      <c r="N60" s="291" t="str">
        <f t="shared" si="0"/>
        <v/>
      </c>
      <c r="O60" s="291" t="str">
        <f t="shared" si="1"/>
        <v/>
      </c>
      <c r="P60" s="189"/>
      <c r="Q60" s="102"/>
      <c r="R60" s="102"/>
      <c r="S60" s="145" t="str">
        <f t="shared" si="2"/>
        <v/>
      </c>
      <c r="T60" s="191"/>
      <c r="U60" s="192"/>
      <c r="V60" s="146" t="str">
        <f t="shared" si="3"/>
        <v/>
      </c>
      <c r="W60" s="507" t="str">
        <f t="shared" si="4"/>
        <v/>
      </c>
      <c r="X60" s="195" t="str">
        <f>IF(AND(OR(M60="KO",L60&lt;&gt;""),OR(M60="",N60="",O60="")),Listes!$A$74,IF(AND(L60&lt;S60,U60=""),Listes!$A$76,IF(AND(L60&lt;&gt;"",S60&lt;L60,T60=""),Listes!$A$78,IF(AND(Y60="",OR(M60&lt;&gt;"",N60&lt;&gt;"",O60&lt;&gt;"",P60&lt;&gt;"",Q60&lt;&gt;"",R60&lt;&gt;"")),Listes!$A$79,""))))</f>
        <v/>
      </c>
      <c r="Y60" s="196"/>
      <c r="Z60" s="152">
        <f t="shared" si="5"/>
        <v>0</v>
      </c>
    </row>
    <row r="61" spans="1:26" ht="20.100000000000001" customHeight="1" x14ac:dyDescent="0.25">
      <c r="A61" s="134">
        <v>55</v>
      </c>
      <c r="B61" s="206" t="str">
        <f>IF('Dépenses rémunération au réel'!$B61="","",'Dépenses rémunération au réel'!$B61)</f>
        <v/>
      </c>
      <c r="C61" s="206" t="str">
        <f>IF('Dépenses rémunération au réel'!$C61="","",'Dépenses rémunération au réel'!$C61)</f>
        <v/>
      </c>
      <c r="D61" s="207" t="str">
        <f>IF('Dépenses rémunération au réel'!$D61="","",'Dépenses rémunération au réel'!$D61)</f>
        <v/>
      </c>
      <c r="E61" s="131" t="str">
        <f>IF('Dépenses rémunération au réel'!$E61="","",'Dépenses rémunération au réel'!$E61)</f>
        <v/>
      </c>
      <c r="F61" s="131" t="str">
        <f>IF('Dépenses rémunération au réel'!$F61="","",'Dépenses rémunération au réel'!$F61)</f>
        <v/>
      </c>
      <c r="G61" s="289" t="str">
        <f>IF('Dépenses rémunération au réel'!$G61="","",'Dépenses rémunération au réel'!$G61)</f>
        <v/>
      </c>
      <c r="H61" s="289" t="str">
        <f>IF('Dépenses rémunération au réel'!$H61="","",'Dépenses rémunération au réel'!$H61)</f>
        <v/>
      </c>
      <c r="I61" s="144" t="str">
        <f>IF('Dépenses rémunération au réel'!$I61="","",'Dépenses rémunération au réel'!$I61)</f>
        <v/>
      </c>
      <c r="J61" s="190" t="str">
        <f>IF('Dépenses rémunération au réel'!$J61="","",'Dépenses rémunération au réel'!$J61)</f>
        <v/>
      </c>
      <c r="K61" s="190" t="str">
        <f>IF('Dépenses rémunération au réel'!$K61="","",'Dépenses rémunération au réel'!$K61)</f>
        <v/>
      </c>
      <c r="L61" s="213" t="str">
        <f>IF('Dépenses rémunération au réel'!$L61=0,"",'Dépenses rémunération au réel'!$L61)</f>
        <v/>
      </c>
      <c r="M61" s="342"/>
      <c r="N61" s="291" t="str">
        <f t="shared" si="0"/>
        <v/>
      </c>
      <c r="O61" s="291" t="str">
        <f t="shared" si="1"/>
        <v/>
      </c>
      <c r="P61" s="189"/>
      <c r="Q61" s="102"/>
      <c r="R61" s="102"/>
      <c r="S61" s="145" t="str">
        <f t="shared" si="2"/>
        <v/>
      </c>
      <c r="T61" s="191"/>
      <c r="U61" s="192"/>
      <c r="V61" s="146" t="str">
        <f t="shared" si="3"/>
        <v/>
      </c>
      <c r="W61" s="507" t="str">
        <f t="shared" si="4"/>
        <v/>
      </c>
      <c r="X61" s="195" t="str">
        <f>IF(AND(OR(M61="KO",L61&lt;&gt;""),OR(M61="",N61="",O61="")),Listes!$A$74,IF(AND(L61&lt;S61,U61=""),Listes!$A$76,IF(AND(L61&lt;&gt;"",S61&lt;L61,T61=""),Listes!$A$78,IF(AND(Y61="",OR(M61&lt;&gt;"",N61&lt;&gt;"",O61&lt;&gt;"",P61&lt;&gt;"",Q61&lt;&gt;"",R61&lt;&gt;"")),Listes!$A$79,""))))</f>
        <v/>
      </c>
      <c r="Y61" s="196"/>
      <c r="Z61" s="152">
        <f t="shared" si="5"/>
        <v>0</v>
      </c>
    </row>
    <row r="62" spans="1:26" ht="20.100000000000001" customHeight="1" x14ac:dyDescent="0.25">
      <c r="A62" s="134">
        <v>56</v>
      </c>
      <c r="B62" s="206" t="str">
        <f>IF('Dépenses rémunération au réel'!$B62="","",'Dépenses rémunération au réel'!$B62)</f>
        <v/>
      </c>
      <c r="C62" s="206" t="str">
        <f>IF('Dépenses rémunération au réel'!$C62="","",'Dépenses rémunération au réel'!$C62)</f>
        <v/>
      </c>
      <c r="D62" s="207" t="str">
        <f>IF('Dépenses rémunération au réel'!$D62="","",'Dépenses rémunération au réel'!$D62)</f>
        <v/>
      </c>
      <c r="E62" s="131" t="str">
        <f>IF('Dépenses rémunération au réel'!$E62="","",'Dépenses rémunération au réel'!$E62)</f>
        <v/>
      </c>
      <c r="F62" s="131" t="str">
        <f>IF('Dépenses rémunération au réel'!$F62="","",'Dépenses rémunération au réel'!$F62)</f>
        <v/>
      </c>
      <c r="G62" s="289" t="str">
        <f>IF('Dépenses rémunération au réel'!$G62="","",'Dépenses rémunération au réel'!$G62)</f>
        <v/>
      </c>
      <c r="H62" s="289" t="str">
        <f>IF('Dépenses rémunération au réel'!$H62="","",'Dépenses rémunération au réel'!$H62)</f>
        <v/>
      </c>
      <c r="I62" s="144" t="str">
        <f>IF('Dépenses rémunération au réel'!$I62="","",'Dépenses rémunération au réel'!$I62)</f>
        <v/>
      </c>
      <c r="J62" s="190" t="str">
        <f>IF('Dépenses rémunération au réel'!$J62="","",'Dépenses rémunération au réel'!$J62)</f>
        <v/>
      </c>
      <c r="K62" s="190" t="str">
        <f>IF('Dépenses rémunération au réel'!$K62="","",'Dépenses rémunération au réel'!$K62)</f>
        <v/>
      </c>
      <c r="L62" s="213" t="str">
        <f>IF('Dépenses rémunération au réel'!$L62=0,"",'Dépenses rémunération au réel'!$L62)</f>
        <v/>
      </c>
      <c r="M62" s="342"/>
      <c r="N62" s="291" t="str">
        <f t="shared" si="0"/>
        <v/>
      </c>
      <c r="O62" s="291" t="str">
        <f t="shared" si="1"/>
        <v/>
      </c>
      <c r="P62" s="189"/>
      <c r="Q62" s="102"/>
      <c r="R62" s="102"/>
      <c r="S62" s="145" t="str">
        <f t="shared" si="2"/>
        <v/>
      </c>
      <c r="T62" s="191"/>
      <c r="U62" s="192"/>
      <c r="V62" s="146" t="str">
        <f t="shared" si="3"/>
        <v/>
      </c>
      <c r="W62" s="507" t="str">
        <f t="shared" si="4"/>
        <v/>
      </c>
      <c r="X62" s="195" t="str">
        <f>IF(AND(OR(M62="KO",L62&lt;&gt;""),OR(M62="",N62="",O62="")),Listes!$A$74,IF(AND(L62&lt;S62,U62=""),Listes!$A$76,IF(AND(L62&lt;&gt;"",S62&lt;L62,T62=""),Listes!$A$78,IF(AND(Y62="",OR(M62&lt;&gt;"",N62&lt;&gt;"",O62&lt;&gt;"",P62&lt;&gt;"",Q62&lt;&gt;"",R62&lt;&gt;"")),Listes!$A$79,""))))</f>
        <v/>
      </c>
      <c r="Y62" s="196"/>
      <c r="Z62" s="152">
        <f t="shared" si="5"/>
        <v>0</v>
      </c>
    </row>
    <row r="63" spans="1:26" ht="20.100000000000001" customHeight="1" x14ac:dyDescent="0.25">
      <c r="A63" s="134">
        <v>57</v>
      </c>
      <c r="B63" s="206" t="str">
        <f>IF('Dépenses rémunération au réel'!$B63="","",'Dépenses rémunération au réel'!$B63)</f>
        <v/>
      </c>
      <c r="C63" s="206" t="str">
        <f>IF('Dépenses rémunération au réel'!$C63="","",'Dépenses rémunération au réel'!$C63)</f>
        <v/>
      </c>
      <c r="D63" s="207" t="str">
        <f>IF('Dépenses rémunération au réel'!$D63="","",'Dépenses rémunération au réel'!$D63)</f>
        <v/>
      </c>
      <c r="E63" s="131" t="str">
        <f>IF('Dépenses rémunération au réel'!$E63="","",'Dépenses rémunération au réel'!$E63)</f>
        <v/>
      </c>
      <c r="F63" s="131" t="str">
        <f>IF('Dépenses rémunération au réel'!$F63="","",'Dépenses rémunération au réel'!$F63)</f>
        <v/>
      </c>
      <c r="G63" s="289" t="str">
        <f>IF('Dépenses rémunération au réel'!$G63="","",'Dépenses rémunération au réel'!$G63)</f>
        <v/>
      </c>
      <c r="H63" s="289" t="str">
        <f>IF('Dépenses rémunération au réel'!$H63="","",'Dépenses rémunération au réel'!$H63)</f>
        <v/>
      </c>
      <c r="I63" s="144" t="str">
        <f>IF('Dépenses rémunération au réel'!$I63="","",'Dépenses rémunération au réel'!$I63)</f>
        <v/>
      </c>
      <c r="J63" s="190" t="str">
        <f>IF('Dépenses rémunération au réel'!$J63="","",'Dépenses rémunération au réel'!$J63)</f>
        <v/>
      </c>
      <c r="K63" s="190" t="str">
        <f>IF('Dépenses rémunération au réel'!$K63="","",'Dépenses rémunération au réel'!$K63)</f>
        <v/>
      </c>
      <c r="L63" s="213" t="str">
        <f>IF('Dépenses rémunération au réel'!$L63=0,"",'Dépenses rémunération au réel'!$L63)</f>
        <v/>
      </c>
      <c r="M63" s="342"/>
      <c r="N63" s="291" t="str">
        <f t="shared" si="0"/>
        <v/>
      </c>
      <c r="O63" s="291" t="str">
        <f t="shared" si="1"/>
        <v/>
      </c>
      <c r="P63" s="189"/>
      <c r="Q63" s="102"/>
      <c r="R63" s="102"/>
      <c r="S63" s="145" t="str">
        <f t="shared" si="2"/>
        <v/>
      </c>
      <c r="T63" s="191"/>
      <c r="U63" s="192"/>
      <c r="V63" s="146" t="str">
        <f t="shared" si="3"/>
        <v/>
      </c>
      <c r="W63" s="507" t="str">
        <f t="shared" si="4"/>
        <v/>
      </c>
      <c r="X63" s="195" t="str">
        <f>IF(AND(OR(M63="KO",L63&lt;&gt;""),OR(M63="",N63="",O63="")),Listes!$A$74,IF(AND(L63&lt;S63,U63=""),Listes!$A$76,IF(AND(L63&lt;&gt;"",S63&lt;L63,T63=""),Listes!$A$78,IF(AND(Y63="",OR(M63&lt;&gt;"",N63&lt;&gt;"",O63&lt;&gt;"",P63&lt;&gt;"",Q63&lt;&gt;"",R63&lt;&gt;"")),Listes!$A$79,""))))</f>
        <v/>
      </c>
      <c r="Y63" s="196"/>
      <c r="Z63" s="152">
        <f t="shared" si="5"/>
        <v>0</v>
      </c>
    </row>
    <row r="64" spans="1:26" ht="20.100000000000001" customHeight="1" x14ac:dyDescent="0.25">
      <c r="A64" s="134">
        <v>58</v>
      </c>
      <c r="B64" s="206" t="str">
        <f>IF('Dépenses rémunération au réel'!$B64="","",'Dépenses rémunération au réel'!$B64)</f>
        <v/>
      </c>
      <c r="C64" s="206" t="str">
        <f>IF('Dépenses rémunération au réel'!$C64="","",'Dépenses rémunération au réel'!$C64)</f>
        <v/>
      </c>
      <c r="D64" s="207" t="str">
        <f>IF('Dépenses rémunération au réel'!$D64="","",'Dépenses rémunération au réel'!$D64)</f>
        <v/>
      </c>
      <c r="E64" s="131" t="str">
        <f>IF('Dépenses rémunération au réel'!$E64="","",'Dépenses rémunération au réel'!$E64)</f>
        <v/>
      </c>
      <c r="F64" s="131" t="str">
        <f>IF('Dépenses rémunération au réel'!$F64="","",'Dépenses rémunération au réel'!$F64)</f>
        <v/>
      </c>
      <c r="G64" s="289" t="str">
        <f>IF('Dépenses rémunération au réel'!$G64="","",'Dépenses rémunération au réel'!$G64)</f>
        <v/>
      </c>
      <c r="H64" s="289" t="str">
        <f>IF('Dépenses rémunération au réel'!$H64="","",'Dépenses rémunération au réel'!$H64)</f>
        <v/>
      </c>
      <c r="I64" s="144" t="str">
        <f>IF('Dépenses rémunération au réel'!$I64="","",'Dépenses rémunération au réel'!$I64)</f>
        <v/>
      </c>
      <c r="J64" s="190" t="str">
        <f>IF('Dépenses rémunération au réel'!$J64="","",'Dépenses rémunération au réel'!$J64)</f>
        <v/>
      </c>
      <c r="K64" s="190" t="str">
        <f>IF('Dépenses rémunération au réel'!$K64="","",'Dépenses rémunération au réel'!$K64)</f>
        <v/>
      </c>
      <c r="L64" s="213" t="str">
        <f>IF('Dépenses rémunération au réel'!$L64=0,"",'Dépenses rémunération au réel'!$L64)</f>
        <v/>
      </c>
      <c r="M64" s="342"/>
      <c r="N64" s="291" t="str">
        <f t="shared" si="0"/>
        <v/>
      </c>
      <c r="O64" s="291" t="str">
        <f t="shared" si="1"/>
        <v/>
      </c>
      <c r="P64" s="189"/>
      <c r="Q64" s="102"/>
      <c r="R64" s="102"/>
      <c r="S64" s="145" t="str">
        <f t="shared" si="2"/>
        <v/>
      </c>
      <c r="T64" s="191"/>
      <c r="U64" s="192"/>
      <c r="V64" s="146" t="str">
        <f t="shared" si="3"/>
        <v/>
      </c>
      <c r="W64" s="507" t="str">
        <f t="shared" si="4"/>
        <v/>
      </c>
      <c r="X64" s="195" t="str">
        <f>IF(AND(OR(M64="KO",L64&lt;&gt;""),OR(M64="",N64="",O64="")),Listes!$A$74,IF(AND(L64&lt;S64,U64=""),Listes!$A$76,IF(AND(L64&lt;&gt;"",S64&lt;L64,T64=""),Listes!$A$78,IF(AND(Y64="",OR(M64&lt;&gt;"",N64&lt;&gt;"",O64&lt;&gt;"",P64&lt;&gt;"",Q64&lt;&gt;"",R64&lt;&gt;"")),Listes!$A$79,""))))</f>
        <v/>
      </c>
      <c r="Y64" s="196"/>
      <c r="Z64" s="152">
        <f t="shared" si="5"/>
        <v>0</v>
      </c>
    </row>
    <row r="65" spans="1:26" ht="20.100000000000001" customHeight="1" x14ac:dyDescent="0.25">
      <c r="A65" s="134">
        <v>59</v>
      </c>
      <c r="B65" s="206" t="str">
        <f>IF('Dépenses rémunération au réel'!$B65="","",'Dépenses rémunération au réel'!$B65)</f>
        <v/>
      </c>
      <c r="C65" s="206" t="str">
        <f>IF('Dépenses rémunération au réel'!$C65="","",'Dépenses rémunération au réel'!$C65)</f>
        <v/>
      </c>
      <c r="D65" s="207" t="str">
        <f>IF('Dépenses rémunération au réel'!$D65="","",'Dépenses rémunération au réel'!$D65)</f>
        <v/>
      </c>
      <c r="E65" s="131" t="str">
        <f>IF('Dépenses rémunération au réel'!$E65="","",'Dépenses rémunération au réel'!$E65)</f>
        <v/>
      </c>
      <c r="F65" s="131" t="str">
        <f>IF('Dépenses rémunération au réel'!$F65="","",'Dépenses rémunération au réel'!$F65)</f>
        <v/>
      </c>
      <c r="G65" s="289" t="str">
        <f>IF('Dépenses rémunération au réel'!$G65="","",'Dépenses rémunération au réel'!$G65)</f>
        <v/>
      </c>
      <c r="H65" s="289" t="str">
        <f>IF('Dépenses rémunération au réel'!$H65="","",'Dépenses rémunération au réel'!$H65)</f>
        <v/>
      </c>
      <c r="I65" s="144" t="str">
        <f>IF('Dépenses rémunération au réel'!$I65="","",'Dépenses rémunération au réel'!$I65)</f>
        <v/>
      </c>
      <c r="J65" s="190" t="str">
        <f>IF('Dépenses rémunération au réel'!$J65="","",'Dépenses rémunération au réel'!$J65)</f>
        <v/>
      </c>
      <c r="K65" s="190" t="str">
        <f>IF('Dépenses rémunération au réel'!$K65="","",'Dépenses rémunération au réel'!$K65)</f>
        <v/>
      </c>
      <c r="L65" s="213" t="str">
        <f>IF('Dépenses rémunération au réel'!$L65=0,"",'Dépenses rémunération au réel'!$L65)</f>
        <v/>
      </c>
      <c r="M65" s="342"/>
      <c r="N65" s="291" t="str">
        <f t="shared" si="0"/>
        <v/>
      </c>
      <c r="O65" s="291" t="str">
        <f t="shared" si="1"/>
        <v/>
      </c>
      <c r="P65" s="189"/>
      <c r="Q65" s="102"/>
      <c r="R65" s="102"/>
      <c r="S65" s="145" t="str">
        <f t="shared" si="2"/>
        <v/>
      </c>
      <c r="T65" s="191"/>
      <c r="U65" s="192"/>
      <c r="V65" s="146" t="str">
        <f t="shared" si="3"/>
        <v/>
      </c>
      <c r="W65" s="507" t="str">
        <f t="shared" si="4"/>
        <v/>
      </c>
      <c r="X65" s="195" t="str">
        <f>IF(AND(OR(M65="KO",L65&lt;&gt;""),OR(M65="",N65="",O65="")),Listes!$A$74,IF(AND(L65&lt;S65,U65=""),Listes!$A$76,IF(AND(L65&lt;&gt;"",S65&lt;L65,T65=""),Listes!$A$78,IF(AND(Y65="",OR(M65&lt;&gt;"",N65&lt;&gt;"",O65&lt;&gt;"",P65&lt;&gt;"",Q65&lt;&gt;"",R65&lt;&gt;"")),Listes!$A$79,""))))</f>
        <v/>
      </c>
      <c r="Y65" s="196"/>
      <c r="Z65" s="152">
        <f t="shared" si="5"/>
        <v>0</v>
      </c>
    </row>
    <row r="66" spans="1:26" ht="20.100000000000001" customHeight="1" x14ac:dyDescent="0.25">
      <c r="A66" s="134">
        <v>60</v>
      </c>
      <c r="B66" s="206" t="str">
        <f>IF('Dépenses rémunération au réel'!$B66="","",'Dépenses rémunération au réel'!$B66)</f>
        <v/>
      </c>
      <c r="C66" s="206" t="str">
        <f>IF('Dépenses rémunération au réel'!$C66="","",'Dépenses rémunération au réel'!$C66)</f>
        <v/>
      </c>
      <c r="D66" s="207" t="str">
        <f>IF('Dépenses rémunération au réel'!$D66="","",'Dépenses rémunération au réel'!$D66)</f>
        <v/>
      </c>
      <c r="E66" s="131" t="str">
        <f>IF('Dépenses rémunération au réel'!$E66="","",'Dépenses rémunération au réel'!$E66)</f>
        <v/>
      </c>
      <c r="F66" s="131" t="str">
        <f>IF('Dépenses rémunération au réel'!$F66="","",'Dépenses rémunération au réel'!$F66)</f>
        <v/>
      </c>
      <c r="G66" s="289" t="str">
        <f>IF('Dépenses rémunération au réel'!$G66="","",'Dépenses rémunération au réel'!$G66)</f>
        <v/>
      </c>
      <c r="H66" s="289" t="str">
        <f>IF('Dépenses rémunération au réel'!$H66="","",'Dépenses rémunération au réel'!$H66)</f>
        <v/>
      </c>
      <c r="I66" s="144" t="str">
        <f>IF('Dépenses rémunération au réel'!$I66="","",'Dépenses rémunération au réel'!$I66)</f>
        <v/>
      </c>
      <c r="J66" s="190" t="str">
        <f>IF('Dépenses rémunération au réel'!$J66="","",'Dépenses rémunération au réel'!$J66)</f>
        <v/>
      </c>
      <c r="K66" s="190" t="str">
        <f>IF('Dépenses rémunération au réel'!$K66="","",'Dépenses rémunération au réel'!$K66)</f>
        <v/>
      </c>
      <c r="L66" s="213" t="str">
        <f>IF('Dépenses rémunération au réel'!$L66=0,"",'Dépenses rémunération au réel'!$L66)</f>
        <v/>
      </c>
      <c r="M66" s="342"/>
      <c r="N66" s="291" t="str">
        <f t="shared" si="0"/>
        <v/>
      </c>
      <c r="O66" s="291" t="str">
        <f t="shared" si="1"/>
        <v/>
      </c>
      <c r="P66" s="189"/>
      <c r="Q66" s="102"/>
      <c r="R66" s="102"/>
      <c r="S66" s="145" t="str">
        <f t="shared" si="2"/>
        <v/>
      </c>
      <c r="T66" s="191"/>
      <c r="U66" s="192"/>
      <c r="V66" s="146" t="str">
        <f t="shared" si="3"/>
        <v/>
      </c>
      <c r="W66" s="507" t="str">
        <f t="shared" si="4"/>
        <v/>
      </c>
      <c r="X66" s="195" t="str">
        <f>IF(AND(OR(M66="KO",L66&lt;&gt;""),OR(M66="",N66="",O66="")),Listes!$A$74,IF(AND(L66&lt;S66,U66=""),Listes!$A$76,IF(AND(L66&lt;&gt;"",S66&lt;L66,T66=""),Listes!$A$78,IF(AND(Y66="",OR(M66&lt;&gt;"",N66&lt;&gt;"",O66&lt;&gt;"",P66&lt;&gt;"",Q66&lt;&gt;"",R66&lt;&gt;"")),Listes!$A$79,""))))</f>
        <v/>
      </c>
      <c r="Y66" s="196"/>
      <c r="Z66" s="152">
        <f t="shared" si="5"/>
        <v>0</v>
      </c>
    </row>
    <row r="67" spans="1:26" ht="20.100000000000001" customHeight="1" x14ac:dyDescent="0.25">
      <c r="A67" s="134">
        <v>61</v>
      </c>
      <c r="B67" s="206" t="str">
        <f>IF('Dépenses rémunération au réel'!$B67="","",'Dépenses rémunération au réel'!$B67)</f>
        <v/>
      </c>
      <c r="C67" s="206" t="str">
        <f>IF('Dépenses rémunération au réel'!$C67="","",'Dépenses rémunération au réel'!$C67)</f>
        <v/>
      </c>
      <c r="D67" s="207" t="str">
        <f>IF('Dépenses rémunération au réel'!$D67="","",'Dépenses rémunération au réel'!$D67)</f>
        <v/>
      </c>
      <c r="E67" s="131" t="str">
        <f>IF('Dépenses rémunération au réel'!$E67="","",'Dépenses rémunération au réel'!$E67)</f>
        <v/>
      </c>
      <c r="F67" s="131" t="str">
        <f>IF('Dépenses rémunération au réel'!$F67="","",'Dépenses rémunération au réel'!$F67)</f>
        <v/>
      </c>
      <c r="G67" s="289" t="str">
        <f>IF('Dépenses rémunération au réel'!$G67="","",'Dépenses rémunération au réel'!$G67)</f>
        <v/>
      </c>
      <c r="H67" s="289" t="str">
        <f>IF('Dépenses rémunération au réel'!$H67="","",'Dépenses rémunération au réel'!$H67)</f>
        <v/>
      </c>
      <c r="I67" s="144" t="str">
        <f>IF('Dépenses rémunération au réel'!$I67="","",'Dépenses rémunération au réel'!$I67)</f>
        <v/>
      </c>
      <c r="J67" s="190" t="str">
        <f>IF('Dépenses rémunération au réel'!$J67="","",'Dépenses rémunération au réel'!$J67)</f>
        <v/>
      </c>
      <c r="K67" s="190" t="str">
        <f>IF('Dépenses rémunération au réel'!$K67="","",'Dépenses rémunération au réel'!$K67)</f>
        <v/>
      </c>
      <c r="L67" s="213" t="str">
        <f>IF('Dépenses rémunération au réel'!$L67=0,"",'Dépenses rémunération au réel'!$L67)</f>
        <v/>
      </c>
      <c r="M67" s="342"/>
      <c r="N67" s="291" t="str">
        <f t="shared" si="0"/>
        <v/>
      </c>
      <c r="O67" s="291" t="str">
        <f t="shared" si="1"/>
        <v/>
      </c>
      <c r="P67" s="189"/>
      <c r="Q67" s="102"/>
      <c r="R67" s="102"/>
      <c r="S67" s="145" t="str">
        <f t="shared" si="2"/>
        <v/>
      </c>
      <c r="T67" s="191"/>
      <c r="U67" s="192"/>
      <c r="V67" s="146" t="str">
        <f t="shared" si="3"/>
        <v/>
      </c>
      <c r="W67" s="507" t="str">
        <f t="shared" si="4"/>
        <v/>
      </c>
      <c r="X67" s="195" t="str">
        <f>IF(AND(OR(M67="KO",L67&lt;&gt;""),OR(M67="",N67="",O67="")),Listes!$A$74,IF(AND(L67&lt;S67,U67=""),Listes!$A$76,IF(AND(L67&lt;&gt;"",S67&lt;L67,T67=""),Listes!$A$78,IF(AND(Y67="",OR(M67&lt;&gt;"",N67&lt;&gt;"",O67&lt;&gt;"",P67&lt;&gt;"",Q67&lt;&gt;"",R67&lt;&gt;"")),Listes!$A$79,""))))</f>
        <v/>
      </c>
      <c r="Y67" s="196"/>
      <c r="Z67" s="152">
        <f t="shared" si="5"/>
        <v>0</v>
      </c>
    </row>
    <row r="68" spans="1:26" ht="20.100000000000001" customHeight="1" x14ac:dyDescent="0.25">
      <c r="A68" s="134">
        <v>62</v>
      </c>
      <c r="B68" s="206" t="str">
        <f>IF('Dépenses rémunération au réel'!$B68="","",'Dépenses rémunération au réel'!$B68)</f>
        <v/>
      </c>
      <c r="C68" s="206" t="str">
        <f>IF('Dépenses rémunération au réel'!$C68="","",'Dépenses rémunération au réel'!$C68)</f>
        <v/>
      </c>
      <c r="D68" s="207" t="str">
        <f>IF('Dépenses rémunération au réel'!$D68="","",'Dépenses rémunération au réel'!$D68)</f>
        <v/>
      </c>
      <c r="E68" s="131" t="str">
        <f>IF('Dépenses rémunération au réel'!$E68="","",'Dépenses rémunération au réel'!$E68)</f>
        <v/>
      </c>
      <c r="F68" s="131" t="str">
        <f>IF('Dépenses rémunération au réel'!$F68="","",'Dépenses rémunération au réel'!$F68)</f>
        <v/>
      </c>
      <c r="G68" s="289" t="str">
        <f>IF('Dépenses rémunération au réel'!$G68="","",'Dépenses rémunération au réel'!$G68)</f>
        <v/>
      </c>
      <c r="H68" s="289" t="str">
        <f>IF('Dépenses rémunération au réel'!$H68="","",'Dépenses rémunération au réel'!$H68)</f>
        <v/>
      </c>
      <c r="I68" s="144" t="str">
        <f>IF('Dépenses rémunération au réel'!$I68="","",'Dépenses rémunération au réel'!$I68)</f>
        <v/>
      </c>
      <c r="J68" s="190" t="str">
        <f>IF('Dépenses rémunération au réel'!$J68="","",'Dépenses rémunération au réel'!$J68)</f>
        <v/>
      </c>
      <c r="K68" s="190" t="str">
        <f>IF('Dépenses rémunération au réel'!$K68="","",'Dépenses rémunération au réel'!$K68)</f>
        <v/>
      </c>
      <c r="L68" s="213" t="str">
        <f>IF('Dépenses rémunération au réel'!$L68=0,"",'Dépenses rémunération au réel'!$L68)</f>
        <v/>
      </c>
      <c r="M68" s="342"/>
      <c r="N68" s="291" t="str">
        <f t="shared" si="0"/>
        <v/>
      </c>
      <c r="O68" s="291" t="str">
        <f t="shared" si="1"/>
        <v/>
      </c>
      <c r="P68" s="189"/>
      <c r="Q68" s="102"/>
      <c r="R68" s="102"/>
      <c r="S68" s="145" t="str">
        <f t="shared" si="2"/>
        <v/>
      </c>
      <c r="T68" s="191"/>
      <c r="U68" s="192"/>
      <c r="V68" s="146" t="str">
        <f t="shared" si="3"/>
        <v/>
      </c>
      <c r="W68" s="507" t="str">
        <f t="shared" si="4"/>
        <v/>
      </c>
      <c r="X68" s="195" t="str">
        <f>IF(AND(OR(M68="KO",L68&lt;&gt;""),OR(M68="",N68="",O68="")),Listes!$A$74,IF(AND(L68&lt;S68,U68=""),Listes!$A$76,IF(AND(L68&lt;&gt;"",S68&lt;L68,T68=""),Listes!$A$78,IF(AND(Y68="",OR(M68&lt;&gt;"",N68&lt;&gt;"",O68&lt;&gt;"",P68&lt;&gt;"",Q68&lt;&gt;"",R68&lt;&gt;"")),Listes!$A$79,""))))</f>
        <v/>
      </c>
      <c r="Y68" s="196"/>
      <c r="Z68" s="152">
        <f t="shared" si="5"/>
        <v>0</v>
      </c>
    </row>
    <row r="69" spans="1:26" ht="20.100000000000001" customHeight="1" x14ac:dyDescent="0.25">
      <c r="A69" s="134">
        <v>63</v>
      </c>
      <c r="B69" s="206" t="str">
        <f>IF('Dépenses rémunération au réel'!$B69="","",'Dépenses rémunération au réel'!$B69)</f>
        <v/>
      </c>
      <c r="C69" s="206" t="str">
        <f>IF('Dépenses rémunération au réel'!$C69="","",'Dépenses rémunération au réel'!$C69)</f>
        <v/>
      </c>
      <c r="D69" s="207" t="str">
        <f>IF('Dépenses rémunération au réel'!$D69="","",'Dépenses rémunération au réel'!$D69)</f>
        <v/>
      </c>
      <c r="E69" s="131" t="str">
        <f>IF('Dépenses rémunération au réel'!$E69="","",'Dépenses rémunération au réel'!$E69)</f>
        <v/>
      </c>
      <c r="F69" s="131" t="str">
        <f>IF('Dépenses rémunération au réel'!$F69="","",'Dépenses rémunération au réel'!$F69)</f>
        <v/>
      </c>
      <c r="G69" s="289" t="str">
        <f>IF('Dépenses rémunération au réel'!$G69="","",'Dépenses rémunération au réel'!$G69)</f>
        <v/>
      </c>
      <c r="H69" s="289" t="str">
        <f>IF('Dépenses rémunération au réel'!$H69="","",'Dépenses rémunération au réel'!$H69)</f>
        <v/>
      </c>
      <c r="I69" s="144" t="str">
        <f>IF('Dépenses rémunération au réel'!$I69="","",'Dépenses rémunération au réel'!$I69)</f>
        <v/>
      </c>
      <c r="J69" s="190" t="str">
        <f>IF('Dépenses rémunération au réel'!$J69="","",'Dépenses rémunération au réel'!$J69)</f>
        <v/>
      </c>
      <c r="K69" s="190" t="str">
        <f>IF('Dépenses rémunération au réel'!$K69="","",'Dépenses rémunération au réel'!$K69)</f>
        <v/>
      </c>
      <c r="L69" s="213" t="str">
        <f>IF('Dépenses rémunération au réel'!$L69=0,"",'Dépenses rémunération au réel'!$L69)</f>
        <v/>
      </c>
      <c r="M69" s="342"/>
      <c r="N69" s="291" t="str">
        <f t="shared" si="0"/>
        <v/>
      </c>
      <c r="O69" s="291" t="str">
        <f t="shared" si="1"/>
        <v/>
      </c>
      <c r="P69" s="189"/>
      <c r="Q69" s="102"/>
      <c r="R69" s="102"/>
      <c r="S69" s="145" t="str">
        <f t="shared" si="2"/>
        <v/>
      </c>
      <c r="T69" s="191"/>
      <c r="U69" s="192"/>
      <c r="V69" s="146" t="str">
        <f t="shared" si="3"/>
        <v/>
      </c>
      <c r="W69" s="507" t="str">
        <f t="shared" si="4"/>
        <v/>
      </c>
      <c r="X69" s="195" t="str">
        <f>IF(AND(OR(M69="KO",L69&lt;&gt;""),OR(M69="",N69="",O69="")),Listes!$A$74,IF(AND(L69&lt;S69,U69=""),Listes!$A$76,IF(AND(L69&lt;&gt;"",S69&lt;L69,T69=""),Listes!$A$78,IF(AND(Y69="",OR(M69&lt;&gt;"",N69&lt;&gt;"",O69&lt;&gt;"",P69&lt;&gt;"",Q69&lt;&gt;"",R69&lt;&gt;"")),Listes!$A$79,""))))</f>
        <v/>
      </c>
      <c r="Y69" s="196"/>
      <c r="Z69" s="152">
        <f t="shared" si="5"/>
        <v>0</v>
      </c>
    </row>
    <row r="70" spans="1:26" ht="20.100000000000001" customHeight="1" x14ac:dyDescent="0.25">
      <c r="A70" s="134">
        <v>64</v>
      </c>
      <c r="B70" s="206" t="str">
        <f>IF('Dépenses rémunération au réel'!$B70="","",'Dépenses rémunération au réel'!$B70)</f>
        <v/>
      </c>
      <c r="C70" s="206" t="str">
        <f>IF('Dépenses rémunération au réel'!$C70="","",'Dépenses rémunération au réel'!$C70)</f>
        <v/>
      </c>
      <c r="D70" s="207" t="str">
        <f>IF('Dépenses rémunération au réel'!$D70="","",'Dépenses rémunération au réel'!$D70)</f>
        <v/>
      </c>
      <c r="E70" s="131" t="str">
        <f>IF('Dépenses rémunération au réel'!$E70="","",'Dépenses rémunération au réel'!$E70)</f>
        <v/>
      </c>
      <c r="F70" s="131" t="str">
        <f>IF('Dépenses rémunération au réel'!$F70="","",'Dépenses rémunération au réel'!$F70)</f>
        <v/>
      </c>
      <c r="G70" s="289" t="str">
        <f>IF('Dépenses rémunération au réel'!$G70="","",'Dépenses rémunération au réel'!$G70)</f>
        <v/>
      </c>
      <c r="H70" s="289" t="str">
        <f>IF('Dépenses rémunération au réel'!$H70="","",'Dépenses rémunération au réel'!$H70)</f>
        <v/>
      </c>
      <c r="I70" s="144" t="str">
        <f>IF('Dépenses rémunération au réel'!$I70="","",'Dépenses rémunération au réel'!$I70)</f>
        <v/>
      </c>
      <c r="J70" s="190" t="str">
        <f>IF('Dépenses rémunération au réel'!$J70="","",'Dépenses rémunération au réel'!$J70)</f>
        <v/>
      </c>
      <c r="K70" s="190" t="str">
        <f>IF('Dépenses rémunération au réel'!$K70="","",'Dépenses rémunération au réel'!$K70)</f>
        <v/>
      </c>
      <c r="L70" s="213" t="str">
        <f>IF('Dépenses rémunération au réel'!$L70=0,"",'Dépenses rémunération au réel'!$L70)</f>
        <v/>
      </c>
      <c r="M70" s="342"/>
      <c r="N70" s="291" t="str">
        <f t="shared" si="0"/>
        <v/>
      </c>
      <c r="O70" s="291" t="str">
        <f t="shared" si="1"/>
        <v/>
      </c>
      <c r="P70" s="189"/>
      <c r="Q70" s="102"/>
      <c r="R70" s="102"/>
      <c r="S70" s="145" t="str">
        <f t="shared" si="2"/>
        <v/>
      </c>
      <c r="T70" s="191"/>
      <c r="U70" s="192"/>
      <c r="V70" s="146" t="str">
        <f t="shared" si="3"/>
        <v/>
      </c>
      <c r="W70" s="507" t="str">
        <f t="shared" si="4"/>
        <v/>
      </c>
      <c r="X70" s="195" t="str">
        <f>IF(AND(OR(M70="KO",L70&lt;&gt;""),OR(M70="",N70="",O70="")),Listes!$A$74,IF(AND(L70&lt;S70,U70=""),Listes!$A$76,IF(AND(L70&lt;&gt;"",S70&lt;L70,T70=""),Listes!$A$78,IF(AND(Y70="",OR(M70&lt;&gt;"",N70&lt;&gt;"",O70&lt;&gt;"",P70&lt;&gt;"",Q70&lt;&gt;"",R70&lt;&gt;"")),Listes!$A$79,""))))</f>
        <v/>
      </c>
      <c r="Y70" s="196"/>
      <c r="Z70" s="152">
        <f t="shared" si="5"/>
        <v>0</v>
      </c>
    </row>
    <row r="71" spans="1:26" ht="20.100000000000001" customHeight="1" x14ac:dyDescent="0.25">
      <c r="A71" s="134">
        <v>65</v>
      </c>
      <c r="B71" s="206" t="str">
        <f>IF('Dépenses rémunération au réel'!$B71="","",'Dépenses rémunération au réel'!$B71)</f>
        <v/>
      </c>
      <c r="C71" s="206" t="str">
        <f>IF('Dépenses rémunération au réel'!$C71="","",'Dépenses rémunération au réel'!$C71)</f>
        <v/>
      </c>
      <c r="D71" s="207" t="str">
        <f>IF('Dépenses rémunération au réel'!$D71="","",'Dépenses rémunération au réel'!$D71)</f>
        <v/>
      </c>
      <c r="E71" s="131" t="str">
        <f>IF('Dépenses rémunération au réel'!$E71="","",'Dépenses rémunération au réel'!$E71)</f>
        <v/>
      </c>
      <c r="F71" s="131" t="str">
        <f>IF('Dépenses rémunération au réel'!$F71="","",'Dépenses rémunération au réel'!$F71)</f>
        <v/>
      </c>
      <c r="G71" s="289" t="str">
        <f>IF('Dépenses rémunération au réel'!$G71="","",'Dépenses rémunération au réel'!$G71)</f>
        <v/>
      </c>
      <c r="H71" s="289" t="str">
        <f>IF('Dépenses rémunération au réel'!$H71="","",'Dépenses rémunération au réel'!$H71)</f>
        <v/>
      </c>
      <c r="I71" s="144" t="str">
        <f>IF('Dépenses rémunération au réel'!$I71="","",'Dépenses rémunération au réel'!$I71)</f>
        <v/>
      </c>
      <c r="J71" s="190" t="str">
        <f>IF('Dépenses rémunération au réel'!$J71="","",'Dépenses rémunération au réel'!$J71)</f>
        <v/>
      </c>
      <c r="K71" s="190" t="str">
        <f>IF('Dépenses rémunération au réel'!$K71="","",'Dépenses rémunération au réel'!$K71)</f>
        <v/>
      </c>
      <c r="L71" s="213" t="str">
        <f>IF('Dépenses rémunération au réel'!$L71=0,"",'Dépenses rémunération au réel'!$L71)</f>
        <v/>
      </c>
      <c r="M71" s="342"/>
      <c r="N71" s="291" t="str">
        <f t="shared" si="0"/>
        <v/>
      </c>
      <c r="O71" s="291" t="str">
        <f t="shared" si="1"/>
        <v/>
      </c>
      <c r="P71" s="189"/>
      <c r="Q71" s="102"/>
      <c r="R71" s="102"/>
      <c r="S71" s="145" t="str">
        <f t="shared" si="2"/>
        <v/>
      </c>
      <c r="T71" s="191"/>
      <c r="U71" s="192"/>
      <c r="V71" s="146" t="str">
        <f t="shared" si="3"/>
        <v/>
      </c>
      <c r="W71" s="507" t="str">
        <f t="shared" si="4"/>
        <v/>
      </c>
      <c r="X71" s="195" t="str">
        <f>IF(AND(OR(M71="KO",L71&lt;&gt;""),OR(M71="",N71="",O71="")),Listes!$A$74,IF(AND(L71&lt;S71,U71=""),Listes!$A$76,IF(AND(L71&lt;&gt;"",S71&lt;L71,T71=""),Listes!$A$78,IF(AND(Y71="",OR(M71&lt;&gt;"",N71&lt;&gt;"",O71&lt;&gt;"",P71&lt;&gt;"",Q71&lt;&gt;"",R71&lt;&gt;"")),Listes!$A$79,""))))</f>
        <v/>
      </c>
      <c r="Y71" s="196"/>
      <c r="Z71" s="152">
        <f t="shared" si="5"/>
        <v>0</v>
      </c>
    </row>
    <row r="72" spans="1:26" ht="20.100000000000001" customHeight="1" x14ac:dyDescent="0.25">
      <c r="A72" s="134">
        <v>66</v>
      </c>
      <c r="B72" s="206" t="str">
        <f>IF('Dépenses rémunération au réel'!$B72="","",'Dépenses rémunération au réel'!$B72)</f>
        <v/>
      </c>
      <c r="C72" s="206" t="str">
        <f>IF('Dépenses rémunération au réel'!$C72="","",'Dépenses rémunération au réel'!$C72)</f>
        <v/>
      </c>
      <c r="D72" s="207" t="str">
        <f>IF('Dépenses rémunération au réel'!$D72="","",'Dépenses rémunération au réel'!$D72)</f>
        <v/>
      </c>
      <c r="E72" s="131" t="str">
        <f>IF('Dépenses rémunération au réel'!$E72="","",'Dépenses rémunération au réel'!$E72)</f>
        <v/>
      </c>
      <c r="F72" s="131" t="str">
        <f>IF('Dépenses rémunération au réel'!$F72="","",'Dépenses rémunération au réel'!$F72)</f>
        <v/>
      </c>
      <c r="G72" s="289" t="str">
        <f>IF('Dépenses rémunération au réel'!$G72="","",'Dépenses rémunération au réel'!$G72)</f>
        <v/>
      </c>
      <c r="H72" s="289" t="str">
        <f>IF('Dépenses rémunération au réel'!$H72="","",'Dépenses rémunération au réel'!$H72)</f>
        <v/>
      </c>
      <c r="I72" s="144" t="str">
        <f>IF('Dépenses rémunération au réel'!$I72="","",'Dépenses rémunération au réel'!$I72)</f>
        <v/>
      </c>
      <c r="J72" s="190" t="str">
        <f>IF('Dépenses rémunération au réel'!$J72="","",'Dépenses rémunération au réel'!$J72)</f>
        <v/>
      </c>
      <c r="K72" s="190" t="str">
        <f>IF('Dépenses rémunération au réel'!$K72="","",'Dépenses rémunération au réel'!$K72)</f>
        <v/>
      </c>
      <c r="L72" s="213" t="str">
        <f>IF('Dépenses rémunération au réel'!$L72=0,"",'Dépenses rémunération au réel'!$L72)</f>
        <v/>
      </c>
      <c r="M72" s="342"/>
      <c r="N72" s="291" t="str">
        <f t="shared" ref="N72:N135" si="6">IF(M72="KO","",IF(M72="","",G72))</f>
        <v/>
      </c>
      <c r="O72" s="291" t="str">
        <f t="shared" ref="O72:O135" si="7">IF(M72="KO","",IF(M72="","",H72))</f>
        <v/>
      </c>
      <c r="P72" s="189"/>
      <c r="Q72" s="102"/>
      <c r="R72" s="102"/>
      <c r="S72" s="145" t="str">
        <f t="shared" ref="S72:S135" si="8">IF($E72="","",IF(OR(($P72=0),($Q72=0)),0,$P72/$Q72*$R72))</f>
        <v/>
      </c>
      <c r="T72" s="191"/>
      <c r="U72" s="192"/>
      <c r="V72" s="146" t="str">
        <f t="shared" ref="V72:V135" si="9">IF(R72="","",IF(E72="Salaire_chercheur",MIN(140000/1607*R72,140000),IF(E72="Salaire_directeur",MIN(110000/1607*R72,110000),IF(E72="Salaire_ingénieur",MIN(80000/1607*R72,80000),IF(E72="Salaire_technicien",MIN(60000/1607*R72,60000),"")))))</f>
        <v/>
      </c>
      <c r="W72" s="507" t="str">
        <f t="shared" ref="W72:W135" si="10">IF(P72="","",MIN(S72,V72))</f>
        <v/>
      </c>
      <c r="X72" s="195" t="str">
        <f>IF(AND(OR(M72="KO",L72&lt;&gt;""),OR(M72="",N72="",O72="")),Listes!$A$74,IF(AND(L72&lt;S72,U72=""),Listes!$A$76,IF(AND(L72&lt;&gt;"",S72&lt;L72,T72=""),Listes!$A$78,IF(AND(Y72="",OR(M72&lt;&gt;"",N72&lt;&gt;"",O72&lt;&gt;"",P72&lt;&gt;"",Q72&lt;&gt;"",R72&lt;&gt;"")),Listes!$A$79,""))))</f>
        <v/>
      </c>
      <c r="Y72" s="196"/>
      <c r="Z72" s="152">
        <f t="shared" ref="Z72:Z135" si="11">IF(AND(B72&lt;&gt;"",Y72&lt;&gt;"Oui"),1,0)</f>
        <v>0</v>
      </c>
    </row>
    <row r="73" spans="1:26" ht="20.100000000000001" customHeight="1" x14ac:dyDescent="0.25">
      <c r="A73" s="134">
        <v>67</v>
      </c>
      <c r="B73" s="206" t="str">
        <f>IF('Dépenses rémunération au réel'!$B73="","",'Dépenses rémunération au réel'!$B73)</f>
        <v/>
      </c>
      <c r="C73" s="206" t="str">
        <f>IF('Dépenses rémunération au réel'!$C73="","",'Dépenses rémunération au réel'!$C73)</f>
        <v/>
      </c>
      <c r="D73" s="207" t="str">
        <f>IF('Dépenses rémunération au réel'!$D73="","",'Dépenses rémunération au réel'!$D73)</f>
        <v/>
      </c>
      <c r="E73" s="131" t="str">
        <f>IF('Dépenses rémunération au réel'!$E73="","",'Dépenses rémunération au réel'!$E73)</f>
        <v/>
      </c>
      <c r="F73" s="131" t="str">
        <f>IF('Dépenses rémunération au réel'!$F73="","",'Dépenses rémunération au réel'!$F73)</f>
        <v/>
      </c>
      <c r="G73" s="289" t="str">
        <f>IF('Dépenses rémunération au réel'!$G73="","",'Dépenses rémunération au réel'!$G73)</f>
        <v/>
      </c>
      <c r="H73" s="289" t="str">
        <f>IF('Dépenses rémunération au réel'!$H73="","",'Dépenses rémunération au réel'!$H73)</f>
        <v/>
      </c>
      <c r="I73" s="144" t="str">
        <f>IF('Dépenses rémunération au réel'!$I73="","",'Dépenses rémunération au réel'!$I73)</f>
        <v/>
      </c>
      <c r="J73" s="190" t="str">
        <f>IF('Dépenses rémunération au réel'!$J73="","",'Dépenses rémunération au réel'!$J73)</f>
        <v/>
      </c>
      <c r="K73" s="190" t="str">
        <f>IF('Dépenses rémunération au réel'!$K73="","",'Dépenses rémunération au réel'!$K73)</f>
        <v/>
      </c>
      <c r="L73" s="213" t="str">
        <f>IF('Dépenses rémunération au réel'!$L73=0,"",'Dépenses rémunération au réel'!$L73)</f>
        <v/>
      </c>
      <c r="M73" s="342"/>
      <c r="N73" s="291" t="str">
        <f t="shared" si="6"/>
        <v/>
      </c>
      <c r="O73" s="291" t="str">
        <f t="shared" si="7"/>
        <v/>
      </c>
      <c r="P73" s="189"/>
      <c r="Q73" s="102"/>
      <c r="R73" s="102"/>
      <c r="S73" s="145" t="str">
        <f t="shared" si="8"/>
        <v/>
      </c>
      <c r="T73" s="191"/>
      <c r="U73" s="192"/>
      <c r="V73" s="146" t="str">
        <f t="shared" si="9"/>
        <v/>
      </c>
      <c r="W73" s="507" t="str">
        <f t="shared" si="10"/>
        <v/>
      </c>
      <c r="X73" s="195" t="str">
        <f>IF(AND(OR(M73="KO",L73&lt;&gt;""),OR(M73="",N73="",O73="")),Listes!$A$74,IF(AND(L73&lt;S73,U73=""),Listes!$A$76,IF(AND(L73&lt;&gt;"",S73&lt;L73,T73=""),Listes!$A$78,IF(AND(Y73="",OR(M73&lt;&gt;"",N73&lt;&gt;"",O73&lt;&gt;"",P73&lt;&gt;"",Q73&lt;&gt;"",R73&lt;&gt;"")),Listes!$A$79,""))))</f>
        <v/>
      </c>
      <c r="Y73" s="196"/>
      <c r="Z73" s="152">
        <f t="shared" si="11"/>
        <v>0</v>
      </c>
    </row>
    <row r="74" spans="1:26" ht="20.100000000000001" customHeight="1" x14ac:dyDescent="0.25">
      <c r="A74" s="134">
        <v>68</v>
      </c>
      <c r="B74" s="206" t="str">
        <f>IF('Dépenses rémunération au réel'!$B74="","",'Dépenses rémunération au réel'!$B74)</f>
        <v/>
      </c>
      <c r="C74" s="206" t="str">
        <f>IF('Dépenses rémunération au réel'!$C74="","",'Dépenses rémunération au réel'!$C74)</f>
        <v/>
      </c>
      <c r="D74" s="207" t="str">
        <f>IF('Dépenses rémunération au réel'!$D74="","",'Dépenses rémunération au réel'!$D74)</f>
        <v/>
      </c>
      <c r="E74" s="131" t="str">
        <f>IF('Dépenses rémunération au réel'!$E74="","",'Dépenses rémunération au réel'!$E74)</f>
        <v/>
      </c>
      <c r="F74" s="131" t="str">
        <f>IF('Dépenses rémunération au réel'!$F74="","",'Dépenses rémunération au réel'!$F74)</f>
        <v/>
      </c>
      <c r="G74" s="289" t="str">
        <f>IF('Dépenses rémunération au réel'!$G74="","",'Dépenses rémunération au réel'!$G74)</f>
        <v/>
      </c>
      <c r="H74" s="289" t="str">
        <f>IF('Dépenses rémunération au réel'!$H74="","",'Dépenses rémunération au réel'!$H74)</f>
        <v/>
      </c>
      <c r="I74" s="144" t="str">
        <f>IF('Dépenses rémunération au réel'!$I74="","",'Dépenses rémunération au réel'!$I74)</f>
        <v/>
      </c>
      <c r="J74" s="190" t="str">
        <f>IF('Dépenses rémunération au réel'!$J74="","",'Dépenses rémunération au réel'!$J74)</f>
        <v/>
      </c>
      <c r="K74" s="190" t="str">
        <f>IF('Dépenses rémunération au réel'!$K74="","",'Dépenses rémunération au réel'!$K74)</f>
        <v/>
      </c>
      <c r="L74" s="213" t="str">
        <f>IF('Dépenses rémunération au réel'!$L74=0,"",'Dépenses rémunération au réel'!$L74)</f>
        <v/>
      </c>
      <c r="M74" s="342"/>
      <c r="N74" s="291" t="str">
        <f t="shared" si="6"/>
        <v/>
      </c>
      <c r="O74" s="291" t="str">
        <f t="shared" si="7"/>
        <v/>
      </c>
      <c r="P74" s="189"/>
      <c r="Q74" s="102"/>
      <c r="R74" s="102"/>
      <c r="S74" s="145" t="str">
        <f t="shared" si="8"/>
        <v/>
      </c>
      <c r="T74" s="191"/>
      <c r="U74" s="192"/>
      <c r="V74" s="146" t="str">
        <f t="shared" si="9"/>
        <v/>
      </c>
      <c r="W74" s="507" t="str">
        <f t="shared" si="10"/>
        <v/>
      </c>
      <c r="X74" s="195" t="str">
        <f>IF(AND(OR(M74="KO",L74&lt;&gt;""),OR(M74="",N74="",O74="")),Listes!$A$74,IF(AND(L74&lt;S74,U74=""),Listes!$A$76,IF(AND(L74&lt;&gt;"",S74&lt;L74,T74=""),Listes!$A$78,IF(AND(Y74="",OR(M74&lt;&gt;"",N74&lt;&gt;"",O74&lt;&gt;"",P74&lt;&gt;"",Q74&lt;&gt;"",R74&lt;&gt;"")),Listes!$A$79,""))))</f>
        <v/>
      </c>
      <c r="Y74" s="196"/>
      <c r="Z74" s="152">
        <f t="shared" si="11"/>
        <v>0</v>
      </c>
    </row>
    <row r="75" spans="1:26" ht="20.100000000000001" customHeight="1" x14ac:dyDescent="0.25">
      <c r="A75" s="134">
        <v>69</v>
      </c>
      <c r="B75" s="206" t="str">
        <f>IF('Dépenses rémunération au réel'!$B75="","",'Dépenses rémunération au réel'!$B75)</f>
        <v/>
      </c>
      <c r="C75" s="206" t="str">
        <f>IF('Dépenses rémunération au réel'!$C75="","",'Dépenses rémunération au réel'!$C75)</f>
        <v/>
      </c>
      <c r="D75" s="207" t="str">
        <f>IF('Dépenses rémunération au réel'!$D75="","",'Dépenses rémunération au réel'!$D75)</f>
        <v/>
      </c>
      <c r="E75" s="131" t="str">
        <f>IF('Dépenses rémunération au réel'!$E75="","",'Dépenses rémunération au réel'!$E75)</f>
        <v/>
      </c>
      <c r="F75" s="131" t="str">
        <f>IF('Dépenses rémunération au réel'!$F75="","",'Dépenses rémunération au réel'!$F75)</f>
        <v/>
      </c>
      <c r="G75" s="289" t="str">
        <f>IF('Dépenses rémunération au réel'!$G75="","",'Dépenses rémunération au réel'!$G75)</f>
        <v/>
      </c>
      <c r="H75" s="289" t="str">
        <f>IF('Dépenses rémunération au réel'!$H75="","",'Dépenses rémunération au réel'!$H75)</f>
        <v/>
      </c>
      <c r="I75" s="144" t="str">
        <f>IF('Dépenses rémunération au réel'!$I75="","",'Dépenses rémunération au réel'!$I75)</f>
        <v/>
      </c>
      <c r="J75" s="190" t="str">
        <f>IF('Dépenses rémunération au réel'!$J75="","",'Dépenses rémunération au réel'!$J75)</f>
        <v/>
      </c>
      <c r="K75" s="190" t="str">
        <f>IF('Dépenses rémunération au réel'!$K75="","",'Dépenses rémunération au réel'!$K75)</f>
        <v/>
      </c>
      <c r="L75" s="213" t="str">
        <f>IF('Dépenses rémunération au réel'!$L75=0,"",'Dépenses rémunération au réel'!$L75)</f>
        <v/>
      </c>
      <c r="M75" s="342"/>
      <c r="N75" s="291" t="str">
        <f t="shared" si="6"/>
        <v/>
      </c>
      <c r="O75" s="291" t="str">
        <f t="shared" si="7"/>
        <v/>
      </c>
      <c r="P75" s="189"/>
      <c r="Q75" s="102"/>
      <c r="R75" s="102"/>
      <c r="S75" s="145" t="str">
        <f t="shared" si="8"/>
        <v/>
      </c>
      <c r="T75" s="191"/>
      <c r="U75" s="192"/>
      <c r="V75" s="146" t="str">
        <f t="shared" si="9"/>
        <v/>
      </c>
      <c r="W75" s="507" t="str">
        <f t="shared" si="10"/>
        <v/>
      </c>
      <c r="X75" s="195" t="str">
        <f>IF(AND(OR(M75="KO",L75&lt;&gt;""),OR(M75="",N75="",O75="")),Listes!$A$74,IF(AND(L75&lt;S75,U75=""),Listes!$A$76,IF(AND(L75&lt;&gt;"",S75&lt;L75,T75=""),Listes!$A$78,IF(AND(Y75="",OR(M75&lt;&gt;"",N75&lt;&gt;"",O75&lt;&gt;"",P75&lt;&gt;"",Q75&lt;&gt;"",R75&lt;&gt;"")),Listes!$A$79,""))))</f>
        <v/>
      </c>
      <c r="Y75" s="196"/>
      <c r="Z75" s="152">
        <f t="shared" si="11"/>
        <v>0</v>
      </c>
    </row>
    <row r="76" spans="1:26" ht="20.100000000000001" customHeight="1" x14ac:dyDescent="0.25">
      <c r="A76" s="134">
        <v>70</v>
      </c>
      <c r="B76" s="206" t="str">
        <f>IF('Dépenses rémunération au réel'!$B76="","",'Dépenses rémunération au réel'!$B76)</f>
        <v/>
      </c>
      <c r="C76" s="206" t="str">
        <f>IF('Dépenses rémunération au réel'!$C76="","",'Dépenses rémunération au réel'!$C76)</f>
        <v/>
      </c>
      <c r="D76" s="207" t="str">
        <f>IF('Dépenses rémunération au réel'!$D76="","",'Dépenses rémunération au réel'!$D76)</f>
        <v/>
      </c>
      <c r="E76" s="131" t="str">
        <f>IF('Dépenses rémunération au réel'!$E76="","",'Dépenses rémunération au réel'!$E76)</f>
        <v/>
      </c>
      <c r="F76" s="131" t="str">
        <f>IF('Dépenses rémunération au réel'!$F76="","",'Dépenses rémunération au réel'!$F76)</f>
        <v/>
      </c>
      <c r="G76" s="289" t="str">
        <f>IF('Dépenses rémunération au réel'!$G76="","",'Dépenses rémunération au réel'!$G76)</f>
        <v/>
      </c>
      <c r="H76" s="289" t="str">
        <f>IF('Dépenses rémunération au réel'!$H76="","",'Dépenses rémunération au réel'!$H76)</f>
        <v/>
      </c>
      <c r="I76" s="144" t="str">
        <f>IF('Dépenses rémunération au réel'!$I76="","",'Dépenses rémunération au réel'!$I76)</f>
        <v/>
      </c>
      <c r="J76" s="190" t="str">
        <f>IF('Dépenses rémunération au réel'!$J76="","",'Dépenses rémunération au réel'!$J76)</f>
        <v/>
      </c>
      <c r="K76" s="190" t="str">
        <f>IF('Dépenses rémunération au réel'!$K76="","",'Dépenses rémunération au réel'!$K76)</f>
        <v/>
      </c>
      <c r="L76" s="213" t="str">
        <f>IF('Dépenses rémunération au réel'!$L76=0,"",'Dépenses rémunération au réel'!$L76)</f>
        <v/>
      </c>
      <c r="M76" s="342"/>
      <c r="N76" s="291" t="str">
        <f t="shared" si="6"/>
        <v/>
      </c>
      <c r="O76" s="291" t="str">
        <f t="shared" si="7"/>
        <v/>
      </c>
      <c r="P76" s="189"/>
      <c r="Q76" s="102"/>
      <c r="R76" s="102"/>
      <c r="S76" s="145" t="str">
        <f t="shared" si="8"/>
        <v/>
      </c>
      <c r="T76" s="191"/>
      <c r="U76" s="192"/>
      <c r="V76" s="146" t="str">
        <f t="shared" si="9"/>
        <v/>
      </c>
      <c r="W76" s="507" t="str">
        <f t="shared" si="10"/>
        <v/>
      </c>
      <c r="X76" s="195" t="str">
        <f>IF(AND(OR(M76="KO",L76&lt;&gt;""),OR(M76="",N76="",O76="")),Listes!$A$74,IF(AND(L76&lt;S76,U76=""),Listes!$A$76,IF(AND(L76&lt;&gt;"",S76&lt;L76,T76=""),Listes!$A$78,IF(AND(Y76="",OR(M76&lt;&gt;"",N76&lt;&gt;"",O76&lt;&gt;"",P76&lt;&gt;"",Q76&lt;&gt;"",R76&lt;&gt;"")),Listes!$A$79,""))))</f>
        <v/>
      </c>
      <c r="Y76" s="196"/>
      <c r="Z76" s="152">
        <f t="shared" si="11"/>
        <v>0</v>
      </c>
    </row>
    <row r="77" spans="1:26" ht="20.100000000000001" customHeight="1" x14ac:dyDescent="0.25">
      <c r="A77" s="134">
        <v>71</v>
      </c>
      <c r="B77" s="206" t="str">
        <f>IF('Dépenses rémunération au réel'!$B77="","",'Dépenses rémunération au réel'!$B77)</f>
        <v/>
      </c>
      <c r="C77" s="206" t="str">
        <f>IF('Dépenses rémunération au réel'!$C77="","",'Dépenses rémunération au réel'!$C77)</f>
        <v/>
      </c>
      <c r="D77" s="207" t="str">
        <f>IF('Dépenses rémunération au réel'!$D77="","",'Dépenses rémunération au réel'!$D77)</f>
        <v/>
      </c>
      <c r="E77" s="131" t="str">
        <f>IF('Dépenses rémunération au réel'!$E77="","",'Dépenses rémunération au réel'!$E77)</f>
        <v/>
      </c>
      <c r="F77" s="131" t="str">
        <f>IF('Dépenses rémunération au réel'!$F77="","",'Dépenses rémunération au réel'!$F77)</f>
        <v/>
      </c>
      <c r="G77" s="289" t="str">
        <f>IF('Dépenses rémunération au réel'!$G77="","",'Dépenses rémunération au réel'!$G77)</f>
        <v/>
      </c>
      <c r="H77" s="289" t="str">
        <f>IF('Dépenses rémunération au réel'!$H77="","",'Dépenses rémunération au réel'!$H77)</f>
        <v/>
      </c>
      <c r="I77" s="144" t="str">
        <f>IF('Dépenses rémunération au réel'!$I77="","",'Dépenses rémunération au réel'!$I77)</f>
        <v/>
      </c>
      <c r="J77" s="190" t="str">
        <f>IF('Dépenses rémunération au réel'!$J77="","",'Dépenses rémunération au réel'!$J77)</f>
        <v/>
      </c>
      <c r="K77" s="190" t="str">
        <f>IF('Dépenses rémunération au réel'!$K77="","",'Dépenses rémunération au réel'!$K77)</f>
        <v/>
      </c>
      <c r="L77" s="213" t="str">
        <f>IF('Dépenses rémunération au réel'!$L77=0,"",'Dépenses rémunération au réel'!$L77)</f>
        <v/>
      </c>
      <c r="M77" s="342"/>
      <c r="N77" s="291" t="str">
        <f t="shared" si="6"/>
        <v/>
      </c>
      <c r="O77" s="291" t="str">
        <f t="shared" si="7"/>
        <v/>
      </c>
      <c r="P77" s="189"/>
      <c r="Q77" s="102"/>
      <c r="R77" s="102"/>
      <c r="S77" s="145" t="str">
        <f t="shared" si="8"/>
        <v/>
      </c>
      <c r="T77" s="191"/>
      <c r="U77" s="192"/>
      <c r="V77" s="146" t="str">
        <f t="shared" si="9"/>
        <v/>
      </c>
      <c r="W77" s="507" t="str">
        <f t="shared" si="10"/>
        <v/>
      </c>
      <c r="X77" s="195" t="str">
        <f>IF(AND(OR(M77="KO",L77&lt;&gt;""),OR(M77="",N77="",O77="")),Listes!$A$74,IF(AND(L77&lt;S77,U77=""),Listes!$A$76,IF(AND(L77&lt;&gt;"",S77&lt;L77,T77=""),Listes!$A$78,IF(AND(Y77="",OR(M77&lt;&gt;"",N77&lt;&gt;"",O77&lt;&gt;"",P77&lt;&gt;"",Q77&lt;&gt;"",R77&lt;&gt;"")),Listes!$A$79,""))))</f>
        <v/>
      </c>
      <c r="Y77" s="196"/>
      <c r="Z77" s="152">
        <f t="shared" si="11"/>
        <v>0</v>
      </c>
    </row>
    <row r="78" spans="1:26" ht="20.100000000000001" customHeight="1" x14ac:dyDescent="0.25">
      <c r="A78" s="134">
        <v>72</v>
      </c>
      <c r="B78" s="206" t="str">
        <f>IF('Dépenses rémunération au réel'!$B78="","",'Dépenses rémunération au réel'!$B78)</f>
        <v/>
      </c>
      <c r="C78" s="206" t="str">
        <f>IF('Dépenses rémunération au réel'!$C78="","",'Dépenses rémunération au réel'!$C78)</f>
        <v/>
      </c>
      <c r="D78" s="207" t="str">
        <f>IF('Dépenses rémunération au réel'!$D78="","",'Dépenses rémunération au réel'!$D78)</f>
        <v/>
      </c>
      <c r="E78" s="131" t="str">
        <f>IF('Dépenses rémunération au réel'!$E78="","",'Dépenses rémunération au réel'!$E78)</f>
        <v/>
      </c>
      <c r="F78" s="131" t="str">
        <f>IF('Dépenses rémunération au réel'!$F78="","",'Dépenses rémunération au réel'!$F78)</f>
        <v/>
      </c>
      <c r="G78" s="289" t="str">
        <f>IF('Dépenses rémunération au réel'!$G78="","",'Dépenses rémunération au réel'!$G78)</f>
        <v/>
      </c>
      <c r="H78" s="289" t="str">
        <f>IF('Dépenses rémunération au réel'!$H78="","",'Dépenses rémunération au réel'!$H78)</f>
        <v/>
      </c>
      <c r="I78" s="144" t="str">
        <f>IF('Dépenses rémunération au réel'!$I78="","",'Dépenses rémunération au réel'!$I78)</f>
        <v/>
      </c>
      <c r="J78" s="190" t="str">
        <f>IF('Dépenses rémunération au réel'!$J78="","",'Dépenses rémunération au réel'!$J78)</f>
        <v/>
      </c>
      <c r="K78" s="190" t="str">
        <f>IF('Dépenses rémunération au réel'!$K78="","",'Dépenses rémunération au réel'!$K78)</f>
        <v/>
      </c>
      <c r="L78" s="213" t="str">
        <f>IF('Dépenses rémunération au réel'!$L78=0,"",'Dépenses rémunération au réel'!$L78)</f>
        <v/>
      </c>
      <c r="M78" s="342"/>
      <c r="N78" s="291" t="str">
        <f t="shared" si="6"/>
        <v/>
      </c>
      <c r="O78" s="291" t="str">
        <f t="shared" si="7"/>
        <v/>
      </c>
      <c r="P78" s="189"/>
      <c r="Q78" s="102"/>
      <c r="R78" s="102"/>
      <c r="S78" s="145" t="str">
        <f t="shared" si="8"/>
        <v/>
      </c>
      <c r="T78" s="191"/>
      <c r="U78" s="192"/>
      <c r="V78" s="146" t="str">
        <f t="shared" si="9"/>
        <v/>
      </c>
      <c r="W78" s="507" t="str">
        <f t="shared" si="10"/>
        <v/>
      </c>
      <c r="X78" s="195" t="str">
        <f>IF(AND(OR(M78="KO",L78&lt;&gt;""),OR(M78="",N78="",O78="")),Listes!$A$74,IF(AND(L78&lt;S78,U78=""),Listes!$A$76,IF(AND(L78&lt;&gt;"",S78&lt;L78,T78=""),Listes!$A$78,IF(AND(Y78="",OR(M78&lt;&gt;"",N78&lt;&gt;"",O78&lt;&gt;"",P78&lt;&gt;"",Q78&lt;&gt;"",R78&lt;&gt;"")),Listes!$A$79,""))))</f>
        <v/>
      </c>
      <c r="Y78" s="196"/>
      <c r="Z78" s="152">
        <f t="shared" si="11"/>
        <v>0</v>
      </c>
    </row>
    <row r="79" spans="1:26" ht="20.100000000000001" customHeight="1" x14ac:dyDescent="0.25">
      <c r="A79" s="134">
        <v>73</v>
      </c>
      <c r="B79" s="206" t="str">
        <f>IF('Dépenses rémunération au réel'!$B79="","",'Dépenses rémunération au réel'!$B79)</f>
        <v/>
      </c>
      <c r="C79" s="206" t="str">
        <f>IF('Dépenses rémunération au réel'!$C79="","",'Dépenses rémunération au réel'!$C79)</f>
        <v/>
      </c>
      <c r="D79" s="207" t="str">
        <f>IF('Dépenses rémunération au réel'!$D79="","",'Dépenses rémunération au réel'!$D79)</f>
        <v/>
      </c>
      <c r="E79" s="131" t="str">
        <f>IF('Dépenses rémunération au réel'!$E79="","",'Dépenses rémunération au réel'!$E79)</f>
        <v/>
      </c>
      <c r="F79" s="131" t="str">
        <f>IF('Dépenses rémunération au réel'!$F79="","",'Dépenses rémunération au réel'!$F79)</f>
        <v/>
      </c>
      <c r="G79" s="289" t="str">
        <f>IF('Dépenses rémunération au réel'!$G79="","",'Dépenses rémunération au réel'!$G79)</f>
        <v/>
      </c>
      <c r="H79" s="289" t="str">
        <f>IF('Dépenses rémunération au réel'!$H79="","",'Dépenses rémunération au réel'!$H79)</f>
        <v/>
      </c>
      <c r="I79" s="144" t="str">
        <f>IF('Dépenses rémunération au réel'!$I79="","",'Dépenses rémunération au réel'!$I79)</f>
        <v/>
      </c>
      <c r="J79" s="190" t="str">
        <f>IF('Dépenses rémunération au réel'!$J79="","",'Dépenses rémunération au réel'!$J79)</f>
        <v/>
      </c>
      <c r="K79" s="190" t="str">
        <f>IF('Dépenses rémunération au réel'!$K79="","",'Dépenses rémunération au réel'!$K79)</f>
        <v/>
      </c>
      <c r="L79" s="213" t="str">
        <f>IF('Dépenses rémunération au réel'!$L79=0,"",'Dépenses rémunération au réel'!$L79)</f>
        <v/>
      </c>
      <c r="M79" s="342"/>
      <c r="N79" s="291" t="str">
        <f t="shared" si="6"/>
        <v/>
      </c>
      <c r="O79" s="291" t="str">
        <f t="shared" si="7"/>
        <v/>
      </c>
      <c r="P79" s="189"/>
      <c r="Q79" s="102"/>
      <c r="R79" s="102"/>
      <c r="S79" s="145" t="str">
        <f t="shared" si="8"/>
        <v/>
      </c>
      <c r="T79" s="191"/>
      <c r="U79" s="192"/>
      <c r="V79" s="146" t="str">
        <f t="shared" si="9"/>
        <v/>
      </c>
      <c r="W79" s="507" t="str">
        <f t="shared" si="10"/>
        <v/>
      </c>
      <c r="X79" s="195" t="str">
        <f>IF(AND(OR(M79="KO",L79&lt;&gt;""),OR(M79="",N79="",O79="")),Listes!$A$74,IF(AND(L79&lt;S79,U79=""),Listes!$A$76,IF(AND(L79&lt;&gt;"",S79&lt;L79,T79=""),Listes!$A$78,IF(AND(Y79="",OR(M79&lt;&gt;"",N79&lt;&gt;"",O79&lt;&gt;"",P79&lt;&gt;"",Q79&lt;&gt;"",R79&lt;&gt;"")),Listes!$A$79,""))))</f>
        <v/>
      </c>
      <c r="Y79" s="196"/>
      <c r="Z79" s="152">
        <f t="shared" si="11"/>
        <v>0</v>
      </c>
    </row>
    <row r="80" spans="1:26" ht="20.100000000000001" customHeight="1" x14ac:dyDescent="0.25">
      <c r="A80" s="134">
        <v>74</v>
      </c>
      <c r="B80" s="206" t="str">
        <f>IF('Dépenses rémunération au réel'!$B80="","",'Dépenses rémunération au réel'!$B80)</f>
        <v/>
      </c>
      <c r="C80" s="206" t="str">
        <f>IF('Dépenses rémunération au réel'!$C80="","",'Dépenses rémunération au réel'!$C80)</f>
        <v/>
      </c>
      <c r="D80" s="207" t="str">
        <f>IF('Dépenses rémunération au réel'!$D80="","",'Dépenses rémunération au réel'!$D80)</f>
        <v/>
      </c>
      <c r="E80" s="131" t="str">
        <f>IF('Dépenses rémunération au réel'!$E80="","",'Dépenses rémunération au réel'!$E80)</f>
        <v/>
      </c>
      <c r="F80" s="131" t="str">
        <f>IF('Dépenses rémunération au réel'!$F80="","",'Dépenses rémunération au réel'!$F80)</f>
        <v/>
      </c>
      <c r="G80" s="289" t="str">
        <f>IF('Dépenses rémunération au réel'!$G80="","",'Dépenses rémunération au réel'!$G80)</f>
        <v/>
      </c>
      <c r="H80" s="289" t="str">
        <f>IF('Dépenses rémunération au réel'!$H80="","",'Dépenses rémunération au réel'!$H80)</f>
        <v/>
      </c>
      <c r="I80" s="144" t="str">
        <f>IF('Dépenses rémunération au réel'!$I80="","",'Dépenses rémunération au réel'!$I80)</f>
        <v/>
      </c>
      <c r="J80" s="190" t="str">
        <f>IF('Dépenses rémunération au réel'!$J80="","",'Dépenses rémunération au réel'!$J80)</f>
        <v/>
      </c>
      <c r="K80" s="190" t="str">
        <f>IF('Dépenses rémunération au réel'!$K80="","",'Dépenses rémunération au réel'!$K80)</f>
        <v/>
      </c>
      <c r="L80" s="213" t="str">
        <f>IF('Dépenses rémunération au réel'!$L80=0,"",'Dépenses rémunération au réel'!$L80)</f>
        <v/>
      </c>
      <c r="M80" s="342"/>
      <c r="N80" s="291" t="str">
        <f t="shared" si="6"/>
        <v/>
      </c>
      <c r="O80" s="291" t="str">
        <f t="shared" si="7"/>
        <v/>
      </c>
      <c r="P80" s="189"/>
      <c r="Q80" s="102"/>
      <c r="R80" s="102"/>
      <c r="S80" s="145" t="str">
        <f t="shared" si="8"/>
        <v/>
      </c>
      <c r="T80" s="191"/>
      <c r="U80" s="192"/>
      <c r="V80" s="146" t="str">
        <f t="shared" si="9"/>
        <v/>
      </c>
      <c r="W80" s="507" t="str">
        <f t="shared" si="10"/>
        <v/>
      </c>
      <c r="X80" s="195" t="str">
        <f>IF(AND(OR(M80="KO",L80&lt;&gt;""),OR(M80="",N80="",O80="")),Listes!$A$74,IF(AND(L80&lt;S80,U80=""),Listes!$A$76,IF(AND(L80&lt;&gt;"",S80&lt;L80,T80=""),Listes!$A$78,IF(AND(Y80="",OR(M80&lt;&gt;"",N80&lt;&gt;"",O80&lt;&gt;"",P80&lt;&gt;"",Q80&lt;&gt;"",R80&lt;&gt;"")),Listes!$A$79,""))))</f>
        <v/>
      </c>
      <c r="Y80" s="196"/>
      <c r="Z80" s="152">
        <f t="shared" si="11"/>
        <v>0</v>
      </c>
    </row>
    <row r="81" spans="1:26" ht="20.100000000000001" customHeight="1" x14ac:dyDescent="0.25">
      <c r="A81" s="134">
        <v>75</v>
      </c>
      <c r="B81" s="206" t="str">
        <f>IF('Dépenses rémunération au réel'!$B81="","",'Dépenses rémunération au réel'!$B81)</f>
        <v/>
      </c>
      <c r="C81" s="206" t="str">
        <f>IF('Dépenses rémunération au réel'!$C81="","",'Dépenses rémunération au réel'!$C81)</f>
        <v/>
      </c>
      <c r="D81" s="207" t="str">
        <f>IF('Dépenses rémunération au réel'!$D81="","",'Dépenses rémunération au réel'!$D81)</f>
        <v/>
      </c>
      <c r="E81" s="131" t="str">
        <f>IF('Dépenses rémunération au réel'!$E81="","",'Dépenses rémunération au réel'!$E81)</f>
        <v/>
      </c>
      <c r="F81" s="131" t="str">
        <f>IF('Dépenses rémunération au réel'!$F81="","",'Dépenses rémunération au réel'!$F81)</f>
        <v/>
      </c>
      <c r="G81" s="289" t="str">
        <f>IF('Dépenses rémunération au réel'!$G81="","",'Dépenses rémunération au réel'!$G81)</f>
        <v/>
      </c>
      <c r="H81" s="289" t="str">
        <f>IF('Dépenses rémunération au réel'!$H81="","",'Dépenses rémunération au réel'!$H81)</f>
        <v/>
      </c>
      <c r="I81" s="144" t="str">
        <f>IF('Dépenses rémunération au réel'!$I81="","",'Dépenses rémunération au réel'!$I81)</f>
        <v/>
      </c>
      <c r="J81" s="190" t="str">
        <f>IF('Dépenses rémunération au réel'!$J81="","",'Dépenses rémunération au réel'!$J81)</f>
        <v/>
      </c>
      <c r="K81" s="190" t="str">
        <f>IF('Dépenses rémunération au réel'!$K81="","",'Dépenses rémunération au réel'!$K81)</f>
        <v/>
      </c>
      <c r="L81" s="213" t="str">
        <f>IF('Dépenses rémunération au réel'!$L81=0,"",'Dépenses rémunération au réel'!$L81)</f>
        <v/>
      </c>
      <c r="M81" s="342"/>
      <c r="N81" s="291" t="str">
        <f t="shared" si="6"/>
        <v/>
      </c>
      <c r="O81" s="291" t="str">
        <f t="shared" si="7"/>
        <v/>
      </c>
      <c r="P81" s="189"/>
      <c r="Q81" s="102"/>
      <c r="R81" s="102"/>
      <c r="S81" s="145" t="str">
        <f t="shared" si="8"/>
        <v/>
      </c>
      <c r="T81" s="191"/>
      <c r="U81" s="192"/>
      <c r="V81" s="146" t="str">
        <f t="shared" si="9"/>
        <v/>
      </c>
      <c r="W81" s="507" t="str">
        <f t="shared" si="10"/>
        <v/>
      </c>
      <c r="X81" s="195" t="str">
        <f>IF(AND(OR(M81="KO",L81&lt;&gt;""),OR(M81="",N81="",O81="")),Listes!$A$74,IF(AND(L81&lt;S81,U81=""),Listes!$A$76,IF(AND(L81&lt;&gt;"",S81&lt;L81,T81=""),Listes!$A$78,IF(AND(Y81="",OR(M81&lt;&gt;"",N81&lt;&gt;"",O81&lt;&gt;"",P81&lt;&gt;"",Q81&lt;&gt;"",R81&lt;&gt;"")),Listes!$A$79,""))))</f>
        <v/>
      </c>
      <c r="Y81" s="196"/>
      <c r="Z81" s="152">
        <f t="shared" si="11"/>
        <v>0</v>
      </c>
    </row>
    <row r="82" spans="1:26" ht="20.100000000000001" customHeight="1" x14ac:dyDescent="0.25">
      <c r="A82" s="134">
        <v>76</v>
      </c>
      <c r="B82" s="206" t="str">
        <f>IF('Dépenses rémunération au réel'!$B82="","",'Dépenses rémunération au réel'!$B82)</f>
        <v/>
      </c>
      <c r="C82" s="206" t="str">
        <f>IF('Dépenses rémunération au réel'!$C82="","",'Dépenses rémunération au réel'!$C82)</f>
        <v/>
      </c>
      <c r="D82" s="207" t="str">
        <f>IF('Dépenses rémunération au réel'!$D82="","",'Dépenses rémunération au réel'!$D82)</f>
        <v/>
      </c>
      <c r="E82" s="131" t="str">
        <f>IF('Dépenses rémunération au réel'!$E82="","",'Dépenses rémunération au réel'!$E82)</f>
        <v/>
      </c>
      <c r="F82" s="131" t="str">
        <f>IF('Dépenses rémunération au réel'!$F82="","",'Dépenses rémunération au réel'!$F82)</f>
        <v/>
      </c>
      <c r="G82" s="289" t="str">
        <f>IF('Dépenses rémunération au réel'!$G82="","",'Dépenses rémunération au réel'!$G82)</f>
        <v/>
      </c>
      <c r="H82" s="289" t="str">
        <f>IF('Dépenses rémunération au réel'!$H82="","",'Dépenses rémunération au réel'!$H82)</f>
        <v/>
      </c>
      <c r="I82" s="144" t="str">
        <f>IF('Dépenses rémunération au réel'!$I82="","",'Dépenses rémunération au réel'!$I82)</f>
        <v/>
      </c>
      <c r="J82" s="190" t="str">
        <f>IF('Dépenses rémunération au réel'!$J82="","",'Dépenses rémunération au réel'!$J82)</f>
        <v/>
      </c>
      <c r="K82" s="190" t="str">
        <f>IF('Dépenses rémunération au réel'!$K82="","",'Dépenses rémunération au réel'!$K82)</f>
        <v/>
      </c>
      <c r="L82" s="213" t="str">
        <f>IF('Dépenses rémunération au réel'!$L82=0,"",'Dépenses rémunération au réel'!$L82)</f>
        <v/>
      </c>
      <c r="M82" s="342"/>
      <c r="N82" s="291" t="str">
        <f t="shared" si="6"/>
        <v/>
      </c>
      <c r="O82" s="291" t="str">
        <f t="shared" si="7"/>
        <v/>
      </c>
      <c r="P82" s="189"/>
      <c r="Q82" s="102"/>
      <c r="R82" s="102"/>
      <c r="S82" s="145" t="str">
        <f t="shared" si="8"/>
        <v/>
      </c>
      <c r="T82" s="191"/>
      <c r="U82" s="192"/>
      <c r="V82" s="146" t="str">
        <f t="shared" si="9"/>
        <v/>
      </c>
      <c r="W82" s="507" t="str">
        <f t="shared" si="10"/>
        <v/>
      </c>
      <c r="X82" s="195" t="str">
        <f>IF(AND(OR(M82="KO",L82&lt;&gt;""),OR(M82="",N82="",O82="")),Listes!$A$74,IF(AND(L82&lt;S82,U82=""),Listes!$A$76,IF(AND(L82&lt;&gt;"",S82&lt;L82,T82=""),Listes!$A$78,IF(AND(Y82="",OR(M82&lt;&gt;"",N82&lt;&gt;"",O82&lt;&gt;"",P82&lt;&gt;"",Q82&lt;&gt;"",R82&lt;&gt;"")),Listes!$A$79,""))))</f>
        <v/>
      </c>
      <c r="Y82" s="196"/>
      <c r="Z82" s="152">
        <f t="shared" si="11"/>
        <v>0</v>
      </c>
    </row>
    <row r="83" spans="1:26" ht="20.100000000000001" customHeight="1" x14ac:dyDescent="0.25">
      <c r="A83" s="134">
        <v>77</v>
      </c>
      <c r="B83" s="206" t="str">
        <f>IF('Dépenses rémunération au réel'!$B83="","",'Dépenses rémunération au réel'!$B83)</f>
        <v/>
      </c>
      <c r="C83" s="206" t="str">
        <f>IF('Dépenses rémunération au réel'!$C83="","",'Dépenses rémunération au réel'!$C83)</f>
        <v/>
      </c>
      <c r="D83" s="207" t="str">
        <f>IF('Dépenses rémunération au réel'!$D83="","",'Dépenses rémunération au réel'!$D83)</f>
        <v/>
      </c>
      <c r="E83" s="131" t="str">
        <f>IF('Dépenses rémunération au réel'!$E83="","",'Dépenses rémunération au réel'!$E83)</f>
        <v/>
      </c>
      <c r="F83" s="131" t="str">
        <f>IF('Dépenses rémunération au réel'!$F83="","",'Dépenses rémunération au réel'!$F83)</f>
        <v/>
      </c>
      <c r="G83" s="289" t="str">
        <f>IF('Dépenses rémunération au réel'!$G83="","",'Dépenses rémunération au réel'!$G83)</f>
        <v/>
      </c>
      <c r="H83" s="289" t="str">
        <f>IF('Dépenses rémunération au réel'!$H83="","",'Dépenses rémunération au réel'!$H83)</f>
        <v/>
      </c>
      <c r="I83" s="144" t="str">
        <f>IF('Dépenses rémunération au réel'!$I83="","",'Dépenses rémunération au réel'!$I83)</f>
        <v/>
      </c>
      <c r="J83" s="190" t="str">
        <f>IF('Dépenses rémunération au réel'!$J83="","",'Dépenses rémunération au réel'!$J83)</f>
        <v/>
      </c>
      <c r="K83" s="190" t="str">
        <f>IF('Dépenses rémunération au réel'!$K83="","",'Dépenses rémunération au réel'!$K83)</f>
        <v/>
      </c>
      <c r="L83" s="213" t="str">
        <f>IF('Dépenses rémunération au réel'!$L83=0,"",'Dépenses rémunération au réel'!$L83)</f>
        <v/>
      </c>
      <c r="M83" s="342"/>
      <c r="N83" s="291" t="str">
        <f t="shared" si="6"/>
        <v/>
      </c>
      <c r="O83" s="291" t="str">
        <f t="shared" si="7"/>
        <v/>
      </c>
      <c r="P83" s="189"/>
      <c r="Q83" s="102"/>
      <c r="R83" s="102"/>
      <c r="S83" s="145" t="str">
        <f t="shared" si="8"/>
        <v/>
      </c>
      <c r="T83" s="191"/>
      <c r="U83" s="192"/>
      <c r="V83" s="146" t="str">
        <f t="shared" si="9"/>
        <v/>
      </c>
      <c r="W83" s="507" t="str">
        <f t="shared" si="10"/>
        <v/>
      </c>
      <c r="X83" s="195" t="str">
        <f>IF(AND(OR(M83="KO",L83&lt;&gt;""),OR(M83="",N83="",O83="")),Listes!$A$74,IF(AND(L83&lt;S83,U83=""),Listes!$A$76,IF(AND(L83&lt;&gt;"",S83&lt;L83,T83=""),Listes!$A$78,IF(AND(Y83="",OR(M83&lt;&gt;"",N83&lt;&gt;"",O83&lt;&gt;"",P83&lt;&gt;"",Q83&lt;&gt;"",R83&lt;&gt;"")),Listes!$A$79,""))))</f>
        <v/>
      </c>
      <c r="Y83" s="196"/>
      <c r="Z83" s="152">
        <f t="shared" si="11"/>
        <v>0</v>
      </c>
    </row>
    <row r="84" spans="1:26" ht="20.100000000000001" customHeight="1" x14ac:dyDescent="0.25">
      <c r="A84" s="134">
        <v>78</v>
      </c>
      <c r="B84" s="206" t="str">
        <f>IF('Dépenses rémunération au réel'!$B84="","",'Dépenses rémunération au réel'!$B84)</f>
        <v/>
      </c>
      <c r="C84" s="206" t="str">
        <f>IF('Dépenses rémunération au réel'!$C84="","",'Dépenses rémunération au réel'!$C84)</f>
        <v/>
      </c>
      <c r="D84" s="207" t="str">
        <f>IF('Dépenses rémunération au réel'!$D84="","",'Dépenses rémunération au réel'!$D84)</f>
        <v/>
      </c>
      <c r="E84" s="131" t="str">
        <f>IF('Dépenses rémunération au réel'!$E84="","",'Dépenses rémunération au réel'!$E84)</f>
        <v/>
      </c>
      <c r="F84" s="131" t="str">
        <f>IF('Dépenses rémunération au réel'!$F84="","",'Dépenses rémunération au réel'!$F84)</f>
        <v/>
      </c>
      <c r="G84" s="289" t="str">
        <f>IF('Dépenses rémunération au réel'!$G84="","",'Dépenses rémunération au réel'!$G84)</f>
        <v/>
      </c>
      <c r="H84" s="289" t="str">
        <f>IF('Dépenses rémunération au réel'!$H84="","",'Dépenses rémunération au réel'!$H84)</f>
        <v/>
      </c>
      <c r="I84" s="144" t="str">
        <f>IF('Dépenses rémunération au réel'!$I84="","",'Dépenses rémunération au réel'!$I84)</f>
        <v/>
      </c>
      <c r="J84" s="190" t="str">
        <f>IF('Dépenses rémunération au réel'!$J84="","",'Dépenses rémunération au réel'!$J84)</f>
        <v/>
      </c>
      <c r="K84" s="190" t="str">
        <f>IF('Dépenses rémunération au réel'!$K84="","",'Dépenses rémunération au réel'!$K84)</f>
        <v/>
      </c>
      <c r="L84" s="213" t="str">
        <f>IF('Dépenses rémunération au réel'!$L84=0,"",'Dépenses rémunération au réel'!$L84)</f>
        <v/>
      </c>
      <c r="M84" s="342"/>
      <c r="N84" s="291" t="str">
        <f t="shared" si="6"/>
        <v/>
      </c>
      <c r="O84" s="291" t="str">
        <f t="shared" si="7"/>
        <v/>
      </c>
      <c r="P84" s="189"/>
      <c r="Q84" s="102"/>
      <c r="R84" s="102"/>
      <c r="S84" s="145" t="str">
        <f t="shared" si="8"/>
        <v/>
      </c>
      <c r="T84" s="191"/>
      <c r="U84" s="192"/>
      <c r="V84" s="146" t="str">
        <f t="shared" si="9"/>
        <v/>
      </c>
      <c r="W84" s="507" t="str">
        <f t="shared" si="10"/>
        <v/>
      </c>
      <c r="X84" s="195" t="str">
        <f>IF(AND(OR(M84="KO",L84&lt;&gt;""),OR(M84="",N84="",O84="")),Listes!$A$74,IF(AND(L84&lt;S84,U84=""),Listes!$A$76,IF(AND(L84&lt;&gt;"",S84&lt;L84,T84=""),Listes!$A$78,IF(AND(Y84="",OR(M84&lt;&gt;"",N84&lt;&gt;"",O84&lt;&gt;"",P84&lt;&gt;"",Q84&lt;&gt;"",R84&lt;&gt;"")),Listes!$A$79,""))))</f>
        <v/>
      </c>
      <c r="Y84" s="196"/>
      <c r="Z84" s="152">
        <f t="shared" si="11"/>
        <v>0</v>
      </c>
    </row>
    <row r="85" spans="1:26" ht="20.100000000000001" customHeight="1" x14ac:dyDescent="0.25">
      <c r="A85" s="134">
        <v>79</v>
      </c>
      <c r="B85" s="206" t="str">
        <f>IF('Dépenses rémunération au réel'!$B85="","",'Dépenses rémunération au réel'!$B85)</f>
        <v/>
      </c>
      <c r="C85" s="206" t="str">
        <f>IF('Dépenses rémunération au réel'!$C85="","",'Dépenses rémunération au réel'!$C85)</f>
        <v/>
      </c>
      <c r="D85" s="207" t="str">
        <f>IF('Dépenses rémunération au réel'!$D85="","",'Dépenses rémunération au réel'!$D85)</f>
        <v/>
      </c>
      <c r="E85" s="131" t="str">
        <f>IF('Dépenses rémunération au réel'!$E85="","",'Dépenses rémunération au réel'!$E85)</f>
        <v/>
      </c>
      <c r="F85" s="131" t="str">
        <f>IF('Dépenses rémunération au réel'!$F85="","",'Dépenses rémunération au réel'!$F85)</f>
        <v/>
      </c>
      <c r="G85" s="289" t="str">
        <f>IF('Dépenses rémunération au réel'!$G85="","",'Dépenses rémunération au réel'!$G85)</f>
        <v/>
      </c>
      <c r="H85" s="289" t="str">
        <f>IF('Dépenses rémunération au réel'!$H85="","",'Dépenses rémunération au réel'!$H85)</f>
        <v/>
      </c>
      <c r="I85" s="144" t="str">
        <f>IF('Dépenses rémunération au réel'!$I85="","",'Dépenses rémunération au réel'!$I85)</f>
        <v/>
      </c>
      <c r="J85" s="190" t="str">
        <f>IF('Dépenses rémunération au réel'!$J85="","",'Dépenses rémunération au réel'!$J85)</f>
        <v/>
      </c>
      <c r="K85" s="190" t="str">
        <f>IF('Dépenses rémunération au réel'!$K85="","",'Dépenses rémunération au réel'!$K85)</f>
        <v/>
      </c>
      <c r="L85" s="213" t="str">
        <f>IF('Dépenses rémunération au réel'!$L85=0,"",'Dépenses rémunération au réel'!$L85)</f>
        <v/>
      </c>
      <c r="M85" s="342"/>
      <c r="N85" s="291" t="str">
        <f t="shared" si="6"/>
        <v/>
      </c>
      <c r="O85" s="291" t="str">
        <f t="shared" si="7"/>
        <v/>
      </c>
      <c r="P85" s="189"/>
      <c r="Q85" s="102"/>
      <c r="R85" s="102"/>
      <c r="S85" s="145" t="str">
        <f t="shared" si="8"/>
        <v/>
      </c>
      <c r="T85" s="191"/>
      <c r="U85" s="192"/>
      <c r="V85" s="146" t="str">
        <f t="shared" si="9"/>
        <v/>
      </c>
      <c r="W85" s="507" t="str">
        <f t="shared" si="10"/>
        <v/>
      </c>
      <c r="X85" s="195" t="str">
        <f>IF(AND(OR(M85="KO",L85&lt;&gt;""),OR(M85="",N85="",O85="")),Listes!$A$74,IF(AND(L85&lt;S85,U85=""),Listes!$A$76,IF(AND(L85&lt;&gt;"",S85&lt;L85,T85=""),Listes!$A$78,IF(AND(Y85="",OR(M85&lt;&gt;"",N85&lt;&gt;"",O85&lt;&gt;"",P85&lt;&gt;"",Q85&lt;&gt;"",R85&lt;&gt;"")),Listes!$A$79,""))))</f>
        <v/>
      </c>
      <c r="Y85" s="196"/>
      <c r="Z85" s="152">
        <f t="shared" si="11"/>
        <v>0</v>
      </c>
    </row>
    <row r="86" spans="1:26" ht="20.100000000000001" customHeight="1" x14ac:dyDescent="0.25">
      <c r="A86" s="134">
        <v>80</v>
      </c>
      <c r="B86" s="206" t="str">
        <f>IF('Dépenses rémunération au réel'!$B86="","",'Dépenses rémunération au réel'!$B86)</f>
        <v/>
      </c>
      <c r="C86" s="206" t="str">
        <f>IF('Dépenses rémunération au réel'!$C86="","",'Dépenses rémunération au réel'!$C86)</f>
        <v/>
      </c>
      <c r="D86" s="207" t="str">
        <f>IF('Dépenses rémunération au réel'!$D86="","",'Dépenses rémunération au réel'!$D86)</f>
        <v/>
      </c>
      <c r="E86" s="131" t="str">
        <f>IF('Dépenses rémunération au réel'!$E86="","",'Dépenses rémunération au réel'!$E86)</f>
        <v/>
      </c>
      <c r="F86" s="131" t="str">
        <f>IF('Dépenses rémunération au réel'!$F86="","",'Dépenses rémunération au réel'!$F86)</f>
        <v/>
      </c>
      <c r="G86" s="289" t="str">
        <f>IF('Dépenses rémunération au réel'!$G86="","",'Dépenses rémunération au réel'!$G86)</f>
        <v/>
      </c>
      <c r="H86" s="289" t="str">
        <f>IF('Dépenses rémunération au réel'!$H86="","",'Dépenses rémunération au réel'!$H86)</f>
        <v/>
      </c>
      <c r="I86" s="144" t="str">
        <f>IF('Dépenses rémunération au réel'!$I86="","",'Dépenses rémunération au réel'!$I86)</f>
        <v/>
      </c>
      <c r="J86" s="190" t="str">
        <f>IF('Dépenses rémunération au réel'!$J86="","",'Dépenses rémunération au réel'!$J86)</f>
        <v/>
      </c>
      <c r="K86" s="190" t="str">
        <f>IF('Dépenses rémunération au réel'!$K86="","",'Dépenses rémunération au réel'!$K86)</f>
        <v/>
      </c>
      <c r="L86" s="213" t="str">
        <f>IF('Dépenses rémunération au réel'!$L86=0,"",'Dépenses rémunération au réel'!$L86)</f>
        <v/>
      </c>
      <c r="M86" s="342"/>
      <c r="N86" s="291" t="str">
        <f t="shared" si="6"/>
        <v/>
      </c>
      <c r="O86" s="291" t="str">
        <f t="shared" si="7"/>
        <v/>
      </c>
      <c r="P86" s="189"/>
      <c r="Q86" s="102"/>
      <c r="R86" s="102"/>
      <c r="S86" s="145" t="str">
        <f t="shared" si="8"/>
        <v/>
      </c>
      <c r="T86" s="191"/>
      <c r="U86" s="192"/>
      <c r="V86" s="146" t="str">
        <f t="shared" si="9"/>
        <v/>
      </c>
      <c r="W86" s="507" t="str">
        <f t="shared" si="10"/>
        <v/>
      </c>
      <c r="X86" s="195" t="str">
        <f>IF(AND(OR(M86="KO",L86&lt;&gt;""),OR(M86="",N86="",O86="")),Listes!$A$74,IF(AND(L86&lt;S86,U86=""),Listes!$A$76,IF(AND(L86&lt;&gt;"",S86&lt;L86,T86=""),Listes!$A$78,IF(AND(Y86="",OR(M86&lt;&gt;"",N86&lt;&gt;"",O86&lt;&gt;"",P86&lt;&gt;"",Q86&lt;&gt;"",R86&lt;&gt;"")),Listes!$A$79,""))))</f>
        <v/>
      </c>
      <c r="Y86" s="196"/>
      <c r="Z86" s="152">
        <f t="shared" si="11"/>
        <v>0</v>
      </c>
    </row>
    <row r="87" spans="1:26" ht="20.100000000000001" customHeight="1" x14ac:dyDescent="0.25">
      <c r="A87" s="134">
        <v>81</v>
      </c>
      <c r="B87" s="206" t="str">
        <f>IF('Dépenses rémunération au réel'!$B87="","",'Dépenses rémunération au réel'!$B87)</f>
        <v/>
      </c>
      <c r="C87" s="206" t="str">
        <f>IF('Dépenses rémunération au réel'!$C87="","",'Dépenses rémunération au réel'!$C87)</f>
        <v/>
      </c>
      <c r="D87" s="207" t="str">
        <f>IF('Dépenses rémunération au réel'!$D87="","",'Dépenses rémunération au réel'!$D87)</f>
        <v/>
      </c>
      <c r="E87" s="131" t="str">
        <f>IF('Dépenses rémunération au réel'!$E87="","",'Dépenses rémunération au réel'!$E87)</f>
        <v/>
      </c>
      <c r="F87" s="131" t="str">
        <f>IF('Dépenses rémunération au réel'!$F87="","",'Dépenses rémunération au réel'!$F87)</f>
        <v/>
      </c>
      <c r="G87" s="289" t="str">
        <f>IF('Dépenses rémunération au réel'!$G87="","",'Dépenses rémunération au réel'!$G87)</f>
        <v/>
      </c>
      <c r="H87" s="289" t="str">
        <f>IF('Dépenses rémunération au réel'!$H87="","",'Dépenses rémunération au réel'!$H87)</f>
        <v/>
      </c>
      <c r="I87" s="144" t="str">
        <f>IF('Dépenses rémunération au réel'!$I87="","",'Dépenses rémunération au réel'!$I87)</f>
        <v/>
      </c>
      <c r="J87" s="190" t="str">
        <f>IF('Dépenses rémunération au réel'!$J87="","",'Dépenses rémunération au réel'!$J87)</f>
        <v/>
      </c>
      <c r="K87" s="190" t="str">
        <f>IF('Dépenses rémunération au réel'!$K87="","",'Dépenses rémunération au réel'!$K87)</f>
        <v/>
      </c>
      <c r="L87" s="213" t="str">
        <f>IF('Dépenses rémunération au réel'!$L87=0,"",'Dépenses rémunération au réel'!$L87)</f>
        <v/>
      </c>
      <c r="M87" s="342"/>
      <c r="N87" s="291" t="str">
        <f t="shared" si="6"/>
        <v/>
      </c>
      <c r="O87" s="291" t="str">
        <f t="shared" si="7"/>
        <v/>
      </c>
      <c r="P87" s="189"/>
      <c r="Q87" s="102"/>
      <c r="R87" s="102"/>
      <c r="S87" s="145" t="str">
        <f t="shared" si="8"/>
        <v/>
      </c>
      <c r="T87" s="191"/>
      <c r="U87" s="192"/>
      <c r="V87" s="146" t="str">
        <f t="shared" si="9"/>
        <v/>
      </c>
      <c r="W87" s="507" t="str">
        <f t="shared" si="10"/>
        <v/>
      </c>
      <c r="X87" s="195" t="str">
        <f>IF(AND(OR(M87="KO",L87&lt;&gt;""),OR(M87="",N87="",O87="")),Listes!$A$74,IF(AND(L87&lt;S87,U87=""),Listes!$A$76,IF(AND(L87&lt;&gt;"",S87&lt;L87,T87=""),Listes!$A$78,IF(AND(Y87="",OR(M87&lt;&gt;"",N87&lt;&gt;"",O87&lt;&gt;"",P87&lt;&gt;"",Q87&lt;&gt;"",R87&lt;&gt;"")),Listes!$A$79,""))))</f>
        <v/>
      </c>
      <c r="Y87" s="196"/>
      <c r="Z87" s="152">
        <f t="shared" si="11"/>
        <v>0</v>
      </c>
    </row>
    <row r="88" spans="1:26" ht="20.100000000000001" customHeight="1" x14ac:dyDescent="0.25">
      <c r="A88" s="134">
        <v>82</v>
      </c>
      <c r="B88" s="206" t="str">
        <f>IF('Dépenses rémunération au réel'!$B88="","",'Dépenses rémunération au réel'!$B88)</f>
        <v/>
      </c>
      <c r="C88" s="206" t="str">
        <f>IF('Dépenses rémunération au réel'!$C88="","",'Dépenses rémunération au réel'!$C88)</f>
        <v/>
      </c>
      <c r="D88" s="207" t="str">
        <f>IF('Dépenses rémunération au réel'!$D88="","",'Dépenses rémunération au réel'!$D88)</f>
        <v/>
      </c>
      <c r="E88" s="131" t="str">
        <f>IF('Dépenses rémunération au réel'!$E88="","",'Dépenses rémunération au réel'!$E88)</f>
        <v/>
      </c>
      <c r="F88" s="131" t="str">
        <f>IF('Dépenses rémunération au réel'!$F88="","",'Dépenses rémunération au réel'!$F88)</f>
        <v/>
      </c>
      <c r="G88" s="289" t="str">
        <f>IF('Dépenses rémunération au réel'!$G88="","",'Dépenses rémunération au réel'!$G88)</f>
        <v/>
      </c>
      <c r="H88" s="289" t="str">
        <f>IF('Dépenses rémunération au réel'!$H88="","",'Dépenses rémunération au réel'!$H88)</f>
        <v/>
      </c>
      <c r="I88" s="144" t="str">
        <f>IF('Dépenses rémunération au réel'!$I88="","",'Dépenses rémunération au réel'!$I88)</f>
        <v/>
      </c>
      <c r="J88" s="190" t="str">
        <f>IF('Dépenses rémunération au réel'!$J88="","",'Dépenses rémunération au réel'!$J88)</f>
        <v/>
      </c>
      <c r="K88" s="190" t="str">
        <f>IF('Dépenses rémunération au réel'!$K88="","",'Dépenses rémunération au réel'!$K88)</f>
        <v/>
      </c>
      <c r="L88" s="213" t="str">
        <f>IF('Dépenses rémunération au réel'!$L88=0,"",'Dépenses rémunération au réel'!$L88)</f>
        <v/>
      </c>
      <c r="M88" s="342"/>
      <c r="N88" s="291" t="str">
        <f t="shared" si="6"/>
        <v/>
      </c>
      <c r="O88" s="291" t="str">
        <f t="shared" si="7"/>
        <v/>
      </c>
      <c r="P88" s="189"/>
      <c r="Q88" s="102"/>
      <c r="R88" s="102"/>
      <c r="S88" s="145" t="str">
        <f t="shared" si="8"/>
        <v/>
      </c>
      <c r="T88" s="191"/>
      <c r="U88" s="192"/>
      <c r="V88" s="146" t="str">
        <f t="shared" si="9"/>
        <v/>
      </c>
      <c r="W88" s="507" t="str">
        <f t="shared" si="10"/>
        <v/>
      </c>
      <c r="X88" s="195" t="str">
        <f>IF(AND(OR(M88="KO",L88&lt;&gt;""),OR(M88="",N88="",O88="")),Listes!$A$74,IF(AND(L88&lt;S88,U88=""),Listes!$A$76,IF(AND(L88&lt;&gt;"",S88&lt;L88,T88=""),Listes!$A$78,IF(AND(Y88="",OR(M88&lt;&gt;"",N88&lt;&gt;"",O88&lt;&gt;"",P88&lt;&gt;"",Q88&lt;&gt;"",R88&lt;&gt;"")),Listes!$A$79,""))))</f>
        <v/>
      </c>
      <c r="Y88" s="196"/>
      <c r="Z88" s="152">
        <f t="shared" si="11"/>
        <v>0</v>
      </c>
    </row>
    <row r="89" spans="1:26" ht="20.100000000000001" customHeight="1" x14ac:dyDescent="0.25">
      <c r="A89" s="134">
        <v>83</v>
      </c>
      <c r="B89" s="206" t="str">
        <f>IF('Dépenses rémunération au réel'!$B89="","",'Dépenses rémunération au réel'!$B89)</f>
        <v/>
      </c>
      <c r="C89" s="206" t="str">
        <f>IF('Dépenses rémunération au réel'!$C89="","",'Dépenses rémunération au réel'!$C89)</f>
        <v/>
      </c>
      <c r="D89" s="207" t="str">
        <f>IF('Dépenses rémunération au réel'!$D89="","",'Dépenses rémunération au réel'!$D89)</f>
        <v/>
      </c>
      <c r="E89" s="131" t="str">
        <f>IF('Dépenses rémunération au réel'!$E89="","",'Dépenses rémunération au réel'!$E89)</f>
        <v/>
      </c>
      <c r="F89" s="131" t="str">
        <f>IF('Dépenses rémunération au réel'!$F89="","",'Dépenses rémunération au réel'!$F89)</f>
        <v/>
      </c>
      <c r="G89" s="289" t="str">
        <f>IF('Dépenses rémunération au réel'!$G89="","",'Dépenses rémunération au réel'!$G89)</f>
        <v/>
      </c>
      <c r="H89" s="289" t="str">
        <f>IF('Dépenses rémunération au réel'!$H89="","",'Dépenses rémunération au réel'!$H89)</f>
        <v/>
      </c>
      <c r="I89" s="144" t="str">
        <f>IF('Dépenses rémunération au réel'!$I89="","",'Dépenses rémunération au réel'!$I89)</f>
        <v/>
      </c>
      <c r="J89" s="190" t="str">
        <f>IF('Dépenses rémunération au réel'!$J89="","",'Dépenses rémunération au réel'!$J89)</f>
        <v/>
      </c>
      <c r="K89" s="190" t="str">
        <f>IF('Dépenses rémunération au réel'!$K89="","",'Dépenses rémunération au réel'!$K89)</f>
        <v/>
      </c>
      <c r="L89" s="213" t="str">
        <f>IF('Dépenses rémunération au réel'!$L89=0,"",'Dépenses rémunération au réel'!$L89)</f>
        <v/>
      </c>
      <c r="M89" s="342"/>
      <c r="N89" s="291" t="str">
        <f t="shared" si="6"/>
        <v/>
      </c>
      <c r="O89" s="291" t="str">
        <f t="shared" si="7"/>
        <v/>
      </c>
      <c r="P89" s="189"/>
      <c r="Q89" s="102"/>
      <c r="R89" s="102"/>
      <c r="S89" s="145" t="str">
        <f t="shared" si="8"/>
        <v/>
      </c>
      <c r="T89" s="191"/>
      <c r="U89" s="192"/>
      <c r="V89" s="146" t="str">
        <f t="shared" si="9"/>
        <v/>
      </c>
      <c r="W89" s="507" t="str">
        <f t="shared" si="10"/>
        <v/>
      </c>
      <c r="X89" s="195" t="str">
        <f>IF(AND(OR(M89="KO",L89&lt;&gt;""),OR(M89="",N89="",O89="")),Listes!$A$74,IF(AND(L89&lt;S89,U89=""),Listes!$A$76,IF(AND(L89&lt;&gt;"",S89&lt;L89,T89=""),Listes!$A$78,IF(AND(Y89="",OR(M89&lt;&gt;"",N89&lt;&gt;"",O89&lt;&gt;"",P89&lt;&gt;"",Q89&lt;&gt;"",R89&lt;&gt;"")),Listes!$A$79,""))))</f>
        <v/>
      </c>
      <c r="Y89" s="196"/>
      <c r="Z89" s="152">
        <f t="shared" si="11"/>
        <v>0</v>
      </c>
    </row>
    <row r="90" spans="1:26" ht="20.100000000000001" customHeight="1" x14ac:dyDescent="0.25">
      <c r="A90" s="134">
        <v>84</v>
      </c>
      <c r="B90" s="206" t="str">
        <f>IF('Dépenses rémunération au réel'!$B90="","",'Dépenses rémunération au réel'!$B90)</f>
        <v/>
      </c>
      <c r="C90" s="206" t="str">
        <f>IF('Dépenses rémunération au réel'!$C90="","",'Dépenses rémunération au réel'!$C90)</f>
        <v/>
      </c>
      <c r="D90" s="207" t="str">
        <f>IF('Dépenses rémunération au réel'!$D90="","",'Dépenses rémunération au réel'!$D90)</f>
        <v/>
      </c>
      <c r="E90" s="131" t="str">
        <f>IF('Dépenses rémunération au réel'!$E90="","",'Dépenses rémunération au réel'!$E90)</f>
        <v/>
      </c>
      <c r="F90" s="131" t="str">
        <f>IF('Dépenses rémunération au réel'!$F90="","",'Dépenses rémunération au réel'!$F90)</f>
        <v/>
      </c>
      <c r="G90" s="289" t="str">
        <f>IF('Dépenses rémunération au réel'!$G90="","",'Dépenses rémunération au réel'!$G90)</f>
        <v/>
      </c>
      <c r="H90" s="289" t="str">
        <f>IF('Dépenses rémunération au réel'!$H90="","",'Dépenses rémunération au réel'!$H90)</f>
        <v/>
      </c>
      <c r="I90" s="144" t="str">
        <f>IF('Dépenses rémunération au réel'!$I90="","",'Dépenses rémunération au réel'!$I90)</f>
        <v/>
      </c>
      <c r="J90" s="190" t="str">
        <f>IF('Dépenses rémunération au réel'!$J90="","",'Dépenses rémunération au réel'!$J90)</f>
        <v/>
      </c>
      <c r="K90" s="190" t="str">
        <f>IF('Dépenses rémunération au réel'!$K90="","",'Dépenses rémunération au réel'!$K90)</f>
        <v/>
      </c>
      <c r="L90" s="213" t="str">
        <f>IF('Dépenses rémunération au réel'!$L90=0,"",'Dépenses rémunération au réel'!$L90)</f>
        <v/>
      </c>
      <c r="M90" s="342"/>
      <c r="N90" s="291" t="str">
        <f t="shared" si="6"/>
        <v/>
      </c>
      <c r="O90" s="291" t="str">
        <f t="shared" si="7"/>
        <v/>
      </c>
      <c r="P90" s="189"/>
      <c r="Q90" s="102"/>
      <c r="R90" s="102"/>
      <c r="S90" s="145" t="str">
        <f t="shared" si="8"/>
        <v/>
      </c>
      <c r="T90" s="191"/>
      <c r="U90" s="192"/>
      <c r="V90" s="146" t="str">
        <f t="shared" si="9"/>
        <v/>
      </c>
      <c r="W90" s="507" t="str">
        <f t="shared" si="10"/>
        <v/>
      </c>
      <c r="X90" s="195" t="str">
        <f>IF(AND(OR(M90="KO",L90&lt;&gt;""),OR(M90="",N90="",O90="")),Listes!$A$74,IF(AND(L90&lt;S90,U90=""),Listes!$A$76,IF(AND(L90&lt;&gt;"",S90&lt;L90,T90=""),Listes!$A$78,IF(AND(Y90="",OR(M90&lt;&gt;"",N90&lt;&gt;"",O90&lt;&gt;"",P90&lt;&gt;"",Q90&lt;&gt;"",R90&lt;&gt;"")),Listes!$A$79,""))))</f>
        <v/>
      </c>
      <c r="Y90" s="196"/>
      <c r="Z90" s="152">
        <f t="shared" si="11"/>
        <v>0</v>
      </c>
    </row>
    <row r="91" spans="1:26" ht="20.100000000000001" customHeight="1" x14ac:dyDescent="0.25">
      <c r="A91" s="134">
        <v>85</v>
      </c>
      <c r="B91" s="206" t="str">
        <f>IF('Dépenses rémunération au réel'!$B91="","",'Dépenses rémunération au réel'!$B91)</f>
        <v/>
      </c>
      <c r="C91" s="206" t="str">
        <f>IF('Dépenses rémunération au réel'!$C91="","",'Dépenses rémunération au réel'!$C91)</f>
        <v/>
      </c>
      <c r="D91" s="207" t="str">
        <f>IF('Dépenses rémunération au réel'!$D91="","",'Dépenses rémunération au réel'!$D91)</f>
        <v/>
      </c>
      <c r="E91" s="131" t="str">
        <f>IF('Dépenses rémunération au réel'!$E91="","",'Dépenses rémunération au réel'!$E91)</f>
        <v/>
      </c>
      <c r="F91" s="131" t="str">
        <f>IF('Dépenses rémunération au réel'!$F91="","",'Dépenses rémunération au réel'!$F91)</f>
        <v/>
      </c>
      <c r="G91" s="289" t="str">
        <f>IF('Dépenses rémunération au réel'!$G91="","",'Dépenses rémunération au réel'!$G91)</f>
        <v/>
      </c>
      <c r="H91" s="289" t="str">
        <f>IF('Dépenses rémunération au réel'!$H91="","",'Dépenses rémunération au réel'!$H91)</f>
        <v/>
      </c>
      <c r="I91" s="144" t="str">
        <f>IF('Dépenses rémunération au réel'!$I91="","",'Dépenses rémunération au réel'!$I91)</f>
        <v/>
      </c>
      <c r="J91" s="190" t="str">
        <f>IF('Dépenses rémunération au réel'!$J91="","",'Dépenses rémunération au réel'!$J91)</f>
        <v/>
      </c>
      <c r="K91" s="190" t="str">
        <f>IF('Dépenses rémunération au réel'!$K91="","",'Dépenses rémunération au réel'!$K91)</f>
        <v/>
      </c>
      <c r="L91" s="213" t="str">
        <f>IF('Dépenses rémunération au réel'!$L91=0,"",'Dépenses rémunération au réel'!$L91)</f>
        <v/>
      </c>
      <c r="M91" s="342"/>
      <c r="N91" s="291" t="str">
        <f t="shared" si="6"/>
        <v/>
      </c>
      <c r="O91" s="291" t="str">
        <f t="shared" si="7"/>
        <v/>
      </c>
      <c r="P91" s="189"/>
      <c r="Q91" s="102"/>
      <c r="R91" s="102"/>
      <c r="S91" s="145" t="str">
        <f t="shared" si="8"/>
        <v/>
      </c>
      <c r="T91" s="191"/>
      <c r="U91" s="192"/>
      <c r="V91" s="146" t="str">
        <f t="shared" si="9"/>
        <v/>
      </c>
      <c r="W91" s="507" t="str">
        <f t="shared" si="10"/>
        <v/>
      </c>
      <c r="X91" s="195" t="str">
        <f>IF(AND(OR(M91="KO",L91&lt;&gt;""),OR(M91="",N91="",O91="")),Listes!$A$74,IF(AND(L91&lt;S91,U91=""),Listes!$A$76,IF(AND(L91&lt;&gt;"",S91&lt;L91,T91=""),Listes!$A$78,IF(AND(Y91="",OR(M91&lt;&gt;"",N91&lt;&gt;"",O91&lt;&gt;"",P91&lt;&gt;"",Q91&lt;&gt;"",R91&lt;&gt;"")),Listes!$A$79,""))))</f>
        <v/>
      </c>
      <c r="Y91" s="196"/>
      <c r="Z91" s="152">
        <f t="shared" si="11"/>
        <v>0</v>
      </c>
    </row>
    <row r="92" spans="1:26" ht="20.100000000000001" customHeight="1" x14ac:dyDescent="0.25">
      <c r="A92" s="134">
        <v>86</v>
      </c>
      <c r="B92" s="206" t="str">
        <f>IF('Dépenses rémunération au réel'!$B92="","",'Dépenses rémunération au réel'!$B92)</f>
        <v/>
      </c>
      <c r="C92" s="206" t="str">
        <f>IF('Dépenses rémunération au réel'!$C92="","",'Dépenses rémunération au réel'!$C92)</f>
        <v/>
      </c>
      <c r="D92" s="207" t="str">
        <f>IF('Dépenses rémunération au réel'!$D92="","",'Dépenses rémunération au réel'!$D92)</f>
        <v/>
      </c>
      <c r="E92" s="131" t="str">
        <f>IF('Dépenses rémunération au réel'!$E92="","",'Dépenses rémunération au réel'!$E92)</f>
        <v/>
      </c>
      <c r="F92" s="131" t="str">
        <f>IF('Dépenses rémunération au réel'!$F92="","",'Dépenses rémunération au réel'!$F92)</f>
        <v/>
      </c>
      <c r="G92" s="289" t="str">
        <f>IF('Dépenses rémunération au réel'!$G92="","",'Dépenses rémunération au réel'!$G92)</f>
        <v/>
      </c>
      <c r="H92" s="289" t="str">
        <f>IF('Dépenses rémunération au réel'!$H92="","",'Dépenses rémunération au réel'!$H92)</f>
        <v/>
      </c>
      <c r="I92" s="144" t="str">
        <f>IF('Dépenses rémunération au réel'!$I92="","",'Dépenses rémunération au réel'!$I92)</f>
        <v/>
      </c>
      <c r="J92" s="190" t="str">
        <f>IF('Dépenses rémunération au réel'!$J92="","",'Dépenses rémunération au réel'!$J92)</f>
        <v/>
      </c>
      <c r="K92" s="190" t="str">
        <f>IF('Dépenses rémunération au réel'!$K92="","",'Dépenses rémunération au réel'!$K92)</f>
        <v/>
      </c>
      <c r="L92" s="213" t="str">
        <f>IF('Dépenses rémunération au réel'!$L92=0,"",'Dépenses rémunération au réel'!$L92)</f>
        <v/>
      </c>
      <c r="M92" s="342"/>
      <c r="N92" s="291" t="str">
        <f t="shared" si="6"/>
        <v/>
      </c>
      <c r="O92" s="291" t="str">
        <f t="shared" si="7"/>
        <v/>
      </c>
      <c r="P92" s="189"/>
      <c r="Q92" s="102"/>
      <c r="R92" s="102"/>
      <c r="S92" s="145" t="str">
        <f t="shared" si="8"/>
        <v/>
      </c>
      <c r="T92" s="191"/>
      <c r="U92" s="192"/>
      <c r="V92" s="146" t="str">
        <f t="shared" si="9"/>
        <v/>
      </c>
      <c r="W92" s="507" t="str">
        <f t="shared" si="10"/>
        <v/>
      </c>
      <c r="X92" s="195" t="str">
        <f>IF(AND(OR(M92="KO",L92&lt;&gt;""),OR(M92="",N92="",O92="")),Listes!$A$74,IF(AND(L92&lt;S92,U92=""),Listes!$A$76,IF(AND(L92&lt;&gt;"",S92&lt;L92,T92=""),Listes!$A$78,IF(AND(Y92="",OR(M92&lt;&gt;"",N92&lt;&gt;"",O92&lt;&gt;"",P92&lt;&gt;"",Q92&lt;&gt;"",R92&lt;&gt;"")),Listes!$A$79,""))))</f>
        <v/>
      </c>
      <c r="Y92" s="196"/>
      <c r="Z92" s="152">
        <f t="shared" si="11"/>
        <v>0</v>
      </c>
    </row>
    <row r="93" spans="1:26" ht="20.100000000000001" customHeight="1" x14ac:dyDescent="0.25">
      <c r="A93" s="134">
        <v>87</v>
      </c>
      <c r="B93" s="206" t="str">
        <f>IF('Dépenses rémunération au réel'!$B93="","",'Dépenses rémunération au réel'!$B93)</f>
        <v/>
      </c>
      <c r="C93" s="206" t="str">
        <f>IF('Dépenses rémunération au réel'!$C93="","",'Dépenses rémunération au réel'!$C93)</f>
        <v/>
      </c>
      <c r="D93" s="207" t="str">
        <f>IF('Dépenses rémunération au réel'!$D93="","",'Dépenses rémunération au réel'!$D93)</f>
        <v/>
      </c>
      <c r="E93" s="131" t="str">
        <f>IF('Dépenses rémunération au réel'!$E93="","",'Dépenses rémunération au réel'!$E93)</f>
        <v/>
      </c>
      <c r="F93" s="131" t="str">
        <f>IF('Dépenses rémunération au réel'!$F93="","",'Dépenses rémunération au réel'!$F93)</f>
        <v/>
      </c>
      <c r="G93" s="289" t="str">
        <f>IF('Dépenses rémunération au réel'!$G93="","",'Dépenses rémunération au réel'!$G93)</f>
        <v/>
      </c>
      <c r="H93" s="289" t="str">
        <f>IF('Dépenses rémunération au réel'!$H93="","",'Dépenses rémunération au réel'!$H93)</f>
        <v/>
      </c>
      <c r="I93" s="144" t="str">
        <f>IF('Dépenses rémunération au réel'!$I93="","",'Dépenses rémunération au réel'!$I93)</f>
        <v/>
      </c>
      <c r="J93" s="190" t="str">
        <f>IF('Dépenses rémunération au réel'!$J93="","",'Dépenses rémunération au réel'!$J93)</f>
        <v/>
      </c>
      <c r="K93" s="190" t="str">
        <f>IF('Dépenses rémunération au réel'!$K93="","",'Dépenses rémunération au réel'!$K93)</f>
        <v/>
      </c>
      <c r="L93" s="213" t="str">
        <f>IF('Dépenses rémunération au réel'!$L93=0,"",'Dépenses rémunération au réel'!$L93)</f>
        <v/>
      </c>
      <c r="M93" s="342"/>
      <c r="N93" s="291" t="str">
        <f t="shared" si="6"/>
        <v/>
      </c>
      <c r="O93" s="291" t="str">
        <f t="shared" si="7"/>
        <v/>
      </c>
      <c r="P93" s="189"/>
      <c r="Q93" s="102"/>
      <c r="R93" s="102"/>
      <c r="S93" s="145" t="str">
        <f t="shared" si="8"/>
        <v/>
      </c>
      <c r="T93" s="191"/>
      <c r="U93" s="192"/>
      <c r="V93" s="146" t="str">
        <f t="shared" si="9"/>
        <v/>
      </c>
      <c r="W93" s="507" t="str">
        <f t="shared" si="10"/>
        <v/>
      </c>
      <c r="X93" s="195" t="str">
        <f>IF(AND(OR(M93="KO",L93&lt;&gt;""),OR(M93="",N93="",O93="")),Listes!$A$74,IF(AND(L93&lt;S93,U93=""),Listes!$A$76,IF(AND(L93&lt;&gt;"",S93&lt;L93,T93=""),Listes!$A$78,IF(AND(Y93="",OR(M93&lt;&gt;"",N93&lt;&gt;"",O93&lt;&gt;"",P93&lt;&gt;"",Q93&lt;&gt;"",R93&lt;&gt;"")),Listes!$A$79,""))))</f>
        <v/>
      </c>
      <c r="Y93" s="196"/>
      <c r="Z93" s="152">
        <f t="shared" si="11"/>
        <v>0</v>
      </c>
    </row>
    <row r="94" spans="1:26" ht="20.100000000000001" customHeight="1" x14ac:dyDescent="0.25">
      <c r="A94" s="134">
        <v>88</v>
      </c>
      <c r="B94" s="206" t="str">
        <f>IF('Dépenses rémunération au réel'!$B94="","",'Dépenses rémunération au réel'!$B94)</f>
        <v/>
      </c>
      <c r="C94" s="206" t="str">
        <f>IF('Dépenses rémunération au réel'!$C94="","",'Dépenses rémunération au réel'!$C94)</f>
        <v/>
      </c>
      <c r="D94" s="207" t="str">
        <f>IF('Dépenses rémunération au réel'!$D94="","",'Dépenses rémunération au réel'!$D94)</f>
        <v/>
      </c>
      <c r="E94" s="131" t="str">
        <f>IF('Dépenses rémunération au réel'!$E94="","",'Dépenses rémunération au réel'!$E94)</f>
        <v/>
      </c>
      <c r="F94" s="131" t="str">
        <f>IF('Dépenses rémunération au réel'!$F94="","",'Dépenses rémunération au réel'!$F94)</f>
        <v/>
      </c>
      <c r="G94" s="289" t="str">
        <f>IF('Dépenses rémunération au réel'!$G94="","",'Dépenses rémunération au réel'!$G94)</f>
        <v/>
      </c>
      <c r="H94" s="289" t="str">
        <f>IF('Dépenses rémunération au réel'!$H94="","",'Dépenses rémunération au réel'!$H94)</f>
        <v/>
      </c>
      <c r="I94" s="144" t="str">
        <f>IF('Dépenses rémunération au réel'!$I94="","",'Dépenses rémunération au réel'!$I94)</f>
        <v/>
      </c>
      <c r="J94" s="190" t="str">
        <f>IF('Dépenses rémunération au réel'!$J94="","",'Dépenses rémunération au réel'!$J94)</f>
        <v/>
      </c>
      <c r="K94" s="190" t="str">
        <f>IF('Dépenses rémunération au réel'!$K94="","",'Dépenses rémunération au réel'!$K94)</f>
        <v/>
      </c>
      <c r="L94" s="213" t="str">
        <f>IF('Dépenses rémunération au réel'!$L94=0,"",'Dépenses rémunération au réel'!$L94)</f>
        <v/>
      </c>
      <c r="M94" s="342"/>
      <c r="N94" s="291" t="str">
        <f t="shared" si="6"/>
        <v/>
      </c>
      <c r="O94" s="291" t="str">
        <f t="shared" si="7"/>
        <v/>
      </c>
      <c r="P94" s="189"/>
      <c r="Q94" s="102"/>
      <c r="R94" s="102"/>
      <c r="S94" s="145" t="str">
        <f t="shared" si="8"/>
        <v/>
      </c>
      <c r="T94" s="191"/>
      <c r="U94" s="192"/>
      <c r="V94" s="146" t="str">
        <f t="shared" si="9"/>
        <v/>
      </c>
      <c r="W94" s="507" t="str">
        <f t="shared" si="10"/>
        <v/>
      </c>
      <c r="X94" s="195" t="str">
        <f>IF(AND(OR(M94="KO",L94&lt;&gt;""),OR(M94="",N94="",O94="")),Listes!$A$74,IF(AND(L94&lt;S94,U94=""),Listes!$A$76,IF(AND(L94&lt;&gt;"",S94&lt;L94,T94=""),Listes!$A$78,IF(AND(Y94="",OR(M94&lt;&gt;"",N94&lt;&gt;"",O94&lt;&gt;"",P94&lt;&gt;"",Q94&lt;&gt;"",R94&lt;&gt;"")),Listes!$A$79,""))))</f>
        <v/>
      </c>
      <c r="Y94" s="196"/>
      <c r="Z94" s="152">
        <f t="shared" si="11"/>
        <v>0</v>
      </c>
    </row>
    <row r="95" spans="1:26" ht="20.100000000000001" customHeight="1" x14ac:dyDescent="0.25">
      <c r="A95" s="134">
        <v>89</v>
      </c>
      <c r="B95" s="206" t="str">
        <f>IF('Dépenses rémunération au réel'!$B95="","",'Dépenses rémunération au réel'!$B95)</f>
        <v/>
      </c>
      <c r="C95" s="206" t="str">
        <f>IF('Dépenses rémunération au réel'!$C95="","",'Dépenses rémunération au réel'!$C95)</f>
        <v/>
      </c>
      <c r="D95" s="207" t="str">
        <f>IF('Dépenses rémunération au réel'!$D95="","",'Dépenses rémunération au réel'!$D95)</f>
        <v/>
      </c>
      <c r="E95" s="131" t="str">
        <f>IF('Dépenses rémunération au réel'!$E95="","",'Dépenses rémunération au réel'!$E95)</f>
        <v/>
      </c>
      <c r="F95" s="131" t="str">
        <f>IF('Dépenses rémunération au réel'!$F95="","",'Dépenses rémunération au réel'!$F95)</f>
        <v/>
      </c>
      <c r="G95" s="289" t="str">
        <f>IF('Dépenses rémunération au réel'!$G95="","",'Dépenses rémunération au réel'!$G95)</f>
        <v/>
      </c>
      <c r="H95" s="289" t="str">
        <f>IF('Dépenses rémunération au réel'!$H95="","",'Dépenses rémunération au réel'!$H95)</f>
        <v/>
      </c>
      <c r="I95" s="144" t="str">
        <f>IF('Dépenses rémunération au réel'!$I95="","",'Dépenses rémunération au réel'!$I95)</f>
        <v/>
      </c>
      <c r="J95" s="190" t="str">
        <f>IF('Dépenses rémunération au réel'!$J95="","",'Dépenses rémunération au réel'!$J95)</f>
        <v/>
      </c>
      <c r="K95" s="190" t="str">
        <f>IF('Dépenses rémunération au réel'!$K95="","",'Dépenses rémunération au réel'!$K95)</f>
        <v/>
      </c>
      <c r="L95" s="213" t="str">
        <f>IF('Dépenses rémunération au réel'!$L95=0,"",'Dépenses rémunération au réel'!$L95)</f>
        <v/>
      </c>
      <c r="M95" s="342"/>
      <c r="N95" s="291" t="str">
        <f t="shared" si="6"/>
        <v/>
      </c>
      <c r="O95" s="291" t="str">
        <f t="shared" si="7"/>
        <v/>
      </c>
      <c r="P95" s="189"/>
      <c r="Q95" s="102"/>
      <c r="R95" s="102"/>
      <c r="S95" s="145" t="str">
        <f t="shared" si="8"/>
        <v/>
      </c>
      <c r="T95" s="191"/>
      <c r="U95" s="192"/>
      <c r="V95" s="146" t="str">
        <f t="shared" si="9"/>
        <v/>
      </c>
      <c r="W95" s="507" t="str">
        <f t="shared" si="10"/>
        <v/>
      </c>
      <c r="X95" s="195" t="str">
        <f>IF(AND(OR(M95="KO",L95&lt;&gt;""),OR(M95="",N95="",O95="")),Listes!$A$74,IF(AND(L95&lt;S95,U95=""),Listes!$A$76,IF(AND(L95&lt;&gt;"",S95&lt;L95,T95=""),Listes!$A$78,IF(AND(Y95="",OR(M95&lt;&gt;"",N95&lt;&gt;"",O95&lt;&gt;"",P95&lt;&gt;"",Q95&lt;&gt;"",R95&lt;&gt;"")),Listes!$A$79,""))))</f>
        <v/>
      </c>
      <c r="Y95" s="196"/>
      <c r="Z95" s="152">
        <f t="shared" si="11"/>
        <v>0</v>
      </c>
    </row>
    <row r="96" spans="1:26" ht="20.100000000000001" customHeight="1" x14ac:dyDescent="0.25">
      <c r="A96" s="134">
        <v>90</v>
      </c>
      <c r="B96" s="206" t="str">
        <f>IF('Dépenses rémunération au réel'!$B96="","",'Dépenses rémunération au réel'!$B96)</f>
        <v/>
      </c>
      <c r="C96" s="206" t="str">
        <f>IF('Dépenses rémunération au réel'!$C96="","",'Dépenses rémunération au réel'!$C96)</f>
        <v/>
      </c>
      <c r="D96" s="207" t="str">
        <f>IF('Dépenses rémunération au réel'!$D96="","",'Dépenses rémunération au réel'!$D96)</f>
        <v/>
      </c>
      <c r="E96" s="131" t="str">
        <f>IF('Dépenses rémunération au réel'!$E96="","",'Dépenses rémunération au réel'!$E96)</f>
        <v/>
      </c>
      <c r="F96" s="131" t="str">
        <f>IF('Dépenses rémunération au réel'!$F96="","",'Dépenses rémunération au réel'!$F96)</f>
        <v/>
      </c>
      <c r="G96" s="289" t="str">
        <f>IF('Dépenses rémunération au réel'!$G96="","",'Dépenses rémunération au réel'!$G96)</f>
        <v/>
      </c>
      <c r="H96" s="289" t="str">
        <f>IF('Dépenses rémunération au réel'!$H96="","",'Dépenses rémunération au réel'!$H96)</f>
        <v/>
      </c>
      <c r="I96" s="144" t="str">
        <f>IF('Dépenses rémunération au réel'!$I96="","",'Dépenses rémunération au réel'!$I96)</f>
        <v/>
      </c>
      <c r="J96" s="190" t="str">
        <f>IF('Dépenses rémunération au réel'!$J96="","",'Dépenses rémunération au réel'!$J96)</f>
        <v/>
      </c>
      <c r="K96" s="190" t="str">
        <f>IF('Dépenses rémunération au réel'!$K96="","",'Dépenses rémunération au réel'!$K96)</f>
        <v/>
      </c>
      <c r="L96" s="213" t="str">
        <f>IF('Dépenses rémunération au réel'!$L96=0,"",'Dépenses rémunération au réel'!$L96)</f>
        <v/>
      </c>
      <c r="M96" s="342"/>
      <c r="N96" s="291" t="str">
        <f t="shared" si="6"/>
        <v/>
      </c>
      <c r="O96" s="291" t="str">
        <f t="shared" si="7"/>
        <v/>
      </c>
      <c r="P96" s="189"/>
      <c r="Q96" s="102"/>
      <c r="R96" s="102"/>
      <c r="S96" s="145" t="str">
        <f t="shared" si="8"/>
        <v/>
      </c>
      <c r="T96" s="191"/>
      <c r="U96" s="192"/>
      <c r="V96" s="146" t="str">
        <f t="shared" si="9"/>
        <v/>
      </c>
      <c r="W96" s="507" t="str">
        <f t="shared" si="10"/>
        <v/>
      </c>
      <c r="X96" s="195" t="str">
        <f>IF(AND(OR(M96="KO",L96&lt;&gt;""),OR(M96="",N96="",O96="")),Listes!$A$74,IF(AND(L96&lt;S96,U96=""),Listes!$A$76,IF(AND(L96&lt;&gt;"",S96&lt;L96,T96=""),Listes!$A$78,IF(AND(Y96="",OR(M96&lt;&gt;"",N96&lt;&gt;"",O96&lt;&gt;"",P96&lt;&gt;"",Q96&lt;&gt;"",R96&lt;&gt;"")),Listes!$A$79,""))))</f>
        <v/>
      </c>
      <c r="Y96" s="196"/>
      <c r="Z96" s="152">
        <f t="shared" si="11"/>
        <v>0</v>
      </c>
    </row>
    <row r="97" spans="1:26" ht="20.100000000000001" customHeight="1" x14ac:dyDescent="0.25">
      <c r="A97" s="134">
        <v>91</v>
      </c>
      <c r="B97" s="206" t="str">
        <f>IF('Dépenses rémunération au réel'!$B97="","",'Dépenses rémunération au réel'!$B97)</f>
        <v/>
      </c>
      <c r="C97" s="206" t="str">
        <f>IF('Dépenses rémunération au réel'!$C97="","",'Dépenses rémunération au réel'!$C97)</f>
        <v/>
      </c>
      <c r="D97" s="207" t="str">
        <f>IF('Dépenses rémunération au réel'!$D97="","",'Dépenses rémunération au réel'!$D97)</f>
        <v/>
      </c>
      <c r="E97" s="131" t="str">
        <f>IF('Dépenses rémunération au réel'!$E97="","",'Dépenses rémunération au réel'!$E97)</f>
        <v/>
      </c>
      <c r="F97" s="131" t="str">
        <f>IF('Dépenses rémunération au réel'!$F97="","",'Dépenses rémunération au réel'!$F97)</f>
        <v/>
      </c>
      <c r="G97" s="289" t="str">
        <f>IF('Dépenses rémunération au réel'!$G97="","",'Dépenses rémunération au réel'!$G97)</f>
        <v/>
      </c>
      <c r="H97" s="289" t="str">
        <f>IF('Dépenses rémunération au réel'!$H97="","",'Dépenses rémunération au réel'!$H97)</f>
        <v/>
      </c>
      <c r="I97" s="144" t="str">
        <f>IF('Dépenses rémunération au réel'!$I97="","",'Dépenses rémunération au réel'!$I97)</f>
        <v/>
      </c>
      <c r="J97" s="190" t="str">
        <f>IF('Dépenses rémunération au réel'!$J97="","",'Dépenses rémunération au réel'!$J97)</f>
        <v/>
      </c>
      <c r="K97" s="190" t="str">
        <f>IF('Dépenses rémunération au réel'!$K97="","",'Dépenses rémunération au réel'!$K97)</f>
        <v/>
      </c>
      <c r="L97" s="213" t="str">
        <f>IF('Dépenses rémunération au réel'!$L97=0,"",'Dépenses rémunération au réel'!$L97)</f>
        <v/>
      </c>
      <c r="M97" s="342"/>
      <c r="N97" s="291" t="str">
        <f t="shared" si="6"/>
        <v/>
      </c>
      <c r="O97" s="291" t="str">
        <f t="shared" si="7"/>
        <v/>
      </c>
      <c r="P97" s="189"/>
      <c r="Q97" s="102"/>
      <c r="R97" s="102"/>
      <c r="S97" s="145" t="str">
        <f t="shared" si="8"/>
        <v/>
      </c>
      <c r="T97" s="191"/>
      <c r="U97" s="192"/>
      <c r="V97" s="146" t="str">
        <f t="shared" si="9"/>
        <v/>
      </c>
      <c r="W97" s="507" t="str">
        <f t="shared" si="10"/>
        <v/>
      </c>
      <c r="X97" s="195" t="str">
        <f>IF(AND(OR(M97="KO",L97&lt;&gt;""),OR(M97="",N97="",O97="")),Listes!$A$74,IF(AND(L97&lt;S97,U97=""),Listes!$A$76,IF(AND(L97&lt;&gt;"",S97&lt;L97,T97=""),Listes!$A$78,IF(AND(Y97="",OR(M97&lt;&gt;"",N97&lt;&gt;"",O97&lt;&gt;"",P97&lt;&gt;"",Q97&lt;&gt;"",R97&lt;&gt;"")),Listes!$A$79,""))))</f>
        <v/>
      </c>
      <c r="Y97" s="196"/>
      <c r="Z97" s="152">
        <f t="shared" si="11"/>
        <v>0</v>
      </c>
    </row>
    <row r="98" spans="1:26" ht="20.100000000000001" customHeight="1" x14ac:dyDescent="0.25">
      <c r="A98" s="134">
        <v>92</v>
      </c>
      <c r="B98" s="206" t="str">
        <f>IF('Dépenses rémunération au réel'!$B98="","",'Dépenses rémunération au réel'!$B98)</f>
        <v/>
      </c>
      <c r="C98" s="206" t="str">
        <f>IF('Dépenses rémunération au réel'!$C98="","",'Dépenses rémunération au réel'!$C98)</f>
        <v/>
      </c>
      <c r="D98" s="207" t="str">
        <f>IF('Dépenses rémunération au réel'!$D98="","",'Dépenses rémunération au réel'!$D98)</f>
        <v/>
      </c>
      <c r="E98" s="131" t="str">
        <f>IF('Dépenses rémunération au réel'!$E98="","",'Dépenses rémunération au réel'!$E98)</f>
        <v/>
      </c>
      <c r="F98" s="131" t="str">
        <f>IF('Dépenses rémunération au réel'!$F98="","",'Dépenses rémunération au réel'!$F98)</f>
        <v/>
      </c>
      <c r="G98" s="289" t="str">
        <f>IF('Dépenses rémunération au réel'!$G98="","",'Dépenses rémunération au réel'!$G98)</f>
        <v/>
      </c>
      <c r="H98" s="289" t="str">
        <f>IF('Dépenses rémunération au réel'!$H98="","",'Dépenses rémunération au réel'!$H98)</f>
        <v/>
      </c>
      <c r="I98" s="144" t="str">
        <f>IF('Dépenses rémunération au réel'!$I98="","",'Dépenses rémunération au réel'!$I98)</f>
        <v/>
      </c>
      <c r="J98" s="190" t="str">
        <f>IF('Dépenses rémunération au réel'!$J98="","",'Dépenses rémunération au réel'!$J98)</f>
        <v/>
      </c>
      <c r="K98" s="190" t="str">
        <f>IF('Dépenses rémunération au réel'!$K98="","",'Dépenses rémunération au réel'!$K98)</f>
        <v/>
      </c>
      <c r="L98" s="213" t="str">
        <f>IF('Dépenses rémunération au réel'!$L98=0,"",'Dépenses rémunération au réel'!$L98)</f>
        <v/>
      </c>
      <c r="M98" s="342"/>
      <c r="N98" s="291" t="str">
        <f t="shared" si="6"/>
        <v/>
      </c>
      <c r="O98" s="291" t="str">
        <f t="shared" si="7"/>
        <v/>
      </c>
      <c r="P98" s="189"/>
      <c r="Q98" s="102"/>
      <c r="R98" s="102"/>
      <c r="S98" s="145" t="str">
        <f t="shared" si="8"/>
        <v/>
      </c>
      <c r="T98" s="191"/>
      <c r="U98" s="192"/>
      <c r="V98" s="146" t="str">
        <f t="shared" si="9"/>
        <v/>
      </c>
      <c r="W98" s="507" t="str">
        <f t="shared" si="10"/>
        <v/>
      </c>
      <c r="X98" s="195" t="str">
        <f>IF(AND(OR(M98="KO",L98&lt;&gt;""),OR(M98="",N98="",O98="")),Listes!$A$74,IF(AND(L98&lt;S98,U98=""),Listes!$A$76,IF(AND(L98&lt;&gt;"",S98&lt;L98,T98=""),Listes!$A$78,IF(AND(Y98="",OR(M98&lt;&gt;"",N98&lt;&gt;"",O98&lt;&gt;"",P98&lt;&gt;"",Q98&lt;&gt;"",R98&lt;&gt;"")),Listes!$A$79,""))))</f>
        <v/>
      </c>
      <c r="Y98" s="196"/>
      <c r="Z98" s="152">
        <f t="shared" si="11"/>
        <v>0</v>
      </c>
    </row>
    <row r="99" spans="1:26" ht="20.100000000000001" customHeight="1" x14ac:dyDescent="0.25">
      <c r="A99" s="134">
        <v>93</v>
      </c>
      <c r="B99" s="206" t="str">
        <f>IF('Dépenses rémunération au réel'!$B99="","",'Dépenses rémunération au réel'!$B99)</f>
        <v/>
      </c>
      <c r="C99" s="206" t="str">
        <f>IF('Dépenses rémunération au réel'!$C99="","",'Dépenses rémunération au réel'!$C99)</f>
        <v/>
      </c>
      <c r="D99" s="207" t="str">
        <f>IF('Dépenses rémunération au réel'!$D99="","",'Dépenses rémunération au réel'!$D99)</f>
        <v/>
      </c>
      <c r="E99" s="131" t="str">
        <f>IF('Dépenses rémunération au réel'!$E99="","",'Dépenses rémunération au réel'!$E99)</f>
        <v/>
      </c>
      <c r="F99" s="131" t="str">
        <f>IF('Dépenses rémunération au réel'!$F99="","",'Dépenses rémunération au réel'!$F99)</f>
        <v/>
      </c>
      <c r="G99" s="289" t="str">
        <f>IF('Dépenses rémunération au réel'!$G99="","",'Dépenses rémunération au réel'!$G99)</f>
        <v/>
      </c>
      <c r="H99" s="289" t="str">
        <f>IF('Dépenses rémunération au réel'!$H99="","",'Dépenses rémunération au réel'!$H99)</f>
        <v/>
      </c>
      <c r="I99" s="144" t="str">
        <f>IF('Dépenses rémunération au réel'!$I99="","",'Dépenses rémunération au réel'!$I99)</f>
        <v/>
      </c>
      <c r="J99" s="190" t="str">
        <f>IF('Dépenses rémunération au réel'!$J99="","",'Dépenses rémunération au réel'!$J99)</f>
        <v/>
      </c>
      <c r="K99" s="190" t="str">
        <f>IF('Dépenses rémunération au réel'!$K99="","",'Dépenses rémunération au réel'!$K99)</f>
        <v/>
      </c>
      <c r="L99" s="213" t="str">
        <f>IF('Dépenses rémunération au réel'!$L99=0,"",'Dépenses rémunération au réel'!$L99)</f>
        <v/>
      </c>
      <c r="M99" s="342"/>
      <c r="N99" s="291" t="str">
        <f t="shared" si="6"/>
        <v/>
      </c>
      <c r="O99" s="291" t="str">
        <f t="shared" si="7"/>
        <v/>
      </c>
      <c r="P99" s="189"/>
      <c r="Q99" s="102"/>
      <c r="R99" s="102"/>
      <c r="S99" s="145" t="str">
        <f t="shared" si="8"/>
        <v/>
      </c>
      <c r="T99" s="191"/>
      <c r="U99" s="192"/>
      <c r="V99" s="146" t="str">
        <f t="shared" si="9"/>
        <v/>
      </c>
      <c r="W99" s="507" t="str">
        <f t="shared" si="10"/>
        <v/>
      </c>
      <c r="X99" s="195" t="str">
        <f>IF(AND(OR(M99="KO",L99&lt;&gt;""),OR(M99="",N99="",O99="")),Listes!$A$74,IF(AND(L99&lt;S99,U99=""),Listes!$A$76,IF(AND(L99&lt;&gt;"",S99&lt;L99,T99=""),Listes!$A$78,IF(AND(Y99="",OR(M99&lt;&gt;"",N99&lt;&gt;"",O99&lt;&gt;"",P99&lt;&gt;"",Q99&lt;&gt;"",R99&lt;&gt;"")),Listes!$A$79,""))))</f>
        <v/>
      </c>
      <c r="Y99" s="196"/>
      <c r="Z99" s="152">
        <f t="shared" si="11"/>
        <v>0</v>
      </c>
    </row>
    <row r="100" spans="1:26" ht="20.100000000000001" customHeight="1" x14ac:dyDescent="0.25">
      <c r="A100" s="134">
        <v>94</v>
      </c>
      <c r="B100" s="206" t="str">
        <f>IF('Dépenses rémunération au réel'!$B100="","",'Dépenses rémunération au réel'!$B100)</f>
        <v/>
      </c>
      <c r="C100" s="206" t="str">
        <f>IF('Dépenses rémunération au réel'!$C100="","",'Dépenses rémunération au réel'!$C100)</f>
        <v/>
      </c>
      <c r="D100" s="207" t="str">
        <f>IF('Dépenses rémunération au réel'!$D100="","",'Dépenses rémunération au réel'!$D100)</f>
        <v/>
      </c>
      <c r="E100" s="131" t="str">
        <f>IF('Dépenses rémunération au réel'!$E100="","",'Dépenses rémunération au réel'!$E100)</f>
        <v/>
      </c>
      <c r="F100" s="131" t="str">
        <f>IF('Dépenses rémunération au réel'!$F100="","",'Dépenses rémunération au réel'!$F100)</f>
        <v/>
      </c>
      <c r="G100" s="289" t="str">
        <f>IF('Dépenses rémunération au réel'!$G100="","",'Dépenses rémunération au réel'!$G100)</f>
        <v/>
      </c>
      <c r="H100" s="289" t="str">
        <f>IF('Dépenses rémunération au réel'!$H100="","",'Dépenses rémunération au réel'!$H100)</f>
        <v/>
      </c>
      <c r="I100" s="144" t="str">
        <f>IF('Dépenses rémunération au réel'!$I100="","",'Dépenses rémunération au réel'!$I100)</f>
        <v/>
      </c>
      <c r="J100" s="190" t="str">
        <f>IF('Dépenses rémunération au réel'!$J100="","",'Dépenses rémunération au réel'!$J100)</f>
        <v/>
      </c>
      <c r="K100" s="190" t="str">
        <f>IF('Dépenses rémunération au réel'!$K100="","",'Dépenses rémunération au réel'!$K100)</f>
        <v/>
      </c>
      <c r="L100" s="213" t="str">
        <f>IF('Dépenses rémunération au réel'!$L100=0,"",'Dépenses rémunération au réel'!$L100)</f>
        <v/>
      </c>
      <c r="M100" s="342"/>
      <c r="N100" s="291" t="str">
        <f t="shared" si="6"/>
        <v/>
      </c>
      <c r="O100" s="291" t="str">
        <f t="shared" si="7"/>
        <v/>
      </c>
      <c r="P100" s="189"/>
      <c r="Q100" s="102"/>
      <c r="R100" s="102"/>
      <c r="S100" s="145" t="str">
        <f t="shared" si="8"/>
        <v/>
      </c>
      <c r="T100" s="191"/>
      <c r="U100" s="192"/>
      <c r="V100" s="146" t="str">
        <f t="shared" si="9"/>
        <v/>
      </c>
      <c r="W100" s="507" t="str">
        <f t="shared" si="10"/>
        <v/>
      </c>
      <c r="X100" s="195" t="str">
        <f>IF(AND(OR(M100="KO",L100&lt;&gt;""),OR(M100="",N100="",O100="")),Listes!$A$74,IF(AND(L100&lt;S100,U100=""),Listes!$A$76,IF(AND(L100&lt;&gt;"",S100&lt;L100,T100=""),Listes!$A$78,IF(AND(Y100="",OR(M100&lt;&gt;"",N100&lt;&gt;"",O100&lt;&gt;"",P100&lt;&gt;"",Q100&lt;&gt;"",R100&lt;&gt;"")),Listes!$A$79,""))))</f>
        <v/>
      </c>
      <c r="Y100" s="196"/>
      <c r="Z100" s="152">
        <f t="shared" si="11"/>
        <v>0</v>
      </c>
    </row>
    <row r="101" spans="1:26" ht="20.100000000000001" customHeight="1" x14ac:dyDescent="0.25">
      <c r="A101" s="134">
        <v>95</v>
      </c>
      <c r="B101" s="206" t="str">
        <f>IF('Dépenses rémunération au réel'!$B101="","",'Dépenses rémunération au réel'!$B101)</f>
        <v/>
      </c>
      <c r="C101" s="206" t="str">
        <f>IF('Dépenses rémunération au réel'!$C101="","",'Dépenses rémunération au réel'!$C101)</f>
        <v/>
      </c>
      <c r="D101" s="207" t="str">
        <f>IF('Dépenses rémunération au réel'!$D101="","",'Dépenses rémunération au réel'!$D101)</f>
        <v/>
      </c>
      <c r="E101" s="131" t="str">
        <f>IF('Dépenses rémunération au réel'!$E101="","",'Dépenses rémunération au réel'!$E101)</f>
        <v/>
      </c>
      <c r="F101" s="131" t="str">
        <f>IF('Dépenses rémunération au réel'!$F101="","",'Dépenses rémunération au réel'!$F101)</f>
        <v/>
      </c>
      <c r="G101" s="289" t="str">
        <f>IF('Dépenses rémunération au réel'!$G101="","",'Dépenses rémunération au réel'!$G101)</f>
        <v/>
      </c>
      <c r="H101" s="289" t="str">
        <f>IF('Dépenses rémunération au réel'!$H101="","",'Dépenses rémunération au réel'!$H101)</f>
        <v/>
      </c>
      <c r="I101" s="144" t="str">
        <f>IF('Dépenses rémunération au réel'!$I101="","",'Dépenses rémunération au réel'!$I101)</f>
        <v/>
      </c>
      <c r="J101" s="190" t="str">
        <f>IF('Dépenses rémunération au réel'!$J101="","",'Dépenses rémunération au réel'!$J101)</f>
        <v/>
      </c>
      <c r="K101" s="190" t="str">
        <f>IF('Dépenses rémunération au réel'!$K101="","",'Dépenses rémunération au réel'!$K101)</f>
        <v/>
      </c>
      <c r="L101" s="213" t="str">
        <f>IF('Dépenses rémunération au réel'!$L101=0,"",'Dépenses rémunération au réel'!$L101)</f>
        <v/>
      </c>
      <c r="M101" s="342"/>
      <c r="N101" s="291" t="str">
        <f t="shared" si="6"/>
        <v/>
      </c>
      <c r="O101" s="291" t="str">
        <f t="shared" si="7"/>
        <v/>
      </c>
      <c r="P101" s="189"/>
      <c r="Q101" s="102"/>
      <c r="R101" s="102"/>
      <c r="S101" s="145" t="str">
        <f t="shared" si="8"/>
        <v/>
      </c>
      <c r="T101" s="191"/>
      <c r="U101" s="192"/>
      <c r="V101" s="146" t="str">
        <f t="shared" si="9"/>
        <v/>
      </c>
      <c r="W101" s="507" t="str">
        <f t="shared" si="10"/>
        <v/>
      </c>
      <c r="X101" s="195" t="str">
        <f>IF(AND(OR(M101="KO",L101&lt;&gt;""),OR(M101="",N101="",O101="")),Listes!$A$74,IF(AND(L101&lt;S101,U101=""),Listes!$A$76,IF(AND(L101&lt;&gt;"",S101&lt;L101,T101=""),Listes!$A$78,IF(AND(Y101="",OR(M101&lt;&gt;"",N101&lt;&gt;"",O101&lt;&gt;"",P101&lt;&gt;"",Q101&lt;&gt;"",R101&lt;&gt;"")),Listes!$A$79,""))))</f>
        <v/>
      </c>
      <c r="Y101" s="196"/>
      <c r="Z101" s="152">
        <f t="shared" si="11"/>
        <v>0</v>
      </c>
    </row>
    <row r="102" spans="1:26" ht="20.100000000000001" customHeight="1" x14ac:dyDescent="0.25">
      <c r="A102" s="134">
        <v>96</v>
      </c>
      <c r="B102" s="206" t="str">
        <f>IF('Dépenses rémunération au réel'!$B102="","",'Dépenses rémunération au réel'!$B102)</f>
        <v/>
      </c>
      <c r="C102" s="206" t="str">
        <f>IF('Dépenses rémunération au réel'!$C102="","",'Dépenses rémunération au réel'!$C102)</f>
        <v/>
      </c>
      <c r="D102" s="207" t="str">
        <f>IF('Dépenses rémunération au réel'!$D102="","",'Dépenses rémunération au réel'!$D102)</f>
        <v/>
      </c>
      <c r="E102" s="131" t="str">
        <f>IF('Dépenses rémunération au réel'!$E102="","",'Dépenses rémunération au réel'!$E102)</f>
        <v/>
      </c>
      <c r="F102" s="131" t="str">
        <f>IF('Dépenses rémunération au réel'!$F102="","",'Dépenses rémunération au réel'!$F102)</f>
        <v/>
      </c>
      <c r="G102" s="289" t="str">
        <f>IF('Dépenses rémunération au réel'!$G102="","",'Dépenses rémunération au réel'!$G102)</f>
        <v/>
      </c>
      <c r="H102" s="289" t="str">
        <f>IF('Dépenses rémunération au réel'!$H102="","",'Dépenses rémunération au réel'!$H102)</f>
        <v/>
      </c>
      <c r="I102" s="144" t="str">
        <f>IF('Dépenses rémunération au réel'!$I102="","",'Dépenses rémunération au réel'!$I102)</f>
        <v/>
      </c>
      <c r="J102" s="190" t="str">
        <f>IF('Dépenses rémunération au réel'!$J102="","",'Dépenses rémunération au réel'!$J102)</f>
        <v/>
      </c>
      <c r="K102" s="190" t="str">
        <f>IF('Dépenses rémunération au réel'!$K102="","",'Dépenses rémunération au réel'!$K102)</f>
        <v/>
      </c>
      <c r="L102" s="213" t="str">
        <f>IF('Dépenses rémunération au réel'!$L102=0,"",'Dépenses rémunération au réel'!$L102)</f>
        <v/>
      </c>
      <c r="M102" s="342"/>
      <c r="N102" s="291" t="str">
        <f t="shared" si="6"/>
        <v/>
      </c>
      <c r="O102" s="291" t="str">
        <f t="shared" si="7"/>
        <v/>
      </c>
      <c r="P102" s="189"/>
      <c r="Q102" s="102"/>
      <c r="R102" s="102"/>
      <c r="S102" s="145" t="str">
        <f t="shared" si="8"/>
        <v/>
      </c>
      <c r="T102" s="191"/>
      <c r="U102" s="192"/>
      <c r="V102" s="146" t="str">
        <f t="shared" si="9"/>
        <v/>
      </c>
      <c r="W102" s="507" t="str">
        <f t="shared" si="10"/>
        <v/>
      </c>
      <c r="X102" s="195" t="str">
        <f>IF(AND(OR(M102="KO",L102&lt;&gt;""),OR(M102="",N102="",O102="")),Listes!$A$74,IF(AND(L102&lt;S102,U102=""),Listes!$A$76,IF(AND(L102&lt;&gt;"",S102&lt;L102,T102=""),Listes!$A$78,IF(AND(Y102="",OR(M102&lt;&gt;"",N102&lt;&gt;"",O102&lt;&gt;"",P102&lt;&gt;"",Q102&lt;&gt;"",R102&lt;&gt;"")),Listes!$A$79,""))))</f>
        <v/>
      </c>
      <c r="Y102" s="196"/>
      <c r="Z102" s="152">
        <f t="shared" si="11"/>
        <v>0</v>
      </c>
    </row>
    <row r="103" spans="1:26" ht="20.100000000000001" customHeight="1" x14ac:dyDescent="0.25">
      <c r="A103" s="134">
        <v>97</v>
      </c>
      <c r="B103" s="206" t="str">
        <f>IF('Dépenses rémunération au réel'!$B103="","",'Dépenses rémunération au réel'!$B103)</f>
        <v/>
      </c>
      <c r="C103" s="206" t="str">
        <f>IF('Dépenses rémunération au réel'!$C103="","",'Dépenses rémunération au réel'!$C103)</f>
        <v/>
      </c>
      <c r="D103" s="207" t="str">
        <f>IF('Dépenses rémunération au réel'!$D103="","",'Dépenses rémunération au réel'!$D103)</f>
        <v/>
      </c>
      <c r="E103" s="131" t="str">
        <f>IF('Dépenses rémunération au réel'!$E103="","",'Dépenses rémunération au réel'!$E103)</f>
        <v/>
      </c>
      <c r="F103" s="131" t="str">
        <f>IF('Dépenses rémunération au réel'!$F103="","",'Dépenses rémunération au réel'!$F103)</f>
        <v/>
      </c>
      <c r="G103" s="289" t="str">
        <f>IF('Dépenses rémunération au réel'!$G103="","",'Dépenses rémunération au réel'!$G103)</f>
        <v/>
      </c>
      <c r="H103" s="289" t="str">
        <f>IF('Dépenses rémunération au réel'!$H103="","",'Dépenses rémunération au réel'!$H103)</f>
        <v/>
      </c>
      <c r="I103" s="144" t="str">
        <f>IF('Dépenses rémunération au réel'!$I103="","",'Dépenses rémunération au réel'!$I103)</f>
        <v/>
      </c>
      <c r="J103" s="190" t="str">
        <f>IF('Dépenses rémunération au réel'!$J103="","",'Dépenses rémunération au réel'!$J103)</f>
        <v/>
      </c>
      <c r="K103" s="190" t="str">
        <f>IF('Dépenses rémunération au réel'!$K103="","",'Dépenses rémunération au réel'!$K103)</f>
        <v/>
      </c>
      <c r="L103" s="213" t="str">
        <f>IF('Dépenses rémunération au réel'!$L103=0,"",'Dépenses rémunération au réel'!$L103)</f>
        <v/>
      </c>
      <c r="M103" s="342"/>
      <c r="N103" s="291" t="str">
        <f t="shared" si="6"/>
        <v/>
      </c>
      <c r="O103" s="291" t="str">
        <f t="shared" si="7"/>
        <v/>
      </c>
      <c r="P103" s="189"/>
      <c r="Q103" s="102"/>
      <c r="R103" s="102"/>
      <c r="S103" s="145" t="str">
        <f t="shared" si="8"/>
        <v/>
      </c>
      <c r="T103" s="191"/>
      <c r="U103" s="192"/>
      <c r="V103" s="146" t="str">
        <f t="shared" si="9"/>
        <v/>
      </c>
      <c r="W103" s="507" t="str">
        <f t="shared" si="10"/>
        <v/>
      </c>
      <c r="X103" s="195" t="str">
        <f>IF(AND(OR(M103="KO",L103&lt;&gt;""),OR(M103="",N103="",O103="")),Listes!$A$74,IF(AND(L103&lt;S103,U103=""),Listes!$A$76,IF(AND(L103&lt;&gt;"",S103&lt;L103,T103=""),Listes!$A$78,IF(AND(Y103="",OR(M103&lt;&gt;"",N103&lt;&gt;"",O103&lt;&gt;"",P103&lt;&gt;"",Q103&lt;&gt;"",R103&lt;&gt;"")),Listes!$A$79,""))))</f>
        <v/>
      </c>
      <c r="Y103" s="196"/>
      <c r="Z103" s="152">
        <f t="shared" si="11"/>
        <v>0</v>
      </c>
    </row>
    <row r="104" spans="1:26" ht="20.100000000000001" customHeight="1" x14ac:dyDescent="0.25">
      <c r="A104" s="134">
        <v>98</v>
      </c>
      <c r="B104" s="206" t="str">
        <f>IF('Dépenses rémunération au réel'!$B104="","",'Dépenses rémunération au réel'!$B104)</f>
        <v/>
      </c>
      <c r="C104" s="206" t="str">
        <f>IF('Dépenses rémunération au réel'!$C104="","",'Dépenses rémunération au réel'!$C104)</f>
        <v/>
      </c>
      <c r="D104" s="207" t="str">
        <f>IF('Dépenses rémunération au réel'!$D104="","",'Dépenses rémunération au réel'!$D104)</f>
        <v/>
      </c>
      <c r="E104" s="131" t="str">
        <f>IF('Dépenses rémunération au réel'!$E104="","",'Dépenses rémunération au réel'!$E104)</f>
        <v/>
      </c>
      <c r="F104" s="131" t="str">
        <f>IF('Dépenses rémunération au réel'!$F104="","",'Dépenses rémunération au réel'!$F104)</f>
        <v/>
      </c>
      <c r="G104" s="289" t="str">
        <f>IF('Dépenses rémunération au réel'!$G104="","",'Dépenses rémunération au réel'!$G104)</f>
        <v/>
      </c>
      <c r="H104" s="289" t="str">
        <f>IF('Dépenses rémunération au réel'!$H104="","",'Dépenses rémunération au réel'!$H104)</f>
        <v/>
      </c>
      <c r="I104" s="144" t="str">
        <f>IF('Dépenses rémunération au réel'!$I104="","",'Dépenses rémunération au réel'!$I104)</f>
        <v/>
      </c>
      <c r="J104" s="190" t="str">
        <f>IF('Dépenses rémunération au réel'!$J104="","",'Dépenses rémunération au réel'!$J104)</f>
        <v/>
      </c>
      <c r="K104" s="190" t="str">
        <f>IF('Dépenses rémunération au réel'!$K104="","",'Dépenses rémunération au réel'!$K104)</f>
        <v/>
      </c>
      <c r="L104" s="213" t="str">
        <f>IF('Dépenses rémunération au réel'!$L104=0,"",'Dépenses rémunération au réel'!$L104)</f>
        <v/>
      </c>
      <c r="M104" s="342"/>
      <c r="N104" s="291" t="str">
        <f t="shared" si="6"/>
        <v/>
      </c>
      <c r="O104" s="291" t="str">
        <f t="shared" si="7"/>
        <v/>
      </c>
      <c r="P104" s="189"/>
      <c r="Q104" s="102"/>
      <c r="R104" s="102"/>
      <c r="S104" s="145" t="str">
        <f t="shared" si="8"/>
        <v/>
      </c>
      <c r="T104" s="191"/>
      <c r="U104" s="192"/>
      <c r="V104" s="146" t="str">
        <f t="shared" si="9"/>
        <v/>
      </c>
      <c r="W104" s="507" t="str">
        <f t="shared" si="10"/>
        <v/>
      </c>
      <c r="X104" s="195" t="str">
        <f>IF(AND(OR(M104="KO",L104&lt;&gt;""),OR(M104="",N104="",O104="")),Listes!$A$74,IF(AND(L104&lt;S104,U104=""),Listes!$A$76,IF(AND(L104&lt;&gt;"",S104&lt;L104,T104=""),Listes!$A$78,IF(AND(Y104="",OR(M104&lt;&gt;"",N104&lt;&gt;"",O104&lt;&gt;"",P104&lt;&gt;"",Q104&lt;&gt;"",R104&lt;&gt;"")),Listes!$A$79,""))))</f>
        <v/>
      </c>
      <c r="Y104" s="196"/>
      <c r="Z104" s="152">
        <f t="shared" si="11"/>
        <v>0</v>
      </c>
    </row>
    <row r="105" spans="1:26" ht="20.100000000000001" customHeight="1" x14ac:dyDescent="0.25">
      <c r="A105" s="134">
        <v>99</v>
      </c>
      <c r="B105" s="206" t="str">
        <f>IF('Dépenses rémunération au réel'!$B105="","",'Dépenses rémunération au réel'!$B105)</f>
        <v/>
      </c>
      <c r="C105" s="206" t="str">
        <f>IF('Dépenses rémunération au réel'!$C105="","",'Dépenses rémunération au réel'!$C105)</f>
        <v/>
      </c>
      <c r="D105" s="207" t="str">
        <f>IF('Dépenses rémunération au réel'!$D105="","",'Dépenses rémunération au réel'!$D105)</f>
        <v/>
      </c>
      <c r="E105" s="131" t="str">
        <f>IF('Dépenses rémunération au réel'!$E105="","",'Dépenses rémunération au réel'!$E105)</f>
        <v/>
      </c>
      <c r="F105" s="131" t="str">
        <f>IF('Dépenses rémunération au réel'!$F105="","",'Dépenses rémunération au réel'!$F105)</f>
        <v/>
      </c>
      <c r="G105" s="289" t="str">
        <f>IF('Dépenses rémunération au réel'!$G105="","",'Dépenses rémunération au réel'!$G105)</f>
        <v/>
      </c>
      <c r="H105" s="289" t="str">
        <f>IF('Dépenses rémunération au réel'!$H105="","",'Dépenses rémunération au réel'!$H105)</f>
        <v/>
      </c>
      <c r="I105" s="144" t="str">
        <f>IF('Dépenses rémunération au réel'!$I105="","",'Dépenses rémunération au réel'!$I105)</f>
        <v/>
      </c>
      <c r="J105" s="190" t="str">
        <f>IF('Dépenses rémunération au réel'!$J105="","",'Dépenses rémunération au réel'!$J105)</f>
        <v/>
      </c>
      <c r="K105" s="190" t="str">
        <f>IF('Dépenses rémunération au réel'!$K105="","",'Dépenses rémunération au réel'!$K105)</f>
        <v/>
      </c>
      <c r="L105" s="213" t="str">
        <f>IF('Dépenses rémunération au réel'!$L105=0,"",'Dépenses rémunération au réel'!$L105)</f>
        <v/>
      </c>
      <c r="M105" s="342"/>
      <c r="N105" s="291" t="str">
        <f t="shared" si="6"/>
        <v/>
      </c>
      <c r="O105" s="291" t="str">
        <f t="shared" si="7"/>
        <v/>
      </c>
      <c r="P105" s="189"/>
      <c r="Q105" s="102"/>
      <c r="R105" s="102"/>
      <c r="S105" s="145" t="str">
        <f t="shared" si="8"/>
        <v/>
      </c>
      <c r="T105" s="191"/>
      <c r="U105" s="192"/>
      <c r="V105" s="146" t="str">
        <f t="shared" si="9"/>
        <v/>
      </c>
      <c r="W105" s="507" t="str">
        <f t="shared" si="10"/>
        <v/>
      </c>
      <c r="X105" s="195" t="str">
        <f>IF(AND(OR(M105="KO",L105&lt;&gt;""),OR(M105="",N105="",O105="")),Listes!$A$74,IF(AND(L105&lt;S105,U105=""),Listes!$A$76,IF(AND(L105&lt;&gt;"",S105&lt;L105,T105=""),Listes!$A$78,IF(AND(Y105="",OR(M105&lt;&gt;"",N105&lt;&gt;"",O105&lt;&gt;"",P105&lt;&gt;"",Q105&lt;&gt;"",R105&lt;&gt;"")),Listes!$A$79,""))))</f>
        <v/>
      </c>
      <c r="Y105" s="196"/>
      <c r="Z105" s="152">
        <f t="shared" si="11"/>
        <v>0</v>
      </c>
    </row>
    <row r="106" spans="1:26" ht="20.100000000000001" customHeight="1" x14ac:dyDescent="0.25">
      <c r="A106" s="134">
        <v>100</v>
      </c>
      <c r="B106" s="206" t="str">
        <f>IF('Dépenses rémunération au réel'!$B106="","",'Dépenses rémunération au réel'!$B106)</f>
        <v/>
      </c>
      <c r="C106" s="206" t="str">
        <f>IF('Dépenses rémunération au réel'!$C106="","",'Dépenses rémunération au réel'!$C106)</f>
        <v/>
      </c>
      <c r="D106" s="207" t="str">
        <f>IF('Dépenses rémunération au réel'!$D106="","",'Dépenses rémunération au réel'!$D106)</f>
        <v/>
      </c>
      <c r="E106" s="131" t="str">
        <f>IF('Dépenses rémunération au réel'!$E106="","",'Dépenses rémunération au réel'!$E106)</f>
        <v/>
      </c>
      <c r="F106" s="131" t="str">
        <f>IF('Dépenses rémunération au réel'!$F106="","",'Dépenses rémunération au réel'!$F106)</f>
        <v/>
      </c>
      <c r="G106" s="289" t="str">
        <f>IF('Dépenses rémunération au réel'!$G106="","",'Dépenses rémunération au réel'!$G106)</f>
        <v/>
      </c>
      <c r="H106" s="289" t="str">
        <f>IF('Dépenses rémunération au réel'!$H106="","",'Dépenses rémunération au réel'!$H106)</f>
        <v/>
      </c>
      <c r="I106" s="144" t="str">
        <f>IF('Dépenses rémunération au réel'!$I106="","",'Dépenses rémunération au réel'!$I106)</f>
        <v/>
      </c>
      <c r="J106" s="190" t="str">
        <f>IF('Dépenses rémunération au réel'!$J106="","",'Dépenses rémunération au réel'!$J106)</f>
        <v/>
      </c>
      <c r="K106" s="190" t="str">
        <f>IF('Dépenses rémunération au réel'!$K106="","",'Dépenses rémunération au réel'!$K106)</f>
        <v/>
      </c>
      <c r="L106" s="213" t="str">
        <f>IF('Dépenses rémunération au réel'!$L106=0,"",'Dépenses rémunération au réel'!$L106)</f>
        <v/>
      </c>
      <c r="M106" s="342"/>
      <c r="N106" s="291" t="str">
        <f t="shared" si="6"/>
        <v/>
      </c>
      <c r="O106" s="291" t="str">
        <f t="shared" si="7"/>
        <v/>
      </c>
      <c r="P106" s="189"/>
      <c r="Q106" s="102"/>
      <c r="R106" s="102"/>
      <c r="S106" s="145" t="str">
        <f t="shared" si="8"/>
        <v/>
      </c>
      <c r="T106" s="191"/>
      <c r="U106" s="192"/>
      <c r="V106" s="146" t="str">
        <f t="shared" si="9"/>
        <v/>
      </c>
      <c r="W106" s="507" t="str">
        <f t="shared" si="10"/>
        <v/>
      </c>
      <c r="X106" s="195" t="str">
        <f>IF(AND(OR(M106="KO",L106&lt;&gt;""),OR(M106="",N106="",O106="")),Listes!$A$74,IF(AND(L106&lt;S106,U106=""),Listes!$A$76,IF(AND(L106&lt;&gt;"",S106&lt;L106,T106=""),Listes!$A$78,IF(AND(Y106="",OR(M106&lt;&gt;"",N106&lt;&gt;"",O106&lt;&gt;"",P106&lt;&gt;"",Q106&lt;&gt;"",R106&lt;&gt;"")),Listes!$A$79,""))))</f>
        <v/>
      </c>
      <c r="Y106" s="196"/>
      <c r="Z106" s="152">
        <f t="shared" si="11"/>
        <v>0</v>
      </c>
    </row>
    <row r="107" spans="1:26" ht="20.100000000000001" customHeight="1" x14ac:dyDescent="0.25">
      <c r="A107" s="134">
        <v>101</v>
      </c>
      <c r="B107" s="206" t="str">
        <f>IF('Dépenses rémunération au réel'!$B107="","",'Dépenses rémunération au réel'!$B107)</f>
        <v/>
      </c>
      <c r="C107" s="206" t="str">
        <f>IF('Dépenses rémunération au réel'!$C107="","",'Dépenses rémunération au réel'!$C107)</f>
        <v/>
      </c>
      <c r="D107" s="207" t="str">
        <f>IF('Dépenses rémunération au réel'!$D107="","",'Dépenses rémunération au réel'!$D107)</f>
        <v/>
      </c>
      <c r="E107" s="131" t="str">
        <f>IF('Dépenses rémunération au réel'!$E107="","",'Dépenses rémunération au réel'!$E107)</f>
        <v/>
      </c>
      <c r="F107" s="131" t="str">
        <f>IF('Dépenses rémunération au réel'!$F107="","",'Dépenses rémunération au réel'!$F107)</f>
        <v/>
      </c>
      <c r="G107" s="289" t="str">
        <f>IF('Dépenses rémunération au réel'!$G107="","",'Dépenses rémunération au réel'!$G107)</f>
        <v/>
      </c>
      <c r="H107" s="289" t="str">
        <f>IF('Dépenses rémunération au réel'!$H107="","",'Dépenses rémunération au réel'!$H107)</f>
        <v/>
      </c>
      <c r="I107" s="144" t="str">
        <f>IF('Dépenses rémunération au réel'!$I107="","",'Dépenses rémunération au réel'!$I107)</f>
        <v/>
      </c>
      <c r="J107" s="190" t="str">
        <f>IF('Dépenses rémunération au réel'!$J107="","",'Dépenses rémunération au réel'!$J107)</f>
        <v/>
      </c>
      <c r="K107" s="190" t="str">
        <f>IF('Dépenses rémunération au réel'!$K107="","",'Dépenses rémunération au réel'!$K107)</f>
        <v/>
      </c>
      <c r="L107" s="213" t="str">
        <f>IF('Dépenses rémunération au réel'!$L107=0,"",'Dépenses rémunération au réel'!$L107)</f>
        <v/>
      </c>
      <c r="M107" s="342"/>
      <c r="N107" s="291" t="str">
        <f t="shared" si="6"/>
        <v/>
      </c>
      <c r="O107" s="291" t="str">
        <f t="shared" si="7"/>
        <v/>
      </c>
      <c r="P107" s="189"/>
      <c r="Q107" s="102"/>
      <c r="R107" s="102"/>
      <c r="S107" s="145" t="str">
        <f t="shared" si="8"/>
        <v/>
      </c>
      <c r="T107" s="191"/>
      <c r="U107" s="192"/>
      <c r="V107" s="146" t="str">
        <f t="shared" si="9"/>
        <v/>
      </c>
      <c r="W107" s="507" t="str">
        <f t="shared" si="10"/>
        <v/>
      </c>
      <c r="X107" s="195" t="str">
        <f>IF(AND(OR(M107="KO",L107&lt;&gt;""),OR(M107="",N107="",O107="")),Listes!$A$74,IF(AND(L107&lt;S107,U107=""),Listes!$A$76,IF(AND(L107&lt;&gt;"",S107&lt;L107,T107=""),Listes!$A$78,IF(AND(Y107="",OR(M107&lt;&gt;"",N107&lt;&gt;"",O107&lt;&gt;"",P107&lt;&gt;"",Q107&lt;&gt;"",R107&lt;&gt;"")),Listes!$A$79,""))))</f>
        <v/>
      </c>
      <c r="Y107" s="196"/>
      <c r="Z107" s="152">
        <f t="shared" si="11"/>
        <v>0</v>
      </c>
    </row>
    <row r="108" spans="1:26" ht="20.100000000000001" customHeight="1" x14ac:dyDescent="0.25">
      <c r="A108" s="134">
        <v>102</v>
      </c>
      <c r="B108" s="206" t="str">
        <f>IF('Dépenses rémunération au réel'!$B108="","",'Dépenses rémunération au réel'!$B108)</f>
        <v/>
      </c>
      <c r="C108" s="206" t="str">
        <f>IF('Dépenses rémunération au réel'!$C108="","",'Dépenses rémunération au réel'!$C108)</f>
        <v/>
      </c>
      <c r="D108" s="207" t="str">
        <f>IF('Dépenses rémunération au réel'!$D108="","",'Dépenses rémunération au réel'!$D108)</f>
        <v/>
      </c>
      <c r="E108" s="131" t="str">
        <f>IF('Dépenses rémunération au réel'!$E108="","",'Dépenses rémunération au réel'!$E108)</f>
        <v/>
      </c>
      <c r="F108" s="131" t="str">
        <f>IF('Dépenses rémunération au réel'!$F108="","",'Dépenses rémunération au réel'!$F108)</f>
        <v/>
      </c>
      <c r="G108" s="289" t="str">
        <f>IF('Dépenses rémunération au réel'!$G108="","",'Dépenses rémunération au réel'!$G108)</f>
        <v/>
      </c>
      <c r="H108" s="289" t="str">
        <f>IF('Dépenses rémunération au réel'!$H108="","",'Dépenses rémunération au réel'!$H108)</f>
        <v/>
      </c>
      <c r="I108" s="144" t="str">
        <f>IF('Dépenses rémunération au réel'!$I108="","",'Dépenses rémunération au réel'!$I108)</f>
        <v/>
      </c>
      <c r="J108" s="190" t="str">
        <f>IF('Dépenses rémunération au réel'!$J108="","",'Dépenses rémunération au réel'!$J108)</f>
        <v/>
      </c>
      <c r="K108" s="190" t="str">
        <f>IF('Dépenses rémunération au réel'!$K108="","",'Dépenses rémunération au réel'!$K108)</f>
        <v/>
      </c>
      <c r="L108" s="213" t="str">
        <f>IF('Dépenses rémunération au réel'!$L108=0,"",'Dépenses rémunération au réel'!$L108)</f>
        <v/>
      </c>
      <c r="M108" s="342"/>
      <c r="N108" s="291" t="str">
        <f t="shared" si="6"/>
        <v/>
      </c>
      <c r="O108" s="291" t="str">
        <f t="shared" si="7"/>
        <v/>
      </c>
      <c r="P108" s="189"/>
      <c r="Q108" s="102"/>
      <c r="R108" s="102"/>
      <c r="S108" s="145" t="str">
        <f t="shared" si="8"/>
        <v/>
      </c>
      <c r="T108" s="191"/>
      <c r="U108" s="192"/>
      <c r="V108" s="146" t="str">
        <f t="shared" si="9"/>
        <v/>
      </c>
      <c r="W108" s="507" t="str">
        <f t="shared" si="10"/>
        <v/>
      </c>
      <c r="X108" s="195" t="str">
        <f>IF(AND(OR(M108="KO",L108&lt;&gt;""),OR(M108="",N108="",O108="")),Listes!$A$74,IF(AND(L108&lt;S108,U108=""),Listes!$A$76,IF(AND(L108&lt;&gt;"",S108&lt;L108,T108=""),Listes!$A$78,IF(AND(Y108="",OR(M108&lt;&gt;"",N108&lt;&gt;"",O108&lt;&gt;"",P108&lt;&gt;"",Q108&lt;&gt;"",R108&lt;&gt;"")),Listes!$A$79,""))))</f>
        <v/>
      </c>
      <c r="Y108" s="196"/>
      <c r="Z108" s="152">
        <f t="shared" si="11"/>
        <v>0</v>
      </c>
    </row>
    <row r="109" spans="1:26" ht="20.100000000000001" customHeight="1" x14ac:dyDescent="0.25">
      <c r="A109" s="134">
        <v>103</v>
      </c>
      <c r="B109" s="206" t="str">
        <f>IF('Dépenses rémunération au réel'!$B109="","",'Dépenses rémunération au réel'!$B109)</f>
        <v/>
      </c>
      <c r="C109" s="206" t="str">
        <f>IF('Dépenses rémunération au réel'!$C109="","",'Dépenses rémunération au réel'!$C109)</f>
        <v/>
      </c>
      <c r="D109" s="207" t="str">
        <f>IF('Dépenses rémunération au réel'!$D109="","",'Dépenses rémunération au réel'!$D109)</f>
        <v/>
      </c>
      <c r="E109" s="131" t="str">
        <f>IF('Dépenses rémunération au réel'!$E109="","",'Dépenses rémunération au réel'!$E109)</f>
        <v/>
      </c>
      <c r="F109" s="131" t="str">
        <f>IF('Dépenses rémunération au réel'!$F109="","",'Dépenses rémunération au réel'!$F109)</f>
        <v/>
      </c>
      <c r="G109" s="289" t="str">
        <f>IF('Dépenses rémunération au réel'!$G109="","",'Dépenses rémunération au réel'!$G109)</f>
        <v/>
      </c>
      <c r="H109" s="289" t="str">
        <f>IF('Dépenses rémunération au réel'!$H109="","",'Dépenses rémunération au réel'!$H109)</f>
        <v/>
      </c>
      <c r="I109" s="144" t="str">
        <f>IF('Dépenses rémunération au réel'!$I109="","",'Dépenses rémunération au réel'!$I109)</f>
        <v/>
      </c>
      <c r="J109" s="190" t="str">
        <f>IF('Dépenses rémunération au réel'!$J109="","",'Dépenses rémunération au réel'!$J109)</f>
        <v/>
      </c>
      <c r="K109" s="190" t="str">
        <f>IF('Dépenses rémunération au réel'!$K109="","",'Dépenses rémunération au réel'!$K109)</f>
        <v/>
      </c>
      <c r="L109" s="213" t="str">
        <f>IF('Dépenses rémunération au réel'!$L109=0,"",'Dépenses rémunération au réel'!$L109)</f>
        <v/>
      </c>
      <c r="M109" s="342"/>
      <c r="N109" s="291" t="str">
        <f t="shared" si="6"/>
        <v/>
      </c>
      <c r="O109" s="291" t="str">
        <f t="shared" si="7"/>
        <v/>
      </c>
      <c r="P109" s="189"/>
      <c r="Q109" s="102"/>
      <c r="R109" s="102"/>
      <c r="S109" s="145" t="str">
        <f t="shared" si="8"/>
        <v/>
      </c>
      <c r="T109" s="191"/>
      <c r="U109" s="192"/>
      <c r="V109" s="146" t="str">
        <f t="shared" si="9"/>
        <v/>
      </c>
      <c r="W109" s="507" t="str">
        <f t="shared" si="10"/>
        <v/>
      </c>
      <c r="X109" s="195" t="str">
        <f>IF(AND(OR(M109="KO",L109&lt;&gt;""),OR(M109="",N109="",O109="")),Listes!$A$74,IF(AND(L109&lt;S109,U109=""),Listes!$A$76,IF(AND(L109&lt;&gt;"",S109&lt;L109,T109=""),Listes!$A$78,IF(AND(Y109="",OR(M109&lt;&gt;"",N109&lt;&gt;"",O109&lt;&gt;"",P109&lt;&gt;"",Q109&lt;&gt;"",R109&lt;&gt;"")),Listes!$A$79,""))))</f>
        <v/>
      </c>
      <c r="Y109" s="196"/>
      <c r="Z109" s="152">
        <f t="shared" si="11"/>
        <v>0</v>
      </c>
    </row>
    <row r="110" spans="1:26" ht="20.100000000000001" customHeight="1" x14ac:dyDescent="0.25">
      <c r="A110" s="134">
        <v>104</v>
      </c>
      <c r="B110" s="206" t="str">
        <f>IF('Dépenses rémunération au réel'!$B110="","",'Dépenses rémunération au réel'!$B110)</f>
        <v/>
      </c>
      <c r="C110" s="206" t="str">
        <f>IF('Dépenses rémunération au réel'!$C110="","",'Dépenses rémunération au réel'!$C110)</f>
        <v/>
      </c>
      <c r="D110" s="207" t="str">
        <f>IF('Dépenses rémunération au réel'!$D110="","",'Dépenses rémunération au réel'!$D110)</f>
        <v/>
      </c>
      <c r="E110" s="131" t="str">
        <f>IF('Dépenses rémunération au réel'!$E110="","",'Dépenses rémunération au réel'!$E110)</f>
        <v/>
      </c>
      <c r="F110" s="131" t="str">
        <f>IF('Dépenses rémunération au réel'!$F110="","",'Dépenses rémunération au réel'!$F110)</f>
        <v/>
      </c>
      <c r="G110" s="289" t="str">
        <f>IF('Dépenses rémunération au réel'!$G110="","",'Dépenses rémunération au réel'!$G110)</f>
        <v/>
      </c>
      <c r="H110" s="289" t="str">
        <f>IF('Dépenses rémunération au réel'!$H110="","",'Dépenses rémunération au réel'!$H110)</f>
        <v/>
      </c>
      <c r="I110" s="144" t="str">
        <f>IF('Dépenses rémunération au réel'!$I110="","",'Dépenses rémunération au réel'!$I110)</f>
        <v/>
      </c>
      <c r="J110" s="190" t="str">
        <f>IF('Dépenses rémunération au réel'!$J110="","",'Dépenses rémunération au réel'!$J110)</f>
        <v/>
      </c>
      <c r="K110" s="190" t="str">
        <f>IF('Dépenses rémunération au réel'!$K110="","",'Dépenses rémunération au réel'!$K110)</f>
        <v/>
      </c>
      <c r="L110" s="213" t="str">
        <f>IF('Dépenses rémunération au réel'!$L110=0,"",'Dépenses rémunération au réel'!$L110)</f>
        <v/>
      </c>
      <c r="M110" s="342"/>
      <c r="N110" s="291" t="str">
        <f t="shared" si="6"/>
        <v/>
      </c>
      <c r="O110" s="291" t="str">
        <f t="shared" si="7"/>
        <v/>
      </c>
      <c r="P110" s="189"/>
      <c r="Q110" s="102"/>
      <c r="R110" s="102"/>
      <c r="S110" s="145" t="str">
        <f t="shared" si="8"/>
        <v/>
      </c>
      <c r="T110" s="191"/>
      <c r="U110" s="192"/>
      <c r="V110" s="146" t="str">
        <f t="shared" si="9"/>
        <v/>
      </c>
      <c r="W110" s="507" t="str">
        <f t="shared" si="10"/>
        <v/>
      </c>
      <c r="X110" s="195" t="str">
        <f>IF(AND(OR(M110="KO",L110&lt;&gt;""),OR(M110="",N110="",O110="")),Listes!$A$74,IF(AND(L110&lt;S110,U110=""),Listes!$A$76,IF(AND(L110&lt;&gt;"",S110&lt;L110,T110=""),Listes!$A$78,IF(AND(Y110="",OR(M110&lt;&gt;"",N110&lt;&gt;"",O110&lt;&gt;"",P110&lt;&gt;"",Q110&lt;&gt;"",R110&lt;&gt;"")),Listes!$A$79,""))))</f>
        <v/>
      </c>
      <c r="Y110" s="196"/>
      <c r="Z110" s="152">
        <f t="shared" si="11"/>
        <v>0</v>
      </c>
    </row>
    <row r="111" spans="1:26" ht="20.100000000000001" customHeight="1" x14ac:dyDescent="0.25">
      <c r="A111" s="134">
        <v>105</v>
      </c>
      <c r="B111" s="206" t="str">
        <f>IF('Dépenses rémunération au réel'!$B111="","",'Dépenses rémunération au réel'!$B111)</f>
        <v/>
      </c>
      <c r="C111" s="206" t="str">
        <f>IF('Dépenses rémunération au réel'!$C111="","",'Dépenses rémunération au réel'!$C111)</f>
        <v/>
      </c>
      <c r="D111" s="207" t="str">
        <f>IF('Dépenses rémunération au réel'!$D111="","",'Dépenses rémunération au réel'!$D111)</f>
        <v/>
      </c>
      <c r="E111" s="131" t="str">
        <f>IF('Dépenses rémunération au réel'!$E111="","",'Dépenses rémunération au réel'!$E111)</f>
        <v/>
      </c>
      <c r="F111" s="131" t="str">
        <f>IF('Dépenses rémunération au réel'!$F111="","",'Dépenses rémunération au réel'!$F111)</f>
        <v/>
      </c>
      <c r="G111" s="289" t="str">
        <f>IF('Dépenses rémunération au réel'!$G111="","",'Dépenses rémunération au réel'!$G111)</f>
        <v/>
      </c>
      <c r="H111" s="289" t="str">
        <f>IF('Dépenses rémunération au réel'!$H111="","",'Dépenses rémunération au réel'!$H111)</f>
        <v/>
      </c>
      <c r="I111" s="144" t="str">
        <f>IF('Dépenses rémunération au réel'!$I111="","",'Dépenses rémunération au réel'!$I111)</f>
        <v/>
      </c>
      <c r="J111" s="190" t="str">
        <f>IF('Dépenses rémunération au réel'!$J111="","",'Dépenses rémunération au réel'!$J111)</f>
        <v/>
      </c>
      <c r="K111" s="190" t="str">
        <f>IF('Dépenses rémunération au réel'!$K111="","",'Dépenses rémunération au réel'!$K111)</f>
        <v/>
      </c>
      <c r="L111" s="213" t="str">
        <f>IF('Dépenses rémunération au réel'!$L111=0,"",'Dépenses rémunération au réel'!$L111)</f>
        <v/>
      </c>
      <c r="M111" s="342"/>
      <c r="N111" s="291" t="str">
        <f t="shared" si="6"/>
        <v/>
      </c>
      <c r="O111" s="291" t="str">
        <f t="shared" si="7"/>
        <v/>
      </c>
      <c r="P111" s="189"/>
      <c r="Q111" s="102"/>
      <c r="R111" s="102"/>
      <c r="S111" s="145" t="str">
        <f t="shared" si="8"/>
        <v/>
      </c>
      <c r="T111" s="191"/>
      <c r="U111" s="192"/>
      <c r="V111" s="146" t="str">
        <f t="shared" si="9"/>
        <v/>
      </c>
      <c r="W111" s="507" t="str">
        <f t="shared" si="10"/>
        <v/>
      </c>
      <c r="X111" s="195" t="str">
        <f>IF(AND(OR(M111="KO",L111&lt;&gt;""),OR(M111="",N111="",O111="")),Listes!$A$74,IF(AND(L111&lt;S111,U111=""),Listes!$A$76,IF(AND(L111&lt;&gt;"",S111&lt;L111,T111=""),Listes!$A$78,IF(AND(Y111="",OR(M111&lt;&gt;"",N111&lt;&gt;"",O111&lt;&gt;"",P111&lt;&gt;"",Q111&lt;&gt;"",R111&lt;&gt;"")),Listes!$A$79,""))))</f>
        <v/>
      </c>
      <c r="Y111" s="196"/>
      <c r="Z111" s="152">
        <f t="shared" si="11"/>
        <v>0</v>
      </c>
    </row>
    <row r="112" spans="1:26" ht="20.100000000000001" customHeight="1" x14ac:dyDescent="0.25">
      <c r="A112" s="134">
        <v>106</v>
      </c>
      <c r="B112" s="206" t="str">
        <f>IF('Dépenses rémunération au réel'!$B112="","",'Dépenses rémunération au réel'!$B112)</f>
        <v/>
      </c>
      <c r="C112" s="206" t="str">
        <f>IF('Dépenses rémunération au réel'!$C112="","",'Dépenses rémunération au réel'!$C112)</f>
        <v/>
      </c>
      <c r="D112" s="207" t="str">
        <f>IF('Dépenses rémunération au réel'!$D112="","",'Dépenses rémunération au réel'!$D112)</f>
        <v/>
      </c>
      <c r="E112" s="131" t="str">
        <f>IF('Dépenses rémunération au réel'!$E112="","",'Dépenses rémunération au réel'!$E112)</f>
        <v/>
      </c>
      <c r="F112" s="131" t="str">
        <f>IF('Dépenses rémunération au réel'!$F112="","",'Dépenses rémunération au réel'!$F112)</f>
        <v/>
      </c>
      <c r="G112" s="289" t="str">
        <f>IF('Dépenses rémunération au réel'!$G112="","",'Dépenses rémunération au réel'!$G112)</f>
        <v/>
      </c>
      <c r="H112" s="289" t="str">
        <f>IF('Dépenses rémunération au réel'!$H112="","",'Dépenses rémunération au réel'!$H112)</f>
        <v/>
      </c>
      <c r="I112" s="144" t="str">
        <f>IF('Dépenses rémunération au réel'!$I112="","",'Dépenses rémunération au réel'!$I112)</f>
        <v/>
      </c>
      <c r="J112" s="190" t="str">
        <f>IF('Dépenses rémunération au réel'!$J112="","",'Dépenses rémunération au réel'!$J112)</f>
        <v/>
      </c>
      <c r="K112" s="190" t="str">
        <f>IF('Dépenses rémunération au réel'!$K112="","",'Dépenses rémunération au réel'!$K112)</f>
        <v/>
      </c>
      <c r="L112" s="213" t="str">
        <f>IF('Dépenses rémunération au réel'!$L112=0,"",'Dépenses rémunération au réel'!$L112)</f>
        <v/>
      </c>
      <c r="M112" s="342"/>
      <c r="N112" s="291" t="str">
        <f t="shared" si="6"/>
        <v/>
      </c>
      <c r="O112" s="291" t="str">
        <f t="shared" si="7"/>
        <v/>
      </c>
      <c r="P112" s="189"/>
      <c r="Q112" s="102"/>
      <c r="R112" s="102"/>
      <c r="S112" s="145" t="str">
        <f t="shared" si="8"/>
        <v/>
      </c>
      <c r="T112" s="191"/>
      <c r="U112" s="192"/>
      <c r="V112" s="146" t="str">
        <f t="shared" si="9"/>
        <v/>
      </c>
      <c r="W112" s="507" t="str">
        <f t="shared" si="10"/>
        <v/>
      </c>
      <c r="X112" s="195" t="str">
        <f>IF(AND(OR(M112="KO",L112&lt;&gt;""),OR(M112="",N112="",O112="")),Listes!$A$74,IF(AND(L112&lt;S112,U112=""),Listes!$A$76,IF(AND(L112&lt;&gt;"",S112&lt;L112,T112=""),Listes!$A$78,IF(AND(Y112="",OR(M112&lt;&gt;"",N112&lt;&gt;"",O112&lt;&gt;"",P112&lt;&gt;"",Q112&lt;&gt;"",R112&lt;&gt;"")),Listes!$A$79,""))))</f>
        <v/>
      </c>
      <c r="Y112" s="196"/>
      <c r="Z112" s="152">
        <f t="shared" si="11"/>
        <v>0</v>
      </c>
    </row>
    <row r="113" spans="1:26" ht="20.100000000000001" customHeight="1" x14ac:dyDescent="0.25">
      <c r="A113" s="134">
        <v>107</v>
      </c>
      <c r="B113" s="206" t="str">
        <f>IF('Dépenses rémunération au réel'!$B113="","",'Dépenses rémunération au réel'!$B113)</f>
        <v/>
      </c>
      <c r="C113" s="206" t="str">
        <f>IF('Dépenses rémunération au réel'!$C113="","",'Dépenses rémunération au réel'!$C113)</f>
        <v/>
      </c>
      <c r="D113" s="207" t="str">
        <f>IF('Dépenses rémunération au réel'!$D113="","",'Dépenses rémunération au réel'!$D113)</f>
        <v/>
      </c>
      <c r="E113" s="131" t="str">
        <f>IF('Dépenses rémunération au réel'!$E113="","",'Dépenses rémunération au réel'!$E113)</f>
        <v/>
      </c>
      <c r="F113" s="131" t="str">
        <f>IF('Dépenses rémunération au réel'!$F113="","",'Dépenses rémunération au réel'!$F113)</f>
        <v/>
      </c>
      <c r="G113" s="289" t="str">
        <f>IF('Dépenses rémunération au réel'!$G113="","",'Dépenses rémunération au réel'!$G113)</f>
        <v/>
      </c>
      <c r="H113" s="289" t="str">
        <f>IF('Dépenses rémunération au réel'!$H113="","",'Dépenses rémunération au réel'!$H113)</f>
        <v/>
      </c>
      <c r="I113" s="144" t="str">
        <f>IF('Dépenses rémunération au réel'!$I113="","",'Dépenses rémunération au réel'!$I113)</f>
        <v/>
      </c>
      <c r="J113" s="190" t="str">
        <f>IF('Dépenses rémunération au réel'!$J113="","",'Dépenses rémunération au réel'!$J113)</f>
        <v/>
      </c>
      <c r="K113" s="190" t="str">
        <f>IF('Dépenses rémunération au réel'!$K113="","",'Dépenses rémunération au réel'!$K113)</f>
        <v/>
      </c>
      <c r="L113" s="213" t="str">
        <f>IF('Dépenses rémunération au réel'!$L113=0,"",'Dépenses rémunération au réel'!$L113)</f>
        <v/>
      </c>
      <c r="M113" s="342"/>
      <c r="N113" s="291" t="str">
        <f t="shared" si="6"/>
        <v/>
      </c>
      <c r="O113" s="291" t="str">
        <f t="shared" si="7"/>
        <v/>
      </c>
      <c r="P113" s="189"/>
      <c r="Q113" s="102"/>
      <c r="R113" s="102"/>
      <c r="S113" s="145" t="str">
        <f t="shared" si="8"/>
        <v/>
      </c>
      <c r="T113" s="191"/>
      <c r="U113" s="192"/>
      <c r="V113" s="146" t="str">
        <f t="shared" si="9"/>
        <v/>
      </c>
      <c r="W113" s="507" t="str">
        <f t="shared" si="10"/>
        <v/>
      </c>
      <c r="X113" s="195" t="str">
        <f>IF(AND(OR(M113="KO",L113&lt;&gt;""),OR(M113="",N113="",O113="")),Listes!$A$74,IF(AND(L113&lt;S113,U113=""),Listes!$A$76,IF(AND(L113&lt;&gt;"",S113&lt;L113,T113=""),Listes!$A$78,IF(AND(Y113="",OR(M113&lt;&gt;"",N113&lt;&gt;"",O113&lt;&gt;"",P113&lt;&gt;"",Q113&lt;&gt;"",R113&lt;&gt;"")),Listes!$A$79,""))))</f>
        <v/>
      </c>
      <c r="Y113" s="196"/>
      <c r="Z113" s="152">
        <f t="shared" si="11"/>
        <v>0</v>
      </c>
    </row>
    <row r="114" spans="1:26" ht="20.100000000000001" customHeight="1" x14ac:dyDescent="0.25">
      <c r="A114" s="134">
        <v>108</v>
      </c>
      <c r="B114" s="206" t="str">
        <f>IF('Dépenses rémunération au réel'!$B114="","",'Dépenses rémunération au réel'!$B114)</f>
        <v/>
      </c>
      <c r="C114" s="206" t="str">
        <f>IF('Dépenses rémunération au réel'!$C114="","",'Dépenses rémunération au réel'!$C114)</f>
        <v/>
      </c>
      <c r="D114" s="207" t="str">
        <f>IF('Dépenses rémunération au réel'!$D114="","",'Dépenses rémunération au réel'!$D114)</f>
        <v/>
      </c>
      <c r="E114" s="131" t="str">
        <f>IF('Dépenses rémunération au réel'!$E114="","",'Dépenses rémunération au réel'!$E114)</f>
        <v/>
      </c>
      <c r="F114" s="131" t="str">
        <f>IF('Dépenses rémunération au réel'!$F114="","",'Dépenses rémunération au réel'!$F114)</f>
        <v/>
      </c>
      <c r="G114" s="289" t="str">
        <f>IF('Dépenses rémunération au réel'!$G114="","",'Dépenses rémunération au réel'!$G114)</f>
        <v/>
      </c>
      <c r="H114" s="289" t="str">
        <f>IF('Dépenses rémunération au réel'!$H114="","",'Dépenses rémunération au réel'!$H114)</f>
        <v/>
      </c>
      <c r="I114" s="144" t="str">
        <f>IF('Dépenses rémunération au réel'!$I114="","",'Dépenses rémunération au réel'!$I114)</f>
        <v/>
      </c>
      <c r="J114" s="190" t="str">
        <f>IF('Dépenses rémunération au réel'!$J114="","",'Dépenses rémunération au réel'!$J114)</f>
        <v/>
      </c>
      <c r="K114" s="190" t="str">
        <f>IF('Dépenses rémunération au réel'!$K114="","",'Dépenses rémunération au réel'!$K114)</f>
        <v/>
      </c>
      <c r="L114" s="213" t="str">
        <f>IF('Dépenses rémunération au réel'!$L114=0,"",'Dépenses rémunération au réel'!$L114)</f>
        <v/>
      </c>
      <c r="M114" s="342"/>
      <c r="N114" s="291" t="str">
        <f t="shared" si="6"/>
        <v/>
      </c>
      <c r="O114" s="291" t="str">
        <f t="shared" si="7"/>
        <v/>
      </c>
      <c r="P114" s="189"/>
      <c r="Q114" s="102"/>
      <c r="R114" s="102"/>
      <c r="S114" s="145" t="str">
        <f t="shared" si="8"/>
        <v/>
      </c>
      <c r="T114" s="191"/>
      <c r="U114" s="192"/>
      <c r="V114" s="146" t="str">
        <f t="shared" si="9"/>
        <v/>
      </c>
      <c r="W114" s="507" t="str">
        <f t="shared" si="10"/>
        <v/>
      </c>
      <c r="X114" s="195" t="str">
        <f>IF(AND(OR(M114="KO",L114&lt;&gt;""),OR(M114="",N114="",O114="")),Listes!$A$74,IF(AND(L114&lt;S114,U114=""),Listes!$A$76,IF(AND(L114&lt;&gt;"",S114&lt;L114,T114=""),Listes!$A$78,IF(AND(Y114="",OR(M114&lt;&gt;"",N114&lt;&gt;"",O114&lt;&gt;"",P114&lt;&gt;"",Q114&lt;&gt;"",R114&lt;&gt;"")),Listes!$A$79,""))))</f>
        <v/>
      </c>
      <c r="Y114" s="196"/>
      <c r="Z114" s="152">
        <f t="shared" si="11"/>
        <v>0</v>
      </c>
    </row>
    <row r="115" spans="1:26" ht="20.100000000000001" customHeight="1" x14ac:dyDescent="0.25">
      <c r="A115" s="134">
        <v>109</v>
      </c>
      <c r="B115" s="206" t="str">
        <f>IF('Dépenses rémunération au réel'!$B115="","",'Dépenses rémunération au réel'!$B115)</f>
        <v/>
      </c>
      <c r="C115" s="206" t="str">
        <f>IF('Dépenses rémunération au réel'!$C115="","",'Dépenses rémunération au réel'!$C115)</f>
        <v/>
      </c>
      <c r="D115" s="207" t="str">
        <f>IF('Dépenses rémunération au réel'!$D115="","",'Dépenses rémunération au réel'!$D115)</f>
        <v/>
      </c>
      <c r="E115" s="131" t="str">
        <f>IF('Dépenses rémunération au réel'!$E115="","",'Dépenses rémunération au réel'!$E115)</f>
        <v/>
      </c>
      <c r="F115" s="131" t="str">
        <f>IF('Dépenses rémunération au réel'!$F115="","",'Dépenses rémunération au réel'!$F115)</f>
        <v/>
      </c>
      <c r="G115" s="289" t="str">
        <f>IF('Dépenses rémunération au réel'!$G115="","",'Dépenses rémunération au réel'!$G115)</f>
        <v/>
      </c>
      <c r="H115" s="289" t="str">
        <f>IF('Dépenses rémunération au réel'!$H115="","",'Dépenses rémunération au réel'!$H115)</f>
        <v/>
      </c>
      <c r="I115" s="144" t="str">
        <f>IF('Dépenses rémunération au réel'!$I115="","",'Dépenses rémunération au réel'!$I115)</f>
        <v/>
      </c>
      <c r="J115" s="190" t="str">
        <f>IF('Dépenses rémunération au réel'!$J115="","",'Dépenses rémunération au réel'!$J115)</f>
        <v/>
      </c>
      <c r="K115" s="190" t="str">
        <f>IF('Dépenses rémunération au réel'!$K115="","",'Dépenses rémunération au réel'!$K115)</f>
        <v/>
      </c>
      <c r="L115" s="213" t="str">
        <f>IF('Dépenses rémunération au réel'!$L115=0,"",'Dépenses rémunération au réel'!$L115)</f>
        <v/>
      </c>
      <c r="M115" s="342"/>
      <c r="N115" s="291" t="str">
        <f t="shared" si="6"/>
        <v/>
      </c>
      <c r="O115" s="291" t="str">
        <f t="shared" si="7"/>
        <v/>
      </c>
      <c r="P115" s="189"/>
      <c r="Q115" s="102"/>
      <c r="R115" s="102"/>
      <c r="S115" s="145" t="str">
        <f t="shared" si="8"/>
        <v/>
      </c>
      <c r="T115" s="191"/>
      <c r="U115" s="192"/>
      <c r="V115" s="146" t="str">
        <f t="shared" si="9"/>
        <v/>
      </c>
      <c r="W115" s="507" t="str">
        <f t="shared" si="10"/>
        <v/>
      </c>
      <c r="X115" s="195" t="str">
        <f>IF(AND(OR(M115="KO",L115&lt;&gt;""),OR(M115="",N115="",O115="")),Listes!$A$74,IF(AND(L115&lt;S115,U115=""),Listes!$A$76,IF(AND(L115&lt;&gt;"",S115&lt;L115,T115=""),Listes!$A$78,IF(AND(Y115="",OR(M115&lt;&gt;"",N115&lt;&gt;"",O115&lt;&gt;"",P115&lt;&gt;"",Q115&lt;&gt;"",R115&lt;&gt;"")),Listes!$A$79,""))))</f>
        <v/>
      </c>
      <c r="Y115" s="196"/>
      <c r="Z115" s="152">
        <f t="shared" si="11"/>
        <v>0</v>
      </c>
    </row>
    <row r="116" spans="1:26" ht="20.100000000000001" customHeight="1" x14ac:dyDescent="0.25">
      <c r="A116" s="134">
        <v>110</v>
      </c>
      <c r="B116" s="206" t="str">
        <f>IF('Dépenses rémunération au réel'!$B116="","",'Dépenses rémunération au réel'!$B116)</f>
        <v/>
      </c>
      <c r="C116" s="206" t="str">
        <f>IF('Dépenses rémunération au réel'!$C116="","",'Dépenses rémunération au réel'!$C116)</f>
        <v/>
      </c>
      <c r="D116" s="207" t="str">
        <f>IF('Dépenses rémunération au réel'!$D116="","",'Dépenses rémunération au réel'!$D116)</f>
        <v/>
      </c>
      <c r="E116" s="131" t="str">
        <f>IF('Dépenses rémunération au réel'!$E116="","",'Dépenses rémunération au réel'!$E116)</f>
        <v/>
      </c>
      <c r="F116" s="131" t="str">
        <f>IF('Dépenses rémunération au réel'!$F116="","",'Dépenses rémunération au réel'!$F116)</f>
        <v/>
      </c>
      <c r="G116" s="289" t="str">
        <f>IF('Dépenses rémunération au réel'!$G116="","",'Dépenses rémunération au réel'!$G116)</f>
        <v/>
      </c>
      <c r="H116" s="289" t="str">
        <f>IF('Dépenses rémunération au réel'!$H116="","",'Dépenses rémunération au réel'!$H116)</f>
        <v/>
      </c>
      <c r="I116" s="144" t="str">
        <f>IF('Dépenses rémunération au réel'!$I116="","",'Dépenses rémunération au réel'!$I116)</f>
        <v/>
      </c>
      <c r="J116" s="190" t="str">
        <f>IF('Dépenses rémunération au réel'!$J116="","",'Dépenses rémunération au réel'!$J116)</f>
        <v/>
      </c>
      <c r="K116" s="190" t="str">
        <f>IF('Dépenses rémunération au réel'!$K116="","",'Dépenses rémunération au réel'!$K116)</f>
        <v/>
      </c>
      <c r="L116" s="213" t="str">
        <f>IF('Dépenses rémunération au réel'!$L116=0,"",'Dépenses rémunération au réel'!$L116)</f>
        <v/>
      </c>
      <c r="M116" s="342"/>
      <c r="N116" s="291" t="str">
        <f t="shared" si="6"/>
        <v/>
      </c>
      <c r="O116" s="291" t="str">
        <f t="shared" si="7"/>
        <v/>
      </c>
      <c r="P116" s="189"/>
      <c r="Q116" s="102"/>
      <c r="R116" s="102"/>
      <c r="S116" s="145" t="str">
        <f t="shared" si="8"/>
        <v/>
      </c>
      <c r="T116" s="191"/>
      <c r="U116" s="192"/>
      <c r="V116" s="146" t="str">
        <f t="shared" si="9"/>
        <v/>
      </c>
      <c r="W116" s="507" t="str">
        <f t="shared" si="10"/>
        <v/>
      </c>
      <c r="X116" s="195" t="str">
        <f>IF(AND(OR(M116="KO",L116&lt;&gt;""),OR(M116="",N116="",O116="")),Listes!$A$74,IF(AND(L116&lt;S116,U116=""),Listes!$A$76,IF(AND(L116&lt;&gt;"",S116&lt;L116,T116=""),Listes!$A$78,IF(AND(Y116="",OR(M116&lt;&gt;"",N116&lt;&gt;"",O116&lt;&gt;"",P116&lt;&gt;"",Q116&lt;&gt;"",R116&lt;&gt;"")),Listes!$A$79,""))))</f>
        <v/>
      </c>
      <c r="Y116" s="196"/>
      <c r="Z116" s="152">
        <f t="shared" si="11"/>
        <v>0</v>
      </c>
    </row>
    <row r="117" spans="1:26" ht="20.100000000000001" customHeight="1" x14ac:dyDescent="0.25">
      <c r="A117" s="134">
        <v>111</v>
      </c>
      <c r="B117" s="206" t="str">
        <f>IF('Dépenses rémunération au réel'!$B117="","",'Dépenses rémunération au réel'!$B117)</f>
        <v/>
      </c>
      <c r="C117" s="206" t="str">
        <f>IF('Dépenses rémunération au réel'!$C117="","",'Dépenses rémunération au réel'!$C117)</f>
        <v/>
      </c>
      <c r="D117" s="207" t="str">
        <f>IF('Dépenses rémunération au réel'!$D117="","",'Dépenses rémunération au réel'!$D117)</f>
        <v/>
      </c>
      <c r="E117" s="131" t="str">
        <f>IF('Dépenses rémunération au réel'!$E117="","",'Dépenses rémunération au réel'!$E117)</f>
        <v/>
      </c>
      <c r="F117" s="131" t="str">
        <f>IF('Dépenses rémunération au réel'!$F117="","",'Dépenses rémunération au réel'!$F117)</f>
        <v/>
      </c>
      <c r="G117" s="289" t="str">
        <f>IF('Dépenses rémunération au réel'!$G117="","",'Dépenses rémunération au réel'!$G117)</f>
        <v/>
      </c>
      <c r="H117" s="289" t="str">
        <f>IF('Dépenses rémunération au réel'!$H117="","",'Dépenses rémunération au réel'!$H117)</f>
        <v/>
      </c>
      <c r="I117" s="144" t="str">
        <f>IF('Dépenses rémunération au réel'!$I117="","",'Dépenses rémunération au réel'!$I117)</f>
        <v/>
      </c>
      <c r="J117" s="190" t="str">
        <f>IF('Dépenses rémunération au réel'!$J117="","",'Dépenses rémunération au réel'!$J117)</f>
        <v/>
      </c>
      <c r="K117" s="190" t="str">
        <f>IF('Dépenses rémunération au réel'!$K117="","",'Dépenses rémunération au réel'!$K117)</f>
        <v/>
      </c>
      <c r="L117" s="213" t="str">
        <f>IF('Dépenses rémunération au réel'!$L117=0,"",'Dépenses rémunération au réel'!$L117)</f>
        <v/>
      </c>
      <c r="M117" s="342"/>
      <c r="N117" s="291" t="str">
        <f t="shared" si="6"/>
        <v/>
      </c>
      <c r="O117" s="291" t="str">
        <f t="shared" si="7"/>
        <v/>
      </c>
      <c r="P117" s="189"/>
      <c r="Q117" s="102"/>
      <c r="R117" s="102"/>
      <c r="S117" s="145" t="str">
        <f t="shared" si="8"/>
        <v/>
      </c>
      <c r="T117" s="191"/>
      <c r="U117" s="192"/>
      <c r="V117" s="146" t="str">
        <f t="shared" si="9"/>
        <v/>
      </c>
      <c r="W117" s="507" t="str">
        <f t="shared" si="10"/>
        <v/>
      </c>
      <c r="X117" s="195" t="str">
        <f>IF(AND(OR(M117="KO",L117&lt;&gt;""),OR(M117="",N117="",O117="")),Listes!$A$74,IF(AND(L117&lt;S117,U117=""),Listes!$A$76,IF(AND(L117&lt;&gt;"",S117&lt;L117,T117=""),Listes!$A$78,IF(AND(Y117="",OR(M117&lt;&gt;"",N117&lt;&gt;"",O117&lt;&gt;"",P117&lt;&gt;"",Q117&lt;&gt;"",R117&lt;&gt;"")),Listes!$A$79,""))))</f>
        <v/>
      </c>
      <c r="Y117" s="196"/>
      <c r="Z117" s="152">
        <f t="shared" si="11"/>
        <v>0</v>
      </c>
    </row>
    <row r="118" spans="1:26" ht="20.100000000000001" customHeight="1" x14ac:dyDescent="0.25">
      <c r="A118" s="134">
        <v>112</v>
      </c>
      <c r="B118" s="206" t="str">
        <f>IF('Dépenses rémunération au réel'!$B118="","",'Dépenses rémunération au réel'!$B118)</f>
        <v/>
      </c>
      <c r="C118" s="206" t="str">
        <f>IF('Dépenses rémunération au réel'!$C118="","",'Dépenses rémunération au réel'!$C118)</f>
        <v/>
      </c>
      <c r="D118" s="207" t="str">
        <f>IF('Dépenses rémunération au réel'!$D118="","",'Dépenses rémunération au réel'!$D118)</f>
        <v/>
      </c>
      <c r="E118" s="131" t="str">
        <f>IF('Dépenses rémunération au réel'!$E118="","",'Dépenses rémunération au réel'!$E118)</f>
        <v/>
      </c>
      <c r="F118" s="131" t="str">
        <f>IF('Dépenses rémunération au réel'!$F118="","",'Dépenses rémunération au réel'!$F118)</f>
        <v/>
      </c>
      <c r="G118" s="289" t="str">
        <f>IF('Dépenses rémunération au réel'!$G118="","",'Dépenses rémunération au réel'!$G118)</f>
        <v/>
      </c>
      <c r="H118" s="289" t="str">
        <f>IF('Dépenses rémunération au réel'!$H118="","",'Dépenses rémunération au réel'!$H118)</f>
        <v/>
      </c>
      <c r="I118" s="144" t="str">
        <f>IF('Dépenses rémunération au réel'!$I118="","",'Dépenses rémunération au réel'!$I118)</f>
        <v/>
      </c>
      <c r="J118" s="190" t="str">
        <f>IF('Dépenses rémunération au réel'!$J118="","",'Dépenses rémunération au réel'!$J118)</f>
        <v/>
      </c>
      <c r="K118" s="190" t="str">
        <f>IF('Dépenses rémunération au réel'!$K118="","",'Dépenses rémunération au réel'!$K118)</f>
        <v/>
      </c>
      <c r="L118" s="213" t="str">
        <f>IF('Dépenses rémunération au réel'!$L118=0,"",'Dépenses rémunération au réel'!$L118)</f>
        <v/>
      </c>
      <c r="M118" s="342"/>
      <c r="N118" s="291" t="str">
        <f t="shared" si="6"/>
        <v/>
      </c>
      <c r="O118" s="291" t="str">
        <f t="shared" si="7"/>
        <v/>
      </c>
      <c r="P118" s="189"/>
      <c r="Q118" s="102"/>
      <c r="R118" s="102"/>
      <c r="S118" s="145" t="str">
        <f t="shared" si="8"/>
        <v/>
      </c>
      <c r="T118" s="191"/>
      <c r="U118" s="192"/>
      <c r="V118" s="146" t="str">
        <f t="shared" si="9"/>
        <v/>
      </c>
      <c r="W118" s="507" t="str">
        <f t="shared" si="10"/>
        <v/>
      </c>
      <c r="X118" s="195" t="str">
        <f>IF(AND(OR(M118="KO",L118&lt;&gt;""),OR(M118="",N118="",O118="")),Listes!$A$74,IF(AND(L118&lt;S118,U118=""),Listes!$A$76,IF(AND(L118&lt;&gt;"",S118&lt;L118,T118=""),Listes!$A$78,IF(AND(Y118="",OR(M118&lt;&gt;"",N118&lt;&gt;"",O118&lt;&gt;"",P118&lt;&gt;"",Q118&lt;&gt;"",R118&lt;&gt;"")),Listes!$A$79,""))))</f>
        <v/>
      </c>
      <c r="Y118" s="196"/>
      <c r="Z118" s="152">
        <f t="shared" si="11"/>
        <v>0</v>
      </c>
    </row>
    <row r="119" spans="1:26" ht="20.100000000000001" customHeight="1" x14ac:dyDescent="0.25">
      <c r="A119" s="134">
        <v>113</v>
      </c>
      <c r="B119" s="206" t="str">
        <f>IF('Dépenses rémunération au réel'!$B119="","",'Dépenses rémunération au réel'!$B119)</f>
        <v/>
      </c>
      <c r="C119" s="206" t="str">
        <f>IF('Dépenses rémunération au réel'!$C119="","",'Dépenses rémunération au réel'!$C119)</f>
        <v/>
      </c>
      <c r="D119" s="207" t="str">
        <f>IF('Dépenses rémunération au réel'!$D119="","",'Dépenses rémunération au réel'!$D119)</f>
        <v/>
      </c>
      <c r="E119" s="131" t="str">
        <f>IF('Dépenses rémunération au réel'!$E119="","",'Dépenses rémunération au réel'!$E119)</f>
        <v/>
      </c>
      <c r="F119" s="131" t="str">
        <f>IF('Dépenses rémunération au réel'!$F119="","",'Dépenses rémunération au réel'!$F119)</f>
        <v/>
      </c>
      <c r="G119" s="289" t="str">
        <f>IF('Dépenses rémunération au réel'!$G119="","",'Dépenses rémunération au réel'!$G119)</f>
        <v/>
      </c>
      <c r="H119" s="289" t="str">
        <f>IF('Dépenses rémunération au réel'!$H119="","",'Dépenses rémunération au réel'!$H119)</f>
        <v/>
      </c>
      <c r="I119" s="144" t="str">
        <f>IF('Dépenses rémunération au réel'!$I119="","",'Dépenses rémunération au réel'!$I119)</f>
        <v/>
      </c>
      <c r="J119" s="190" t="str">
        <f>IF('Dépenses rémunération au réel'!$J119="","",'Dépenses rémunération au réel'!$J119)</f>
        <v/>
      </c>
      <c r="K119" s="190" t="str">
        <f>IF('Dépenses rémunération au réel'!$K119="","",'Dépenses rémunération au réel'!$K119)</f>
        <v/>
      </c>
      <c r="L119" s="213" t="str">
        <f>IF('Dépenses rémunération au réel'!$L119=0,"",'Dépenses rémunération au réel'!$L119)</f>
        <v/>
      </c>
      <c r="M119" s="342"/>
      <c r="N119" s="291" t="str">
        <f t="shared" si="6"/>
        <v/>
      </c>
      <c r="O119" s="291" t="str">
        <f t="shared" si="7"/>
        <v/>
      </c>
      <c r="P119" s="189"/>
      <c r="Q119" s="102"/>
      <c r="R119" s="102"/>
      <c r="S119" s="145" t="str">
        <f t="shared" si="8"/>
        <v/>
      </c>
      <c r="T119" s="191"/>
      <c r="U119" s="192"/>
      <c r="V119" s="146" t="str">
        <f t="shared" si="9"/>
        <v/>
      </c>
      <c r="W119" s="507" t="str">
        <f t="shared" si="10"/>
        <v/>
      </c>
      <c r="X119" s="195" t="str">
        <f>IF(AND(OR(M119="KO",L119&lt;&gt;""),OR(M119="",N119="",O119="")),Listes!$A$74,IF(AND(L119&lt;S119,U119=""),Listes!$A$76,IF(AND(L119&lt;&gt;"",S119&lt;L119,T119=""),Listes!$A$78,IF(AND(Y119="",OR(M119&lt;&gt;"",N119&lt;&gt;"",O119&lt;&gt;"",P119&lt;&gt;"",Q119&lt;&gt;"",R119&lt;&gt;"")),Listes!$A$79,""))))</f>
        <v/>
      </c>
      <c r="Y119" s="196"/>
      <c r="Z119" s="152">
        <f t="shared" si="11"/>
        <v>0</v>
      </c>
    </row>
    <row r="120" spans="1:26" ht="20.100000000000001" customHeight="1" x14ac:dyDescent="0.25">
      <c r="A120" s="134">
        <v>114</v>
      </c>
      <c r="B120" s="206" t="str">
        <f>IF('Dépenses rémunération au réel'!$B120="","",'Dépenses rémunération au réel'!$B120)</f>
        <v/>
      </c>
      <c r="C120" s="206" t="str">
        <f>IF('Dépenses rémunération au réel'!$C120="","",'Dépenses rémunération au réel'!$C120)</f>
        <v/>
      </c>
      <c r="D120" s="207" t="str">
        <f>IF('Dépenses rémunération au réel'!$D120="","",'Dépenses rémunération au réel'!$D120)</f>
        <v/>
      </c>
      <c r="E120" s="131" t="str">
        <f>IF('Dépenses rémunération au réel'!$E120="","",'Dépenses rémunération au réel'!$E120)</f>
        <v/>
      </c>
      <c r="F120" s="131" t="str">
        <f>IF('Dépenses rémunération au réel'!$F120="","",'Dépenses rémunération au réel'!$F120)</f>
        <v/>
      </c>
      <c r="G120" s="289" t="str">
        <f>IF('Dépenses rémunération au réel'!$G120="","",'Dépenses rémunération au réel'!$G120)</f>
        <v/>
      </c>
      <c r="H120" s="289" t="str">
        <f>IF('Dépenses rémunération au réel'!$H120="","",'Dépenses rémunération au réel'!$H120)</f>
        <v/>
      </c>
      <c r="I120" s="144" t="str">
        <f>IF('Dépenses rémunération au réel'!$I120="","",'Dépenses rémunération au réel'!$I120)</f>
        <v/>
      </c>
      <c r="J120" s="190" t="str">
        <f>IF('Dépenses rémunération au réel'!$J120="","",'Dépenses rémunération au réel'!$J120)</f>
        <v/>
      </c>
      <c r="K120" s="190" t="str">
        <f>IF('Dépenses rémunération au réel'!$K120="","",'Dépenses rémunération au réel'!$K120)</f>
        <v/>
      </c>
      <c r="L120" s="213" t="str">
        <f>IF('Dépenses rémunération au réel'!$L120=0,"",'Dépenses rémunération au réel'!$L120)</f>
        <v/>
      </c>
      <c r="M120" s="342"/>
      <c r="N120" s="291" t="str">
        <f t="shared" si="6"/>
        <v/>
      </c>
      <c r="O120" s="291" t="str">
        <f t="shared" si="7"/>
        <v/>
      </c>
      <c r="P120" s="189"/>
      <c r="Q120" s="102"/>
      <c r="R120" s="102"/>
      <c r="S120" s="145" t="str">
        <f t="shared" si="8"/>
        <v/>
      </c>
      <c r="T120" s="191"/>
      <c r="U120" s="192"/>
      <c r="V120" s="146" t="str">
        <f t="shared" si="9"/>
        <v/>
      </c>
      <c r="W120" s="507" t="str">
        <f t="shared" si="10"/>
        <v/>
      </c>
      <c r="X120" s="195" t="str">
        <f>IF(AND(OR(M120="KO",L120&lt;&gt;""),OR(M120="",N120="",O120="")),Listes!$A$74,IF(AND(L120&lt;S120,U120=""),Listes!$A$76,IF(AND(L120&lt;&gt;"",S120&lt;L120,T120=""),Listes!$A$78,IF(AND(Y120="",OR(M120&lt;&gt;"",N120&lt;&gt;"",O120&lt;&gt;"",P120&lt;&gt;"",Q120&lt;&gt;"",R120&lt;&gt;"")),Listes!$A$79,""))))</f>
        <v/>
      </c>
      <c r="Y120" s="196"/>
      <c r="Z120" s="152">
        <f t="shared" si="11"/>
        <v>0</v>
      </c>
    </row>
    <row r="121" spans="1:26" ht="20.100000000000001" customHeight="1" x14ac:dyDescent="0.25">
      <c r="A121" s="134">
        <v>115</v>
      </c>
      <c r="B121" s="206" t="str">
        <f>IF('Dépenses rémunération au réel'!$B121="","",'Dépenses rémunération au réel'!$B121)</f>
        <v/>
      </c>
      <c r="C121" s="206" t="str">
        <f>IF('Dépenses rémunération au réel'!$C121="","",'Dépenses rémunération au réel'!$C121)</f>
        <v/>
      </c>
      <c r="D121" s="207" t="str">
        <f>IF('Dépenses rémunération au réel'!$D121="","",'Dépenses rémunération au réel'!$D121)</f>
        <v/>
      </c>
      <c r="E121" s="131" t="str">
        <f>IF('Dépenses rémunération au réel'!$E121="","",'Dépenses rémunération au réel'!$E121)</f>
        <v/>
      </c>
      <c r="F121" s="131" t="str">
        <f>IF('Dépenses rémunération au réel'!$F121="","",'Dépenses rémunération au réel'!$F121)</f>
        <v/>
      </c>
      <c r="G121" s="289" t="str">
        <f>IF('Dépenses rémunération au réel'!$G121="","",'Dépenses rémunération au réel'!$G121)</f>
        <v/>
      </c>
      <c r="H121" s="289" t="str">
        <f>IF('Dépenses rémunération au réel'!$H121="","",'Dépenses rémunération au réel'!$H121)</f>
        <v/>
      </c>
      <c r="I121" s="144" t="str">
        <f>IF('Dépenses rémunération au réel'!$I121="","",'Dépenses rémunération au réel'!$I121)</f>
        <v/>
      </c>
      <c r="J121" s="190" t="str">
        <f>IF('Dépenses rémunération au réel'!$J121="","",'Dépenses rémunération au réel'!$J121)</f>
        <v/>
      </c>
      <c r="K121" s="190" t="str">
        <f>IF('Dépenses rémunération au réel'!$K121="","",'Dépenses rémunération au réel'!$K121)</f>
        <v/>
      </c>
      <c r="L121" s="213" t="str">
        <f>IF('Dépenses rémunération au réel'!$L121=0,"",'Dépenses rémunération au réel'!$L121)</f>
        <v/>
      </c>
      <c r="M121" s="342"/>
      <c r="N121" s="291" t="str">
        <f t="shared" si="6"/>
        <v/>
      </c>
      <c r="O121" s="291" t="str">
        <f t="shared" si="7"/>
        <v/>
      </c>
      <c r="P121" s="189"/>
      <c r="Q121" s="102"/>
      <c r="R121" s="102"/>
      <c r="S121" s="145" t="str">
        <f t="shared" si="8"/>
        <v/>
      </c>
      <c r="T121" s="191"/>
      <c r="U121" s="192"/>
      <c r="V121" s="146" t="str">
        <f t="shared" si="9"/>
        <v/>
      </c>
      <c r="W121" s="507" t="str">
        <f t="shared" si="10"/>
        <v/>
      </c>
      <c r="X121" s="195" t="str">
        <f>IF(AND(OR(M121="KO",L121&lt;&gt;""),OR(M121="",N121="",O121="")),Listes!$A$74,IF(AND(L121&lt;S121,U121=""),Listes!$A$76,IF(AND(L121&lt;&gt;"",S121&lt;L121,T121=""),Listes!$A$78,IF(AND(Y121="",OR(M121&lt;&gt;"",N121&lt;&gt;"",O121&lt;&gt;"",P121&lt;&gt;"",Q121&lt;&gt;"",R121&lt;&gt;"")),Listes!$A$79,""))))</f>
        <v/>
      </c>
      <c r="Y121" s="196"/>
      <c r="Z121" s="152">
        <f t="shared" si="11"/>
        <v>0</v>
      </c>
    </row>
    <row r="122" spans="1:26" ht="20.100000000000001" customHeight="1" x14ac:dyDescent="0.25">
      <c r="A122" s="134">
        <v>116</v>
      </c>
      <c r="B122" s="206" t="str">
        <f>IF('Dépenses rémunération au réel'!$B122="","",'Dépenses rémunération au réel'!$B122)</f>
        <v/>
      </c>
      <c r="C122" s="206" t="str">
        <f>IF('Dépenses rémunération au réel'!$C122="","",'Dépenses rémunération au réel'!$C122)</f>
        <v/>
      </c>
      <c r="D122" s="207" t="str">
        <f>IF('Dépenses rémunération au réel'!$D122="","",'Dépenses rémunération au réel'!$D122)</f>
        <v/>
      </c>
      <c r="E122" s="131" t="str">
        <f>IF('Dépenses rémunération au réel'!$E122="","",'Dépenses rémunération au réel'!$E122)</f>
        <v/>
      </c>
      <c r="F122" s="131" t="str">
        <f>IF('Dépenses rémunération au réel'!$F122="","",'Dépenses rémunération au réel'!$F122)</f>
        <v/>
      </c>
      <c r="G122" s="289" t="str">
        <f>IF('Dépenses rémunération au réel'!$G122="","",'Dépenses rémunération au réel'!$G122)</f>
        <v/>
      </c>
      <c r="H122" s="289" t="str">
        <f>IF('Dépenses rémunération au réel'!$H122="","",'Dépenses rémunération au réel'!$H122)</f>
        <v/>
      </c>
      <c r="I122" s="144" t="str">
        <f>IF('Dépenses rémunération au réel'!$I122="","",'Dépenses rémunération au réel'!$I122)</f>
        <v/>
      </c>
      <c r="J122" s="190" t="str">
        <f>IF('Dépenses rémunération au réel'!$J122="","",'Dépenses rémunération au réel'!$J122)</f>
        <v/>
      </c>
      <c r="K122" s="190" t="str">
        <f>IF('Dépenses rémunération au réel'!$K122="","",'Dépenses rémunération au réel'!$K122)</f>
        <v/>
      </c>
      <c r="L122" s="213" t="str">
        <f>IF('Dépenses rémunération au réel'!$L122=0,"",'Dépenses rémunération au réel'!$L122)</f>
        <v/>
      </c>
      <c r="M122" s="342"/>
      <c r="N122" s="291" t="str">
        <f t="shared" si="6"/>
        <v/>
      </c>
      <c r="O122" s="291" t="str">
        <f t="shared" si="7"/>
        <v/>
      </c>
      <c r="P122" s="189"/>
      <c r="Q122" s="102"/>
      <c r="R122" s="102"/>
      <c r="S122" s="145" t="str">
        <f t="shared" si="8"/>
        <v/>
      </c>
      <c r="T122" s="191"/>
      <c r="U122" s="192"/>
      <c r="V122" s="146" t="str">
        <f t="shared" si="9"/>
        <v/>
      </c>
      <c r="W122" s="507" t="str">
        <f t="shared" si="10"/>
        <v/>
      </c>
      <c r="X122" s="195" t="str">
        <f>IF(AND(OR(M122="KO",L122&lt;&gt;""),OR(M122="",N122="",O122="")),Listes!$A$74,IF(AND(L122&lt;S122,U122=""),Listes!$A$76,IF(AND(L122&lt;&gt;"",S122&lt;L122,T122=""),Listes!$A$78,IF(AND(Y122="",OR(M122&lt;&gt;"",N122&lt;&gt;"",O122&lt;&gt;"",P122&lt;&gt;"",Q122&lt;&gt;"",R122&lt;&gt;"")),Listes!$A$79,""))))</f>
        <v/>
      </c>
      <c r="Y122" s="196"/>
      <c r="Z122" s="152">
        <f t="shared" si="11"/>
        <v>0</v>
      </c>
    </row>
    <row r="123" spans="1:26" ht="20.100000000000001" customHeight="1" x14ac:dyDescent="0.25">
      <c r="A123" s="134">
        <v>117</v>
      </c>
      <c r="B123" s="206" t="str">
        <f>IF('Dépenses rémunération au réel'!$B123="","",'Dépenses rémunération au réel'!$B123)</f>
        <v/>
      </c>
      <c r="C123" s="206" t="str">
        <f>IF('Dépenses rémunération au réel'!$C123="","",'Dépenses rémunération au réel'!$C123)</f>
        <v/>
      </c>
      <c r="D123" s="207" t="str">
        <f>IF('Dépenses rémunération au réel'!$D123="","",'Dépenses rémunération au réel'!$D123)</f>
        <v/>
      </c>
      <c r="E123" s="131" t="str">
        <f>IF('Dépenses rémunération au réel'!$E123="","",'Dépenses rémunération au réel'!$E123)</f>
        <v/>
      </c>
      <c r="F123" s="131" t="str">
        <f>IF('Dépenses rémunération au réel'!$F123="","",'Dépenses rémunération au réel'!$F123)</f>
        <v/>
      </c>
      <c r="G123" s="289" t="str">
        <f>IF('Dépenses rémunération au réel'!$G123="","",'Dépenses rémunération au réel'!$G123)</f>
        <v/>
      </c>
      <c r="H123" s="289" t="str">
        <f>IF('Dépenses rémunération au réel'!$H123="","",'Dépenses rémunération au réel'!$H123)</f>
        <v/>
      </c>
      <c r="I123" s="144" t="str">
        <f>IF('Dépenses rémunération au réel'!$I123="","",'Dépenses rémunération au réel'!$I123)</f>
        <v/>
      </c>
      <c r="J123" s="190" t="str">
        <f>IF('Dépenses rémunération au réel'!$J123="","",'Dépenses rémunération au réel'!$J123)</f>
        <v/>
      </c>
      <c r="K123" s="190" t="str">
        <f>IF('Dépenses rémunération au réel'!$K123="","",'Dépenses rémunération au réel'!$K123)</f>
        <v/>
      </c>
      <c r="L123" s="213" t="str">
        <f>IF('Dépenses rémunération au réel'!$L123=0,"",'Dépenses rémunération au réel'!$L123)</f>
        <v/>
      </c>
      <c r="M123" s="342"/>
      <c r="N123" s="291" t="str">
        <f t="shared" si="6"/>
        <v/>
      </c>
      <c r="O123" s="291" t="str">
        <f t="shared" si="7"/>
        <v/>
      </c>
      <c r="P123" s="189"/>
      <c r="Q123" s="102"/>
      <c r="R123" s="102"/>
      <c r="S123" s="145" t="str">
        <f t="shared" si="8"/>
        <v/>
      </c>
      <c r="T123" s="191"/>
      <c r="U123" s="192"/>
      <c r="V123" s="146" t="str">
        <f t="shared" si="9"/>
        <v/>
      </c>
      <c r="W123" s="507" t="str">
        <f t="shared" si="10"/>
        <v/>
      </c>
      <c r="X123" s="195" t="str">
        <f>IF(AND(OR(M123="KO",L123&lt;&gt;""),OR(M123="",N123="",O123="")),Listes!$A$74,IF(AND(L123&lt;S123,U123=""),Listes!$A$76,IF(AND(L123&lt;&gt;"",S123&lt;L123,T123=""),Listes!$A$78,IF(AND(Y123="",OR(M123&lt;&gt;"",N123&lt;&gt;"",O123&lt;&gt;"",P123&lt;&gt;"",Q123&lt;&gt;"",R123&lt;&gt;"")),Listes!$A$79,""))))</f>
        <v/>
      </c>
      <c r="Y123" s="196"/>
      <c r="Z123" s="152">
        <f t="shared" si="11"/>
        <v>0</v>
      </c>
    </row>
    <row r="124" spans="1:26" ht="20.100000000000001" customHeight="1" x14ac:dyDescent="0.25">
      <c r="A124" s="134">
        <v>118</v>
      </c>
      <c r="B124" s="206" t="str">
        <f>IF('Dépenses rémunération au réel'!$B124="","",'Dépenses rémunération au réel'!$B124)</f>
        <v/>
      </c>
      <c r="C124" s="206" t="str">
        <f>IF('Dépenses rémunération au réel'!$C124="","",'Dépenses rémunération au réel'!$C124)</f>
        <v/>
      </c>
      <c r="D124" s="207" t="str">
        <f>IF('Dépenses rémunération au réel'!$D124="","",'Dépenses rémunération au réel'!$D124)</f>
        <v/>
      </c>
      <c r="E124" s="131" t="str">
        <f>IF('Dépenses rémunération au réel'!$E124="","",'Dépenses rémunération au réel'!$E124)</f>
        <v/>
      </c>
      <c r="F124" s="131" t="str">
        <f>IF('Dépenses rémunération au réel'!$F124="","",'Dépenses rémunération au réel'!$F124)</f>
        <v/>
      </c>
      <c r="G124" s="289" t="str">
        <f>IF('Dépenses rémunération au réel'!$G124="","",'Dépenses rémunération au réel'!$G124)</f>
        <v/>
      </c>
      <c r="H124" s="289" t="str">
        <f>IF('Dépenses rémunération au réel'!$H124="","",'Dépenses rémunération au réel'!$H124)</f>
        <v/>
      </c>
      <c r="I124" s="144" t="str">
        <f>IF('Dépenses rémunération au réel'!$I124="","",'Dépenses rémunération au réel'!$I124)</f>
        <v/>
      </c>
      <c r="J124" s="190" t="str">
        <f>IF('Dépenses rémunération au réel'!$J124="","",'Dépenses rémunération au réel'!$J124)</f>
        <v/>
      </c>
      <c r="K124" s="190" t="str">
        <f>IF('Dépenses rémunération au réel'!$K124="","",'Dépenses rémunération au réel'!$K124)</f>
        <v/>
      </c>
      <c r="L124" s="213" t="str">
        <f>IF('Dépenses rémunération au réel'!$L124=0,"",'Dépenses rémunération au réel'!$L124)</f>
        <v/>
      </c>
      <c r="M124" s="342"/>
      <c r="N124" s="291" t="str">
        <f t="shared" si="6"/>
        <v/>
      </c>
      <c r="O124" s="291" t="str">
        <f t="shared" si="7"/>
        <v/>
      </c>
      <c r="P124" s="189"/>
      <c r="Q124" s="102"/>
      <c r="R124" s="102"/>
      <c r="S124" s="145" t="str">
        <f t="shared" si="8"/>
        <v/>
      </c>
      <c r="T124" s="191"/>
      <c r="U124" s="192"/>
      <c r="V124" s="146" t="str">
        <f t="shared" si="9"/>
        <v/>
      </c>
      <c r="W124" s="507" t="str">
        <f t="shared" si="10"/>
        <v/>
      </c>
      <c r="X124" s="195" t="str">
        <f>IF(AND(OR(M124="KO",L124&lt;&gt;""),OR(M124="",N124="",O124="")),Listes!$A$74,IF(AND(L124&lt;S124,U124=""),Listes!$A$76,IF(AND(L124&lt;&gt;"",S124&lt;L124,T124=""),Listes!$A$78,IF(AND(Y124="",OR(M124&lt;&gt;"",N124&lt;&gt;"",O124&lt;&gt;"",P124&lt;&gt;"",Q124&lt;&gt;"",R124&lt;&gt;"")),Listes!$A$79,""))))</f>
        <v/>
      </c>
      <c r="Y124" s="196"/>
      <c r="Z124" s="152">
        <f t="shared" si="11"/>
        <v>0</v>
      </c>
    </row>
    <row r="125" spans="1:26" ht="20.100000000000001" customHeight="1" x14ac:dyDescent="0.25">
      <c r="A125" s="134">
        <v>119</v>
      </c>
      <c r="B125" s="206" t="str">
        <f>IF('Dépenses rémunération au réel'!$B125="","",'Dépenses rémunération au réel'!$B125)</f>
        <v/>
      </c>
      <c r="C125" s="206" t="str">
        <f>IF('Dépenses rémunération au réel'!$C125="","",'Dépenses rémunération au réel'!$C125)</f>
        <v/>
      </c>
      <c r="D125" s="207" t="str">
        <f>IF('Dépenses rémunération au réel'!$D125="","",'Dépenses rémunération au réel'!$D125)</f>
        <v/>
      </c>
      <c r="E125" s="131" t="str">
        <f>IF('Dépenses rémunération au réel'!$E125="","",'Dépenses rémunération au réel'!$E125)</f>
        <v/>
      </c>
      <c r="F125" s="131" t="str">
        <f>IF('Dépenses rémunération au réel'!$F125="","",'Dépenses rémunération au réel'!$F125)</f>
        <v/>
      </c>
      <c r="G125" s="289" t="str">
        <f>IF('Dépenses rémunération au réel'!$G125="","",'Dépenses rémunération au réel'!$G125)</f>
        <v/>
      </c>
      <c r="H125" s="289" t="str">
        <f>IF('Dépenses rémunération au réel'!$H125="","",'Dépenses rémunération au réel'!$H125)</f>
        <v/>
      </c>
      <c r="I125" s="144" t="str">
        <f>IF('Dépenses rémunération au réel'!$I125="","",'Dépenses rémunération au réel'!$I125)</f>
        <v/>
      </c>
      <c r="J125" s="190" t="str">
        <f>IF('Dépenses rémunération au réel'!$J125="","",'Dépenses rémunération au réel'!$J125)</f>
        <v/>
      </c>
      <c r="K125" s="190" t="str">
        <f>IF('Dépenses rémunération au réel'!$K125="","",'Dépenses rémunération au réel'!$K125)</f>
        <v/>
      </c>
      <c r="L125" s="213" t="str">
        <f>IF('Dépenses rémunération au réel'!$L125=0,"",'Dépenses rémunération au réel'!$L125)</f>
        <v/>
      </c>
      <c r="M125" s="342"/>
      <c r="N125" s="291" t="str">
        <f t="shared" si="6"/>
        <v/>
      </c>
      <c r="O125" s="291" t="str">
        <f t="shared" si="7"/>
        <v/>
      </c>
      <c r="P125" s="189"/>
      <c r="Q125" s="102"/>
      <c r="R125" s="102"/>
      <c r="S125" s="145" t="str">
        <f t="shared" si="8"/>
        <v/>
      </c>
      <c r="T125" s="191"/>
      <c r="U125" s="192"/>
      <c r="V125" s="146" t="str">
        <f t="shared" si="9"/>
        <v/>
      </c>
      <c r="W125" s="507" t="str">
        <f t="shared" si="10"/>
        <v/>
      </c>
      <c r="X125" s="195" t="str">
        <f>IF(AND(OR(M125="KO",L125&lt;&gt;""),OR(M125="",N125="",O125="")),Listes!$A$74,IF(AND(L125&lt;S125,U125=""),Listes!$A$76,IF(AND(L125&lt;&gt;"",S125&lt;L125,T125=""),Listes!$A$78,IF(AND(Y125="",OR(M125&lt;&gt;"",N125&lt;&gt;"",O125&lt;&gt;"",P125&lt;&gt;"",Q125&lt;&gt;"",R125&lt;&gt;"")),Listes!$A$79,""))))</f>
        <v/>
      </c>
      <c r="Y125" s="196"/>
      <c r="Z125" s="152">
        <f t="shared" si="11"/>
        <v>0</v>
      </c>
    </row>
    <row r="126" spans="1:26" ht="20.100000000000001" customHeight="1" x14ac:dyDescent="0.25">
      <c r="A126" s="134">
        <v>120</v>
      </c>
      <c r="B126" s="206" t="str">
        <f>IF('Dépenses rémunération au réel'!$B126="","",'Dépenses rémunération au réel'!$B126)</f>
        <v/>
      </c>
      <c r="C126" s="206" t="str">
        <f>IF('Dépenses rémunération au réel'!$C126="","",'Dépenses rémunération au réel'!$C126)</f>
        <v/>
      </c>
      <c r="D126" s="207" t="str">
        <f>IF('Dépenses rémunération au réel'!$D126="","",'Dépenses rémunération au réel'!$D126)</f>
        <v/>
      </c>
      <c r="E126" s="131" t="str">
        <f>IF('Dépenses rémunération au réel'!$E126="","",'Dépenses rémunération au réel'!$E126)</f>
        <v/>
      </c>
      <c r="F126" s="131" t="str">
        <f>IF('Dépenses rémunération au réel'!$F126="","",'Dépenses rémunération au réel'!$F126)</f>
        <v/>
      </c>
      <c r="G126" s="289" t="str">
        <f>IF('Dépenses rémunération au réel'!$G126="","",'Dépenses rémunération au réel'!$G126)</f>
        <v/>
      </c>
      <c r="H126" s="289" t="str">
        <f>IF('Dépenses rémunération au réel'!$H126="","",'Dépenses rémunération au réel'!$H126)</f>
        <v/>
      </c>
      <c r="I126" s="144" t="str">
        <f>IF('Dépenses rémunération au réel'!$I126="","",'Dépenses rémunération au réel'!$I126)</f>
        <v/>
      </c>
      <c r="J126" s="190" t="str">
        <f>IF('Dépenses rémunération au réel'!$J126="","",'Dépenses rémunération au réel'!$J126)</f>
        <v/>
      </c>
      <c r="K126" s="190" t="str">
        <f>IF('Dépenses rémunération au réel'!$K126="","",'Dépenses rémunération au réel'!$K126)</f>
        <v/>
      </c>
      <c r="L126" s="213" t="str">
        <f>IF('Dépenses rémunération au réel'!$L126=0,"",'Dépenses rémunération au réel'!$L126)</f>
        <v/>
      </c>
      <c r="M126" s="342"/>
      <c r="N126" s="291" t="str">
        <f t="shared" si="6"/>
        <v/>
      </c>
      <c r="O126" s="291" t="str">
        <f t="shared" si="7"/>
        <v/>
      </c>
      <c r="P126" s="189"/>
      <c r="Q126" s="102"/>
      <c r="R126" s="102"/>
      <c r="S126" s="145" t="str">
        <f t="shared" si="8"/>
        <v/>
      </c>
      <c r="T126" s="191"/>
      <c r="U126" s="192"/>
      <c r="V126" s="146" t="str">
        <f t="shared" si="9"/>
        <v/>
      </c>
      <c r="W126" s="507" t="str">
        <f t="shared" si="10"/>
        <v/>
      </c>
      <c r="X126" s="195" t="str">
        <f>IF(AND(OR(M126="KO",L126&lt;&gt;""),OR(M126="",N126="",O126="")),Listes!$A$74,IF(AND(L126&lt;S126,U126=""),Listes!$A$76,IF(AND(L126&lt;&gt;"",S126&lt;L126,T126=""),Listes!$A$78,IF(AND(Y126="",OR(M126&lt;&gt;"",N126&lt;&gt;"",O126&lt;&gt;"",P126&lt;&gt;"",Q126&lt;&gt;"",R126&lt;&gt;"")),Listes!$A$79,""))))</f>
        <v/>
      </c>
      <c r="Y126" s="196"/>
      <c r="Z126" s="152">
        <f t="shared" si="11"/>
        <v>0</v>
      </c>
    </row>
    <row r="127" spans="1:26" ht="20.100000000000001" customHeight="1" x14ac:dyDescent="0.25">
      <c r="A127" s="134">
        <v>121</v>
      </c>
      <c r="B127" s="206" t="str">
        <f>IF('Dépenses rémunération au réel'!$B127="","",'Dépenses rémunération au réel'!$B127)</f>
        <v/>
      </c>
      <c r="C127" s="206" t="str">
        <f>IF('Dépenses rémunération au réel'!$C127="","",'Dépenses rémunération au réel'!$C127)</f>
        <v/>
      </c>
      <c r="D127" s="207" t="str">
        <f>IF('Dépenses rémunération au réel'!$D127="","",'Dépenses rémunération au réel'!$D127)</f>
        <v/>
      </c>
      <c r="E127" s="131" t="str">
        <f>IF('Dépenses rémunération au réel'!$E127="","",'Dépenses rémunération au réel'!$E127)</f>
        <v/>
      </c>
      <c r="F127" s="131" t="str">
        <f>IF('Dépenses rémunération au réel'!$F127="","",'Dépenses rémunération au réel'!$F127)</f>
        <v/>
      </c>
      <c r="G127" s="289" t="str">
        <f>IF('Dépenses rémunération au réel'!$G127="","",'Dépenses rémunération au réel'!$G127)</f>
        <v/>
      </c>
      <c r="H127" s="289" t="str">
        <f>IF('Dépenses rémunération au réel'!$H127="","",'Dépenses rémunération au réel'!$H127)</f>
        <v/>
      </c>
      <c r="I127" s="144" t="str">
        <f>IF('Dépenses rémunération au réel'!$I127="","",'Dépenses rémunération au réel'!$I127)</f>
        <v/>
      </c>
      <c r="J127" s="190" t="str">
        <f>IF('Dépenses rémunération au réel'!$J127="","",'Dépenses rémunération au réel'!$J127)</f>
        <v/>
      </c>
      <c r="K127" s="190" t="str">
        <f>IF('Dépenses rémunération au réel'!$K127="","",'Dépenses rémunération au réel'!$K127)</f>
        <v/>
      </c>
      <c r="L127" s="213" t="str">
        <f>IF('Dépenses rémunération au réel'!$L127=0,"",'Dépenses rémunération au réel'!$L127)</f>
        <v/>
      </c>
      <c r="M127" s="342"/>
      <c r="N127" s="291" t="str">
        <f t="shared" si="6"/>
        <v/>
      </c>
      <c r="O127" s="291" t="str">
        <f t="shared" si="7"/>
        <v/>
      </c>
      <c r="P127" s="189"/>
      <c r="Q127" s="102"/>
      <c r="R127" s="102"/>
      <c r="S127" s="145" t="str">
        <f t="shared" si="8"/>
        <v/>
      </c>
      <c r="T127" s="191"/>
      <c r="U127" s="192"/>
      <c r="V127" s="146" t="str">
        <f t="shared" si="9"/>
        <v/>
      </c>
      <c r="W127" s="507" t="str">
        <f t="shared" si="10"/>
        <v/>
      </c>
      <c r="X127" s="195" t="str">
        <f>IF(AND(OR(M127="KO",L127&lt;&gt;""),OR(M127="",N127="",O127="")),Listes!$A$74,IF(AND(L127&lt;S127,U127=""),Listes!$A$76,IF(AND(L127&lt;&gt;"",S127&lt;L127,T127=""),Listes!$A$78,IF(AND(Y127="",OR(M127&lt;&gt;"",N127&lt;&gt;"",O127&lt;&gt;"",P127&lt;&gt;"",Q127&lt;&gt;"",R127&lt;&gt;"")),Listes!$A$79,""))))</f>
        <v/>
      </c>
      <c r="Y127" s="196"/>
      <c r="Z127" s="152">
        <f t="shared" si="11"/>
        <v>0</v>
      </c>
    </row>
    <row r="128" spans="1:26" ht="20.100000000000001" customHeight="1" x14ac:dyDescent="0.25">
      <c r="A128" s="134">
        <v>122</v>
      </c>
      <c r="B128" s="206" t="str">
        <f>IF('Dépenses rémunération au réel'!$B128="","",'Dépenses rémunération au réel'!$B128)</f>
        <v/>
      </c>
      <c r="C128" s="206" t="str">
        <f>IF('Dépenses rémunération au réel'!$C128="","",'Dépenses rémunération au réel'!$C128)</f>
        <v/>
      </c>
      <c r="D128" s="207" t="str">
        <f>IF('Dépenses rémunération au réel'!$D128="","",'Dépenses rémunération au réel'!$D128)</f>
        <v/>
      </c>
      <c r="E128" s="131" t="str">
        <f>IF('Dépenses rémunération au réel'!$E128="","",'Dépenses rémunération au réel'!$E128)</f>
        <v/>
      </c>
      <c r="F128" s="131" t="str">
        <f>IF('Dépenses rémunération au réel'!$F128="","",'Dépenses rémunération au réel'!$F128)</f>
        <v/>
      </c>
      <c r="G128" s="289" t="str">
        <f>IF('Dépenses rémunération au réel'!$G128="","",'Dépenses rémunération au réel'!$G128)</f>
        <v/>
      </c>
      <c r="H128" s="289" t="str">
        <f>IF('Dépenses rémunération au réel'!$H128="","",'Dépenses rémunération au réel'!$H128)</f>
        <v/>
      </c>
      <c r="I128" s="144" t="str">
        <f>IF('Dépenses rémunération au réel'!$I128="","",'Dépenses rémunération au réel'!$I128)</f>
        <v/>
      </c>
      <c r="J128" s="190" t="str">
        <f>IF('Dépenses rémunération au réel'!$J128="","",'Dépenses rémunération au réel'!$J128)</f>
        <v/>
      </c>
      <c r="K128" s="190" t="str">
        <f>IF('Dépenses rémunération au réel'!$K128="","",'Dépenses rémunération au réel'!$K128)</f>
        <v/>
      </c>
      <c r="L128" s="213" t="str">
        <f>IF('Dépenses rémunération au réel'!$L128=0,"",'Dépenses rémunération au réel'!$L128)</f>
        <v/>
      </c>
      <c r="M128" s="342"/>
      <c r="N128" s="291" t="str">
        <f t="shared" si="6"/>
        <v/>
      </c>
      <c r="O128" s="291" t="str">
        <f t="shared" si="7"/>
        <v/>
      </c>
      <c r="P128" s="189"/>
      <c r="Q128" s="102"/>
      <c r="R128" s="102"/>
      <c r="S128" s="145" t="str">
        <f t="shared" si="8"/>
        <v/>
      </c>
      <c r="T128" s="191"/>
      <c r="U128" s="192"/>
      <c r="V128" s="146" t="str">
        <f t="shared" si="9"/>
        <v/>
      </c>
      <c r="W128" s="507" t="str">
        <f t="shared" si="10"/>
        <v/>
      </c>
      <c r="X128" s="195" t="str">
        <f>IF(AND(OR(M128="KO",L128&lt;&gt;""),OR(M128="",N128="",O128="")),Listes!$A$74,IF(AND(L128&lt;S128,U128=""),Listes!$A$76,IF(AND(L128&lt;&gt;"",S128&lt;L128,T128=""),Listes!$A$78,IF(AND(Y128="",OR(M128&lt;&gt;"",N128&lt;&gt;"",O128&lt;&gt;"",P128&lt;&gt;"",Q128&lt;&gt;"",R128&lt;&gt;"")),Listes!$A$79,""))))</f>
        <v/>
      </c>
      <c r="Y128" s="196"/>
      <c r="Z128" s="152">
        <f t="shared" si="11"/>
        <v>0</v>
      </c>
    </row>
    <row r="129" spans="1:26" ht="20.100000000000001" customHeight="1" x14ac:dyDescent="0.25">
      <c r="A129" s="134">
        <v>123</v>
      </c>
      <c r="B129" s="206" t="str">
        <f>IF('Dépenses rémunération au réel'!$B129="","",'Dépenses rémunération au réel'!$B129)</f>
        <v/>
      </c>
      <c r="C129" s="206" t="str">
        <f>IF('Dépenses rémunération au réel'!$C129="","",'Dépenses rémunération au réel'!$C129)</f>
        <v/>
      </c>
      <c r="D129" s="207" t="str">
        <f>IF('Dépenses rémunération au réel'!$D129="","",'Dépenses rémunération au réel'!$D129)</f>
        <v/>
      </c>
      <c r="E129" s="131" t="str">
        <f>IF('Dépenses rémunération au réel'!$E129="","",'Dépenses rémunération au réel'!$E129)</f>
        <v/>
      </c>
      <c r="F129" s="131" t="str">
        <f>IF('Dépenses rémunération au réel'!$F129="","",'Dépenses rémunération au réel'!$F129)</f>
        <v/>
      </c>
      <c r="G129" s="289" t="str">
        <f>IF('Dépenses rémunération au réel'!$G129="","",'Dépenses rémunération au réel'!$G129)</f>
        <v/>
      </c>
      <c r="H129" s="289" t="str">
        <f>IF('Dépenses rémunération au réel'!$H129="","",'Dépenses rémunération au réel'!$H129)</f>
        <v/>
      </c>
      <c r="I129" s="144" t="str">
        <f>IF('Dépenses rémunération au réel'!$I129="","",'Dépenses rémunération au réel'!$I129)</f>
        <v/>
      </c>
      <c r="J129" s="190" t="str">
        <f>IF('Dépenses rémunération au réel'!$J129="","",'Dépenses rémunération au réel'!$J129)</f>
        <v/>
      </c>
      <c r="K129" s="190" t="str">
        <f>IF('Dépenses rémunération au réel'!$K129="","",'Dépenses rémunération au réel'!$K129)</f>
        <v/>
      </c>
      <c r="L129" s="213" t="str">
        <f>IF('Dépenses rémunération au réel'!$L129=0,"",'Dépenses rémunération au réel'!$L129)</f>
        <v/>
      </c>
      <c r="M129" s="342"/>
      <c r="N129" s="291" t="str">
        <f t="shared" si="6"/>
        <v/>
      </c>
      <c r="O129" s="291" t="str">
        <f t="shared" si="7"/>
        <v/>
      </c>
      <c r="P129" s="189"/>
      <c r="Q129" s="102"/>
      <c r="R129" s="102"/>
      <c r="S129" s="145" t="str">
        <f t="shared" si="8"/>
        <v/>
      </c>
      <c r="T129" s="191"/>
      <c r="U129" s="192"/>
      <c r="V129" s="146" t="str">
        <f t="shared" si="9"/>
        <v/>
      </c>
      <c r="W129" s="507" t="str">
        <f t="shared" si="10"/>
        <v/>
      </c>
      <c r="X129" s="195" t="str">
        <f>IF(AND(OR(M129="KO",L129&lt;&gt;""),OR(M129="",N129="",O129="")),Listes!$A$74,IF(AND(L129&lt;S129,U129=""),Listes!$A$76,IF(AND(L129&lt;&gt;"",S129&lt;L129,T129=""),Listes!$A$78,IF(AND(Y129="",OR(M129&lt;&gt;"",N129&lt;&gt;"",O129&lt;&gt;"",P129&lt;&gt;"",Q129&lt;&gt;"",R129&lt;&gt;"")),Listes!$A$79,""))))</f>
        <v/>
      </c>
      <c r="Y129" s="196"/>
      <c r="Z129" s="152">
        <f t="shared" si="11"/>
        <v>0</v>
      </c>
    </row>
    <row r="130" spans="1:26" ht="20.100000000000001" customHeight="1" x14ac:dyDescent="0.25">
      <c r="A130" s="134">
        <v>124</v>
      </c>
      <c r="B130" s="206" t="str">
        <f>IF('Dépenses rémunération au réel'!$B130="","",'Dépenses rémunération au réel'!$B130)</f>
        <v/>
      </c>
      <c r="C130" s="206" t="str">
        <f>IF('Dépenses rémunération au réel'!$C130="","",'Dépenses rémunération au réel'!$C130)</f>
        <v/>
      </c>
      <c r="D130" s="207" t="str">
        <f>IF('Dépenses rémunération au réel'!$D130="","",'Dépenses rémunération au réel'!$D130)</f>
        <v/>
      </c>
      <c r="E130" s="131" t="str">
        <f>IF('Dépenses rémunération au réel'!$E130="","",'Dépenses rémunération au réel'!$E130)</f>
        <v/>
      </c>
      <c r="F130" s="131" t="str">
        <f>IF('Dépenses rémunération au réel'!$F130="","",'Dépenses rémunération au réel'!$F130)</f>
        <v/>
      </c>
      <c r="G130" s="289" t="str">
        <f>IF('Dépenses rémunération au réel'!$G130="","",'Dépenses rémunération au réel'!$G130)</f>
        <v/>
      </c>
      <c r="H130" s="289" t="str">
        <f>IF('Dépenses rémunération au réel'!$H130="","",'Dépenses rémunération au réel'!$H130)</f>
        <v/>
      </c>
      <c r="I130" s="144" t="str">
        <f>IF('Dépenses rémunération au réel'!$I130="","",'Dépenses rémunération au réel'!$I130)</f>
        <v/>
      </c>
      <c r="J130" s="190" t="str">
        <f>IF('Dépenses rémunération au réel'!$J130="","",'Dépenses rémunération au réel'!$J130)</f>
        <v/>
      </c>
      <c r="K130" s="190" t="str">
        <f>IF('Dépenses rémunération au réel'!$K130="","",'Dépenses rémunération au réel'!$K130)</f>
        <v/>
      </c>
      <c r="L130" s="213" t="str">
        <f>IF('Dépenses rémunération au réel'!$L130=0,"",'Dépenses rémunération au réel'!$L130)</f>
        <v/>
      </c>
      <c r="M130" s="342"/>
      <c r="N130" s="291" t="str">
        <f t="shared" si="6"/>
        <v/>
      </c>
      <c r="O130" s="291" t="str">
        <f t="shared" si="7"/>
        <v/>
      </c>
      <c r="P130" s="189"/>
      <c r="Q130" s="102"/>
      <c r="R130" s="102"/>
      <c r="S130" s="145" t="str">
        <f t="shared" si="8"/>
        <v/>
      </c>
      <c r="T130" s="191"/>
      <c r="U130" s="192"/>
      <c r="V130" s="146" t="str">
        <f t="shared" si="9"/>
        <v/>
      </c>
      <c r="W130" s="507" t="str">
        <f t="shared" si="10"/>
        <v/>
      </c>
      <c r="X130" s="195" t="str">
        <f>IF(AND(OR(M130="KO",L130&lt;&gt;""),OR(M130="",N130="",O130="")),Listes!$A$74,IF(AND(L130&lt;S130,U130=""),Listes!$A$76,IF(AND(L130&lt;&gt;"",S130&lt;L130,T130=""),Listes!$A$78,IF(AND(Y130="",OR(M130&lt;&gt;"",N130&lt;&gt;"",O130&lt;&gt;"",P130&lt;&gt;"",Q130&lt;&gt;"",R130&lt;&gt;"")),Listes!$A$79,""))))</f>
        <v/>
      </c>
      <c r="Y130" s="196"/>
      <c r="Z130" s="152">
        <f t="shared" si="11"/>
        <v>0</v>
      </c>
    </row>
    <row r="131" spans="1:26" ht="20.100000000000001" customHeight="1" x14ac:dyDescent="0.25">
      <c r="A131" s="134">
        <v>125</v>
      </c>
      <c r="B131" s="206" t="str">
        <f>IF('Dépenses rémunération au réel'!$B131="","",'Dépenses rémunération au réel'!$B131)</f>
        <v/>
      </c>
      <c r="C131" s="206" t="str">
        <f>IF('Dépenses rémunération au réel'!$C131="","",'Dépenses rémunération au réel'!$C131)</f>
        <v/>
      </c>
      <c r="D131" s="207" t="str">
        <f>IF('Dépenses rémunération au réel'!$D131="","",'Dépenses rémunération au réel'!$D131)</f>
        <v/>
      </c>
      <c r="E131" s="131" t="str">
        <f>IF('Dépenses rémunération au réel'!$E131="","",'Dépenses rémunération au réel'!$E131)</f>
        <v/>
      </c>
      <c r="F131" s="131" t="str">
        <f>IF('Dépenses rémunération au réel'!$F131="","",'Dépenses rémunération au réel'!$F131)</f>
        <v/>
      </c>
      <c r="G131" s="289" t="str">
        <f>IF('Dépenses rémunération au réel'!$G131="","",'Dépenses rémunération au réel'!$G131)</f>
        <v/>
      </c>
      <c r="H131" s="289" t="str">
        <f>IF('Dépenses rémunération au réel'!$H131="","",'Dépenses rémunération au réel'!$H131)</f>
        <v/>
      </c>
      <c r="I131" s="144" t="str">
        <f>IF('Dépenses rémunération au réel'!$I131="","",'Dépenses rémunération au réel'!$I131)</f>
        <v/>
      </c>
      <c r="J131" s="190" t="str">
        <f>IF('Dépenses rémunération au réel'!$J131="","",'Dépenses rémunération au réel'!$J131)</f>
        <v/>
      </c>
      <c r="K131" s="190" t="str">
        <f>IF('Dépenses rémunération au réel'!$K131="","",'Dépenses rémunération au réel'!$K131)</f>
        <v/>
      </c>
      <c r="L131" s="213" t="str">
        <f>IF('Dépenses rémunération au réel'!$L131=0,"",'Dépenses rémunération au réel'!$L131)</f>
        <v/>
      </c>
      <c r="M131" s="342"/>
      <c r="N131" s="291" t="str">
        <f t="shared" si="6"/>
        <v/>
      </c>
      <c r="O131" s="291" t="str">
        <f t="shared" si="7"/>
        <v/>
      </c>
      <c r="P131" s="189"/>
      <c r="Q131" s="102"/>
      <c r="R131" s="102"/>
      <c r="S131" s="145" t="str">
        <f t="shared" si="8"/>
        <v/>
      </c>
      <c r="T131" s="191"/>
      <c r="U131" s="192"/>
      <c r="V131" s="146" t="str">
        <f t="shared" si="9"/>
        <v/>
      </c>
      <c r="W131" s="507" t="str">
        <f t="shared" si="10"/>
        <v/>
      </c>
      <c r="X131" s="195" t="str">
        <f>IF(AND(OR(M131="KO",L131&lt;&gt;""),OR(M131="",N131="",O131="")),Listes!$A$74,IF(AND(L131&lt;S131,U131=""),Listes!$A$76,IF(AND(L131&lt;&gt;"",S131&lt;L131,T131=""),Listes!$A$78,IF(AND(Y131="",OR(M131&lt;&gt;"",N131&lt;&gt;"",O131&lt;&gt;"",P131&lt;&gt;"",Q131&lt;&gt;"",R131&lt;&gt;"")),Listes!$A$79,""))))</f>
        <v/>
      </c>
      <c r="Y131" s="196"/>
      <c r="Z131" s="152">
        <f t="shared" si="11"/>
        <v>0</v>
      </c>
    </row>
    <row r="132" spans="1:26" ht="20.100000000000001" customHeight="1" x14ac:dyDescent="0.25">
      <c r="A132" s="134">
        <v>126</v>
      </c>
      <c r="B132" s="206" t="str">
        <f>IF('Dépenses rémunération au réel'!$B132="","",'Dépenses rémunération au réel'!$B132)</f>
        <v/>
      </c>
      <c r="C132" s="206" t="str">
        <f>IF('Dépenses rémunération au réel'!$C132="","",'Dépenses rémunération au réel'!$C132)</f>
        <v/>
      </c>
      <c r="D132" s="207" t="str">
        <f>IF('Dépenses rémunération au réel'!$D132="","",'Dépenses rémunération au réel'!$D132)</f>
        <v/>
      </c>
      <c r="E132" s="131" t="str">
        <f>IF('Dépenses rémunération au réel'!$E132="","",'Dépenses rémunération au réel'!$E132)</f>
        <v/>
      </c>
      <c r="F132" s="131" t="str">
        <f>IF('Dépenses rémunération au réel'!$F132="","",'Dépenses rémunération au réel'!$F132)</f>
        <v/>
      </c>
      <c r="G132" s="289" t="str">
        <f>IF('Dépenses rémunération au réel'!$G132="","",'Dépenses rémunération au réel'!$G132)</f>
        <v/>
      </c>
      <c r="H132" s="289" t="str">
        <f>IF('Dépenses rémunération au réel'!$H132="","",'Dépenses rémunération au réel'!$H132)</f>
        <v/>
      </c>
      <c r="I132" s="144" t="str">
        <f>IF('Dépenses rémunération au réel'!$I132="","",'Dépenses rémunération au réel'!$I132)</f>
        <v/>
      </c>
      <c r="J132" s="190" t="str">
        <f>IF('Dépenses rémunération au réel'!$J132="","",'Dépenses rémunération au réel'!$J132)</f>
        <v/>
      </c>
      <c r="K132" s="190" t="str">
        <f>IF('Dépenses rémunération au réel'!$K132="","",'Dépenses rémunération au réel'!$K132)</f>
        <v/>
      </c>
      <c r="L132" s="213" t="str">
        <f>IF('Dépenses rémunération au réel'!$L132=0,"",'Dépenses rémunération au réel'!$L132)</f>
        <v/>
      </c>
      <c r="M132" s="342"/>
      <c r="N132" s="291" t="str">
        <f t="shared" si="6"/>
        <v/>
      </c>
      <c r="O132" s="291" t="str">
        <f t="shared" si="7"/>
        <v/>
      </c>
      <c r="P132" s="189"/>
      <c r="Q132" s="102"/>
      <c r="R132" s="102"/>
      <c r="S132" s="145" t="str">
        <f t="shared" si="8"/>
        <v/>
      </c>
      <c r="T132" s="191"/>
      <c r="U132" s="192"/>
      <c r="V132" s="146" t="str">
        <f t="shared" si="9"/>
        <v/>
      </c>
      <c r="W132" s="507" t="str">
        <f t="shared" si="10"/>
        <v/>
      </c>
      <c r="X132" s="195" t="str">
        <f>IF(AND(OR(M132="KO",L132&lt;&gt;""),OR(M132="",N132="",O132="")),Listes!$A$74,IF(AND(L132&lt;S132,U132=""),Listes!$A$76,IF(AND(L132&lt;&gt;"",S132&lt;L132,T132=""),Listes!$A$78,IF(AND(Y132="",OR(M132&lt;&gt;"",N132&lt;&gt;"",O132&lt;&gt;"",P132&lt;&gt;"",Q132&lt;&gt;"",R132&lt;&gt;"")),Listes!$A$79,""))))</f>
        <v/>
      </c>
      <c r="Y132" s="196"/>
      <c r="Z132" s="152">
        <f t="shared" si="11"/>
        <v>0</v>
      </c>
    </row>
    <row r="133" spans="1:26" ht="20.100000000000001" customHeight="1" x14ac:dyDescent="0.25">
      <c r="A133" s="134">
        <v>127</v>
      </c>
      <c r="B133" s="206" t="str">
        <f>IF('Dépenses rémunération au réel'!$B133="","",'Dépenses rémunération au réel'!$B133)</f>
        <v/>
      </c>
      <c r="C133" s="206" t="str">
        <f>IF('Dépenses rémunération au réel'!$C133="","",'Dépenses rémunération au réel'!$C133)</f>
        <v/>
      </c>
      <c r="D133" s="207" t="str">
        <f>IF('Dépenses rémunération au réel'!$D133="","",'Dépenses rémunération au réel'!$D133)</f>
        <v/>
      </c>
      <c r="E133" s="131" t="str">
        <f>IF('Dépenses rémunération au réel'!$E133="","",'Dépenses rémunération au réel'!$E133)</f>
        <v/>
      </c>
      <c r="F133" s="131" t="str">
        <f>IF('Dépenses rémunération au réel'!$F133="","",'Dépenses rémunération au réel'!$F133)</f>
        <v/>
      </c>
      <c r="G133" s="289" t="str">
        <f>IF('Dépenses rémunération au réel'!$G133="","",'Dépenses rémunération au réel'!$G133)</f>
        <v/>
      </c>
      <c r="H133" s="289" t="str">
        <f>IF('Dépenses rémunération au réel'!$H133="","",'Dépenses rémunération au réel'!$H133)</f>
        <v/>
      </c>
      <c r="I133" s="144" t="str">
        <f>IF('Dépenses rémunération au réel'!$I133="","",'Dépenses rémunération au réel'!$I133)</f>
        <v/>
      </c>
      <c r="J133" s="190" t="str">
        <f>IF('Dépenses rémunération au réel'!$J133="","",'Dépenses rémunération au réel'!$J133)</f>
        <v/>
      </c>
      <c r="K133" s="190" t="str">
        <f>IF('Dépenses rémunération au réel'!$K133="","",'Dépenses rémunération au réel'!$K133)</f>
        <v/>
      </c>
      <c r="L133" s="213" t="str">
        <f>IF('Dépenses rémunération au réel'!$L133=0,"",'Dépenses rémunération au réel'!$L133)</f>
        <v/>
      </c>
      <c r="M133" s="342"/>
      <c r="N133" s="291" t="str">
        <f t="shared" si="6"/>
        <v/>
      </c>
      <c r="O133" s="291" t="str">
        <f t="shared" si="7"/>
        <v/>
      </c>
      <c r="P133" s="189"/>
      <c r="Q133" s="102"/>
      <c r="R133" s="102"/>
      <c r="S133" s="145" t="str">
        <f t="shared" si="8"/>
        <v/>
      </c>
      <c r="T133" s="191"/>
      <c r="U133" s="192"/>
      <c r="V133" s="146" t="str">
        <f t="shared" si="9"/>
        <v/>
      </c>
      <c r="W133" s="507" t="str">
        <f t="shared" si="10"/>
        <v/>
      </c>
      <c r="X133" s="195" t="str">
        <f>IF(AND(OR(M133="KO",L133&lt;&gt;""),OR(M133="",N133="",O133="")),Listes!$A$74,IF(AND(L133&lt;S133,U133=""),Listes!$A$76,IF(AND(L133&lt;&gt;"",S133&lt;L133,T133=""),Listes!$A$78,IF(AND(Y133="",OR(M133&lt;&gt;"",N133&lt;&gt;"",O133&lt;&gt;"",P133&lt;&gt;"",Q133&lt;&gt;"",R133&lt;&gt;"")),Listes!$A$79,""))))</f>
        <v/>
      </c>
      <c r="Y133" s="196"/>
      <c r="Z133" s="152">
        <f t="shared" si="11"/>
        <v>0</v>
      </c>
    </row>
    <row r="134" spans="1:26" ht="20.100000000000001" customHeight="1" x14ac:dyDescent="0.25">
      <c r="A134" s="134">
        <v>128</v>
      </c>
      <c r="B134" s="206" t="str">
        <f>IF('Dépenses rémunération au réel'!$B134="","",'Dépenses rémunération au réel'!$B134)</f>
        <v/>
      </c>
      <c r="C134" s="206" t="str">
        <f>IF('Dépenses rémunération au réel'!$C134="","",'Dépenses rémunération au réel'!$C134)</f>
        <v/>
      </c>
      <c r="D134" s="207" t="str">
        <f>IF('Dépenses rémunération au réel'!$D134="","",'Dépenses rémunération au réel'!$D134)</f>
        <v/>
      </c>
      <c r="E134" s="131" t="str">
        <f>IF('Dépenses rémunération au réel'!$E134="","",'Dépenses rémunération au réel'!$E134)</f>
        <v/>
      </c>
      <c r="F134" s="131" t="str">
        <f>IF('Dépenses rémunération au réel'!$F134="","",'Dépenses rémunération au réel'!$F134)</f>
        <v/>
      </c>
      <c r="G134" s="289" t="str">
        <f>IF('Dépenses rémunération au réel'!$G134="","",'Dépenses rémunération au réel'!$G134)</f>
        <v/>
      </c>
      <c r="H134" s="289" t="str">
        <f>IF('Dépenses rémunération au réel'!$H134="","",'Dépenses rémunération au réel'!$H134)</f>
        <v/>
      </c>
      <c r="I134" s="144" t="str">
        <f>IF('Dépenses rémunération au réel'!$I134="","",'Dépenses rémunération au réel'!$I134)</f>
        <v/>
      </c>
      <c r="J134" s="190" t="str">
        <f>IF('Dépenses rémunération au réel'!$J134="","",'Dépenses rémunération au réel'!$J134)</f>
        <v/>
      </c>
      <c r="K134" s="190" t="str">
        <f>IF('Dépenses rémunération au réel'!$K134="","",'Dépenses rémunération au réel'!$K134)</f>
        <v/>
      </c>
      <c r="L134" s="213" t="str">
        <f>IF('Dépenses rémunération au réel'!$L134=0,"",'Dépenses rémunération au réel'!$L134)</f>
        <v/>
      </c>
      <c r="M134" s="342"/>
      <c r="N134" s="291" t="str">
        <f t="shared" si="6"/>
        <v/>
      </c>
      <c r="O134" s="291" t="str">
        <f t="shared" si="7"/>
        <v/>
      </c>
      <c r="P134" s="189"/>
      <c r="Q134" s="102"/>
      <c r="R134" s="102"/>
      <c r="S134" s="145" t="str">
        <f t="shared" si="8"/>
        <v/>
      </c>
      <c r="T134" s="191"/>
      <c r="U134" s="192"/>
      <c r="V134" s="146" t="str">
        <f t="shared" si="9"/>
        <v/>
      </c>
      <c r="W134" s="507" t="str">
        <f t="shared" si="10"/>
        <v/>
      </c>
      <c r="X134" s="195" t="str">
        <f>IF(AND(OR(M134="KO",L134&lt;&gt;""),OR(M134="",N134="",O134="")),Listes!$A$74,IF(AND(L134&lt;S134,U134=""),Listes!$A$76,IF(AND(L134&lt;&gt;"",S134&lt;L134,T134=""),Listes!$A$78,IF(AND(Y134="",OR(M134&lt;&gt;"",N134&lt;&gt;"",O134&lt;&gt;"",P134&lt;&gt;"",Q134&lt;&gt;"",R134&lt;&gt;"")),Listes!$A$79,""))))</f>
        <v/>
      </c>
      <c r="Y134" s="196"/>
      <c r="Z134" s="152">
        <f t="shared" si="11"/>
        <v>0</v>
      </c>
    </row>
    <row r="135" spans="1:26" ht="20.100000000000001" customHeight="1" x14ac:dyDescent="0.25">
      <c r="A135" s="134">
        <v>129</v>
      </c>
      <c r="B135" s="206" t="str">
        <f>IF('Dépenses rémunération au réel'!$B135="","",'Dépenses rémunération au réel'!$B135)</f>
        <v/>
      </c>
      <c r="C135" s="206" t="str">
        <f>IF('Dépenses rémunération au réel'!$C135="","",'Dépenses rémunération au réel'!$C135)</f>
        <v/>
      </c>
      <c r="D135" s="207" t="str">
        <f>IF('Dépenses rémunération au réel'!$D135="","",'Dépenses rémunération au réel'!$D135)</f>
        <v/>
      </c>
      <c r="E135" s="131" t="str">
        <f>IF('Dépenses rémunération au réel'!$E135="","",'Dépenses rémunération au réel'!$E135)</f>
        <v/>
      </c>
      <c r="F135" s="131" t="str">
        <f>IF('Dépenses rémunération au réel'!$F135="","",'Dépenses rémunération au réel'!$F135)</f>
        <v/>
      </c>
      <c r="G135" s="289" t="str">
        <f>IF('Dépenses rémunération au réel'!$G135="","",'Dépenses rémunération au réel'!$G135)</f>
        <v/>
      </c>
      <c r="H135" s="289" t="str">
        <f>IF('Dépenses rémunération au réel'!$H135="","",'Dépenses rémunération au réel'!$H135)</f>
        <v/>
      </c>
      <c r="I135" s="144" t="str">
        <f>IF('Dépenses rémunération au réel'!$I135="","",'Dépenses rémunération au réel'!$I135)</f>
        <v/>
      </c>
      <c r="J135" s="190" t="str">
        <f>IF('Dépenses rémunération au réel'!$J135="","",'Dépenses rémunération au réel'!$J135)</f>
        <v/>
      </c>
      <c r="K135" s="190" t="str">
        <f>IF('Dépenses rémunération au réel'!$K135="","",'Dépenses rémunération au réel'!$K135)</f>
        <v/>
      </c>
      <c r="L135" s="213" t="str">
        <f>IF('Dépenses rémunération au réel'!$L135=0,"",'Dépenses rémunération au réel'!$L135)</f>
        <v/>
      </c>
      <c r="M135" s="342"/>
      <c r="N135" s="291" t="str">
        <f t="shared" si="6"/>
        <v/>
      </c>
      <c r="O135" s="291" t="str">
        <f t="shared" si="7"/>
        <v/>
      </c>
      <c r="P135" s="189"/>
      <c r="Q135" s="102"/>
      <c r="R135" s="102"/>
      <c r="S135" s="145" t="str">
        <f t="shared" si="8"/>
        <v/>
      </c>
      <c r="T135" s="191"/>
      <c r="U135" s="192"/>
      <c r="V135" s="146" t="str">
        <f t="shared" si="9"/>
        <v/>
      </c>
      <c r="W135" s="507" t="str">
        <f t="shared" si="10"/>
        <v/>
      </c>
      <c r="X135" s="195" t="str">
        <f>IF(AND(OR(M135="KO",L135&lt;&gt;""),OR(M135="",N135="",O135="")),Listes!$A$74,IF(AND(L135&lt;S135,U135=""),Listes!$A$76,IF(AND(L135&lt;&gt;"",S135&lt;L135,T135=""),Listes!$A$78,IF(AND(Y135="",OR(M135&lt;&gt;"",N135&lt;&gt;"",O135&lt;&gt;"",P135&lt;&gt;"",Q135&lt;&gt;"",R135&lt;&gt;"")),Listes!$A$79,""))))</f>
        <v/>
      </c>
      <c r="Y135" s="196"/>
      <c r="Z135" s="152">
        <f t="shared" si="11"/>
        <v>0</v>
      </c>
    </row>
    <row r="136" spans="1:26" ht="20.100000000000001" customHeight="1" x14ac:dyDescent="0.25">
      <c r="A136" s="134">
        <v>130</v>
      </c>
      <c r="B136" s="206" t="str">
        <f>IF('Dépenses rémunération au réel'!$B136="","",'Dépenses rémunération au réel'!$B136)</f>
        <v/>
      </c>
      <c r="C136" s="206" t="str">
        <f>IF('Dépenses rémunération au réel'!$C136="","",'Dépenses rémunération au réel'!$C136)</f>
        <v/>
      </c>
      <c r="D136" s="207" t="str">
        <f>IF('Dépenses rémunération au réel'!$D136="","",'Dépenses rémunération au réel'!$D136)</f>
        <v/>
      </c>
      <c r="E136" s="131" t="str">
        <f>IF('Dépenses rémunération au réel'!$E136="","",'Dépenses rémunération au réel'!$E136)</f>
        <v/>
      </c>
      <c r="F136" s="131" t="str">
        <f>IF('Dépenses rémunération au réel'!$F136="","",'Dépenses rémunération au réel'!$F136)</f>
        <v/>
      </c>
      <c r="G136" s="289" t="str">
        <f>IF('Dépenses rémunération au réel'!$G136="","",'Dépenses rémunération au réel'!$G136)</f>
        <v/>
      </c>
      <c r="H136" s="289" t="str">
        <f>IF('Dépenses rémunération au réel'!$H136="","",'Dépenses rémunération au réel'!$H136)</f>
        <v/>
      </c>
      <c r="I136" s="144" t="str">
        <f>IF('Dépenses rémunération au réel'!$I136="","",'Dépenses rémunération au réel'!$I136)</f>
        <v/>
      </c>
      <c r="J136" s="190" t="str">
        <f>IF('Dépenses rémunération au réel'!$J136="","",'Dépenses rémunération au réel'!$J136)</f>
        <v/>
      </c>
      <c r="K136" s="190" t="str">
        <f>IF('Dépenses rémunération au réel'!$K136="","",'Dépenses rémunération au réel'!$K136)</f>
        <v/>
      </c>
      <c r="L136" s="213" t="str">
        <f>IF('Dépenses rémunération au réel'!$L136=0,"",'Dépenses rémunération au réel'!$L136)</f>
        <v/>
      </c>
      <c r="M136" s="342"/>
      <c r="N136" s="291" t="str">
        <f t="shared" ref="N136:N199" si="12">IF(M136="KO","",IF(M136="","",G136))</f>
        <v/>
      </c>
      <c r="O136" s="291" t="str">
        <f t="shared" ref="O136:O199" si="13">IF(M136="KO","",IF(M136="","",H136))</f>
        <v/>
      </c>
      <c r="P136" s="189"/>
      <c r="Q136" s="102"/>
      <c r="R136" s="102"/>
      <c r="S136" s="145" t="str">
        <f t="shared" ref="S136:S199" si="14">IF($E136="","",IF(OR(($P136=0),($Q136=0)),0,$P136/$Q136*$R136))</f>
        <v/>
      </c>
      <c r="T136" s="191"/>
      <c r="U136" s="192"/>
      <c r="V136" s="146" t="str">
        <f t="shared" ref="V136:V199" si="15">IF(R136="","",IF(E136="Salaire_chercheur",MIN(140000/1607*R136,140000),IF(E136="Salaire_directeur",MIN(110000/1607*R136,110000),IF(E136="Salaire_ingénieur",MIN(80000/1607*R136,80000),IF(E136="Salaire_technicien",MIN(60000/1607*R136,60000),"")))))</f>
        <v/>
      </c>
      <c r="W136" s="507" t="str">
        <f t="shared" ref="W136:W199" si="16">IF(P136="","",MIN(S136,V136))</f>
        <v/>
      </c>
      <c r="X136" s="195" t="str">
        <f>IF(AND(OR(M136="KO",L136&lt;&gt;""),OR(M136="",N136="",O136="")),Listes!$A$74,IF(AND(L136&lt;S136,U136=""),Listes!$A$76,IF(AND(L136&lt;&gt;"",S136&lt;L136,T136=""),Listes!$A$78,IF(AND(Y136="",OR(M136&lt;&gt;"",N136&lt;&gt;"",O136&lt;&gt;"",P136&lt;&gt;"",Q136&lt;&gt;"",R136&lt;&gt;"")),Listes!$A$79,""))))</f>
        <v/>
      </c>
      <c r="Y136" s="196"/>
      <c r="Z136" s="152">
        <f t="shared" ref="Z136:Z199" si="17">IF(AND(B136&lt;&gt;"",Y136&lt;&gt;"Oui"),1,0)</f>
        <v>0</v>
      </c>
    </row>
    <row r="137" spans="1:26" ht="20.100000000000001" customHeight="1" x14ac:dyDescent="0.25">
      <c r="A137" s="134">
        <v>131</v>
      </c>
      <c r="B137" s="206" t="str">
        <f>IF('Dépenses rémunération au réel'!$B137="","",'Dépenses rémunération au réel'!$B137)</f>
        <v/>
      </c>
      <c r="C137" s="206" t="str">
        <f>IF('Dépenses rémunération au réel'!$C137="","",'Dépenses rémunération au réel'!$C137)</f>
        <v/>
      </c>
      <c r="D137" s="207" t="str">
        <f>IF('Dépenses rémunération au réel'!$D137="","",'Dépenses rémunération au réel'!$D137)</f>
        <v/>
      </c>
      <c r="E137" s="131" t="str">
        <f>IF('Dépenses rémunération au réel'!$E137="","",'Dépenses rémunération au réel'!$E137)</f>
        <v/>
      </c>
      <c r="F137" s="131" t="str">
        <f>IF('Dépenses rémunération au réel'!$F137="","",'Dépenses rémunération au réel'!$F137)</f>
        <v/>
      </c>
      <c r="G137" s="289" t="str">
        <f>IF('Dépenses rémunération au réel'!$G137="","",'Dépenses rémunération au réel'!$G137)</f>
        <v/>
      </c>
      <c r="H137" s="289" t="str">
        <f>IF('Dépenses rémunération au réel'!$H137="","",'Dépenses rémunération au réel'!$H137)</f>
        <v/>
      </c>
      <c r="I137" s="144" t="str">
        <f>IF('Dépenses rémunération au réel'!$I137="","",'Dépenses rémunération au réel'!$I137)</f>
        <v/>
      </c>
      <c r="J137" s="190" t="str">
        <f>IF('Dépenses rémunération au réel'!$J137="","",'Dépenses rémunération au réel'!$J137)</f>
        <v/>
      </c>
      <c r="K137" s="190" t="str">
        <f>IF('Dépenses rémunération au réel'!$K137="","",'Dépenses rémunération au réel'!$K137)</f>
        <v/>
      </c>
      <c r="L137" s="213" t="str">
        <f>IF('Dépenses rémunération au réel'!$L137=0,"",'Dépenses rémunération au réel'!$L137)</f>
        <v/>
      </c>
      <c r="M137" s="342"/>
      <c r="N137" s="291" t="str">
        <f t="shared" si="12"/>
        <v/>
      </c>
      <c r="O137" s="291" t="str">
        <f t="shared" si="13"/>
        <v/>
      </c>
      <c r="P137" s="189"/>
      <c r="Q137" s="102"/>
      <c r="R137" s="102"/>
      <c r="S137" s="145" t="str">
        <f t="shared" si="14"/>
        <v/>
      </c>
      <c r="T137" s="191"/>
      <c r="U137" s="192"/>
      <c r="V137" s="146" t="str">
        <f t="shared" si="15"/>
        <v/>
      </c>
      <c r="W137" s="507" t="str">
        <f t="shared" si="16"/>
        <v/>
      </c>
      <c r="X137" s="195" t="str">
        <f>IF(AND(OR(M137="KO",L137&lt;&gt;""),OR(M137="",N137="",O137="")),Listes!$A$74,IF(AND(L137&lt;S137,U137=""),Listes!$A$76,IF(AND(L137&lt;&gt;"",S137&lt;L137,T137=""),Listes!$A$78,IF(AND(Y137="",OR(M137&lt;&gt;"",N137&lt;&gt;"",O137&lt;&gt;"",P137&lt;&gt;"",Q137&lt;&gt;"",R137&lt;&gt;"")),Listes!$A$79,""))))</f>
        <v/>
      </c>
      <c r="Y137" s="196"/>
      <c r="Z137" s="152">
        <f t="shared" si="17"/>
        <v>0</v>
      </c>
    </row>
    <row r="138" spans="1:26" ht="20.100000000000001" customHeight="1" x14ac:dyDescent="0.25">
      <c r="A138" s="134">
        <v>132</v>
      </c>
      <c r="B138" s="206" t="str">
        <f>IF('Dépenses rémunération au réel'!$B138="","",'Dépenses rémunération au réel'!$B138)</f>
        <v/>
      </c>
      <c r="C138" s="206" t="str">
        <f>IF('Dépenses rémunération au réel'!$C138="","",'Dépenses rémunération au réel'!$C138)</f>
        <v/>
      </c>
      <c r="D138" s="207" t="str">
        <f>IF('Dépenses rémunération au réel'!$D138="","",'Dépenses rémunération au réel'!$D138)</f>
        <v/>
      </c>
      <c r="E138" s="131" t="str">
        <f>IF('Dépenses rémunération au réel'!$E138="","",'Dépenses rémunération au réel'!$E138)</f>
        <v/>
      </c>
      <c r="F138" s="131" t="str">
        <f>IF('Dépenses rémunération au réel'!$F138="","",'Dépenses rémunération au réel'!$F138)</f>
        <v/>
      </c>
      <c r="G138" s="289" t="str">
        <f>IF('Dépenses rémunération au réel'!$G138="","",'Dépenses rémunération au réel'!$G138)</f>
        <v/>
      </c>
      <c r="H138" s="289" t="str">
        <f>IF('Dépenses rémunération au réel'!$H138="","",'Dépenses rémunération au réel'!$H138)</f>
        <v/>
      </c>
      <c r="I138" s="144" t="str">
        <f>IF('Dépenses rémunération au réel'!$I138="","",'Dépenses rémunération au réel'!$I138)</f>
        <v/>
      </c>
      <c r="J138" s="190" t="str">
        <f>IF('Dépenses rémunération au réel'!$J138="","",'Dépenses rémunération au réel'!$J138)</f>
        <v/>
      </c>
      <c r="K138" s="190" t="str">
        <f>IF('Dépenses rémunération au réel'!$K138="","",'Dépenses rémunération au réel'!$K138)</f>
        <v/>
      </c>
      <c r="L138" s="213" t="str">
        <f>IF('Dépenses rémunération au réel'!$L138=0,"",'Dépenses rémunération au réel'!$L138)</f>
        <v/>
      </c>
      <c r="M138" s="342"/>
      <c r="N138" s="291" t="str">
        <f t="shared" si="12"/>
        <v/>
      </c>
      <c r="O138" s="291" t="str">
        <f t="shared" si="13"/>
        <v/>
      </c>
      <c r="P138" s="189"/>
      <c r="Q138" s="102"/>
      <c r="R138" s="102"/>
      <c r="S138" s="145" t="str">
        <f t="shared" si="14"/>
        <v/>
      </c>
      <c r="T138" s="191"/>
      <c r="U138" s="192"/>
      <c r="V138" s="146" t="str">
        <f t="shared" si="15"/>
        <v/>
      </c>
      <c r="W138" s="507" t="str">
        <f t="shared" si="16"/>
        <v/>
      </c>
      <c r="X138" s="195" t="str">
        <f>IF(AND(OR(M138="KO",L138&lt;&gt;""),OR(M138="",N138="",O138="")),Listes!$A$74,IF(AND(L138&lt;S138,U138=""),Listes!$A$76,IF(AND(L138&lt;&gt;"",S138&lt;L138,T138=""),Listes!$A$78,IF(AND(Y138="",OR(M138&lt;&gt;"",N138&lt;&gt;"",O138&lt;&gt;"",P138&lt;&gt;"",Q138&lt;&gt;"",R138&lt;&gt;"")),Listes!$A$79,""))))</f>
        <v/>
      </c>
      <c r="Y138" s="196"/>
      <c r="Z138" s="152">
        <f t="shared" si="17"/>
        <v>0</v>
      </c>
    </row>
    <row r="139" spans="1:26" ht="20.100000000000001" customHeight="1" x14ac:dyDescent="0.25">
      <c r="A139" s="134">
        <v>133</v>
      </c>
      <c r="B139" s="206" t="str">
        <f>IF('Dépenses rémunération au réel'!$B139="","",'Dépenses rémunération au réel'!$B139)</f>
        <v/>
      </c>
      <c r="C139" s="206" t="str">
        <f>IF('Dépenses rémunération au réel'!$C139="","",'Dépenses rémunération au réel'!$C139)</f>
        <v/>
      </c>
      <c r="D139" s="207" t="str">
        <f>IF('Dépenses rémunération au réel'!$D139="","",'Dépenses rémunération au réel'!$D139)</f>
        <v/>
      </c>
      <c r="E139" s="131" t="str">
        <f>IF('Dépenses rémunération au réel'!$E139="","",'Dépenses rémunération au réel'!$E139)</f>
        <v/>
      </c>
      <c r="F139" s="131" t="str">
        <f>IF('Dépenses rémunération au réel'!$F139="","",'Dépenses rémunération au réel'!$F139)</f>
        <v/>
      </c>
      <c r="G139" s="289" t="str">
        <f>IF('Dépenses rémunération au réel'!$G139="","",'Dépenses rémunération au réel'!$G139)</f>
        <v/>
      </c>
      <c r="H139" s="289" t="str">
        <f>IF('Dépenses rémunération au réel'!$H139="","",'Dépenses rémunération au réel'!$H139)</f>
        <v/>
      </c>
      <c r="I139" s="144" t="str">
        <f>IF('Dépenses rémunération au réel'!$I139="","",'Dépenses rémunération au réel'!$I139)</f>
        <v/>
      </c>
      <c r="J139" s="190" t="str">
        <f>IF('Dépenses rémunération au réel'!$J139="","",'Dépenses rémunération au réel'!$J139)</f>
        <v/>
      </c>
      <c r="K139" s="190" t="str">
        <f>IF('Dépenses rémunération au réel'!$K139="","",'Dépenses rémunération au réel'!$K139)</f>
        <v/>
      </c>
      <c r="L139" s="213" t="str">
        <f>IF('Dépenses rémunération au réel'!$L139=0,"",'Dépenses rémunération au réel'!$L139)</f>
        <v/>
      </c>
      <c r="M139" s="342"/>
      <c r="N139" s="291" t="str">
        <f t="shared" si="12"/>
        <v/>
      </c>
      <c r="O139" s="291" t="str">
        <f t="shared" si="13"/>
        <v/>
      </c>
      <c r="P139" s="189"/>
      <c r="Q139" s="102"/>
      <c r="R139" s="102"/>
      <c r="S139" s="145" t="str">
        <f t="shared" si="14"/>
        <v/>
      </c>
      <c r="T139" s="191"/>
      <c r="U139" s="192"/>
      <c r="V139" s="146" t="str">
        <f t="shared" si="15"/>
        <v/>
      </c>
      <c r="W139" s="507" t="str">
        <f t="shared" si="16"/>
        <v/>
      </c>
      <c r="X139" s="195" t="str">
        <f>IF(AND(OR(M139="KO",L139&lt;&gt;""),OR(M139="",N139="",O139="")),Listes!$A$74,IF(AND(L139&lt;S139,U139=""),Listes!$A$76,IF(AND(L139&lt;&gt;"",S139&lt;L139,T139=""),Listes!$A$78,IF(AND(Y139="",OR(M139&lt;&gt;"",N139&lt;&gt;"",O139&lt;&gt;"",P139&lt;&gt;"",Q139&lt;&gt;"",R139&lt;&gt;"")),Listes!$A$79,""))))</f>
        <v/>
      </c>
      <c r="Y139" s="196"/>
      <c r="Z139" s="152">
        <f t="shared" si="17"/>
        <v>0</v>
      </c>
    </row>
    <row r="140" spans="1:26" ht="20.100000000000001" customHeight="1" x14ac:dyDescent="0.25">
      <c r="A140" s="134">
        <v>134</v>
      </c>
      <c r="B140" s="206" t="str">
        <f>IF('Dépenses rémunération au réel'!$B140="","",'Dépenses rémunération au réel'!$B140)</f>
        <v/>
      </c>
      <c r="C140" s="206" t="str">
        <f>IF('Dépenses rémunération au réel'!$C140="","",'Dépenses rémunération au réel'!$C140)</f>
        <v/>
      </c>
      <c r="D140" s="207" t="str">
        <f>IF('Dépenses rémunération au réel'!$D140="","",'Dépenses rémunération au réel'!$D140)</f>
        <v/>
      </c>
      <c r="E140" s="131" t="str">
        <f>IF('Dépenses rémunération au réel'!$E140="","",'Dépenses rémunération au réel'!$E140)</f>
        <v/>
      </c>
      <c r="F140" s="131" t="str">
        <f>IF('Dépenses rémunération au réel'!$F140="","",'Dépenses rémunération au réel'!$F140)</f>
        <v/>
      </c>
      <c r="G140" s="289" t="str">
        <f>IF('Dépenses rémunération au réel'!$G140="","",'Dépenses rémunération au réel'!$G140)</f>
        <v/>
      </c>
      <c r="H140" s="289" t="str">
        <f>IF('Dépenses rémunération au réel'!$H140="","",'Dépenses rémunération au réel'!$H140)</f>
        <v/>
      </c>
      <c r="I140" s="144" t="str">
        <f>IF('Dépenses rémunération au réel'!$I140="","",'Dépenses rémunération au réel'!$I140)</f>
        <v/>
      </c>
      <c r="J140" s="190" t="str">
        <f>IF('Dépenses rémunération au réel'!$J140="","",'Dépenses rémunération au réel'!$J140)</f>
        <v/>
      </c>
      <c r="K140" s="190" t="str">
        <f>IF('Dépenses rémunération au réel'!$K140="","",'Dépenses rémunération au réel'!$K140)</f>
        <v/>
      </c>
      <c r="L140" s="213" t="str">
        <f>IF('Dépenses rémunération au réel'!$L140=0,"",'Dépenses rémunération au réel'!$L140)</f>
        <v/>
      </c>
      <c r="M140" s="342"/>
      <c r="N140" s="291" t="str">
        <f t="shared" si="12"/>
        <v/>
      </c>
      <c r="O140" s="291" t="str">
        <f t="shared" si="13"/>
        <v/>
      </c>
      <c r="P140" s="189"/>
      <c r="Q140" s="102"/>
      <c r="R140" s="102"/>
      <c r="S140" s="145" t="str">
        <f t="shared" si="14"/>
        <v/>
      </c>
      <c r="T140" s="191"/>
      <c r="U140" s="192"/>
      <c r="V140" s="146" t="str">
        <f t="shared" si="15"/>
        <v/>
      </c>
      <c r="W140" s="507" t="str">
        <f t="shared" si="16"/>
        <v/>
      </c>
      <c r="X140" s="195" t="str">
        <f>IF(AND(OR(M140="KO",L140&lt;&gt;""),OR(M140="",N140="",O140="")),Listes!$A$74,IF(AND(L140&lt;S140,U140=""),Listes!$A$76,IF(AND(L140&lt;&gt;"",S140&lt;L140,T140=""),Listes!$A$78,IF(AND(Y140="",OR(M140&lt;&gt;"",N140&lt;&gt;"",O140&lt;&gt;"",P140&lt;&gt;"",Q140&lt;&gt;"",R140&lt;&gt;"")),Listes!$A$79,""))))</f>
        <v/>
      </c>
      <c r="Y140" s="196"/>
      <c r="Z140" s="152">
        <f t="shared" si="17"/>
        <v>0</v>
      </c>
    </row>
    <row r="141" spans="1:26" ht="20.100000000000001" customHeight="1" x14ac:dyDescent="0.25">
      <c r="A141" s="134">
        <v>135</v>
      </c>
      <c r="B141" s="206" t="str">
        <f>IF('Dépenses rémunération au réel'!$B141="","",'Dépenses rémunération au réel'!$B141)</f>
        <v/>
      </c>
      <c r="C141" s="206" t="str">
        <f>IF('Dépenses rémunération au réel'!$C141="","",'Dépenses rémunération au réel'!$C141)</f>
        <v/>
      </c>
      <c r="D141" s="207" t="str">
        <f>IF('Dépenses rémunération au réel'!$D141="","",'Dépenses rémunération au réel'!$D141)</f>
        <v/>
      </c>
      <c r="E141" s="131" t="str">
        <f>IF('Dépenses rémunération au réel'!$E141="","",'Dépenses rémunération au réel'!$E141)</f>
        <v/>
      </c>
      <c r="F141" s="131" t="str">
        <f>IF('Dépenses rémunération au réel'!$F141="","",'Dépenses rémunération au réel'!$F141)</f>
        <v/>
      </c>
      <c r="G141" s="289" t="str">
        <f>IF('Dépenses rémunération au réel'!$G141="","",'Dépenses rémunération au réel'!$G141)</f>
        <v/>
      </c>
      <c r="H141" s="289" t="str">
        <f>IF('Dépenses rémunération au réel'!$H141="","",'Dépenses rémunération au réel'!$H141)</f>
        <v/>
      </c>
      <c r="I141" s="144" t="str">
        <f>IF('Dépenses rémunération au réel'!$I141="","",'Dépenses rémunération au réel'!$I141)</f>
        <v/>
      </c>
      <c r="J141" s="190" t="str">
        <f>IF('Dépenses rémunération au réel'!$J141="","",'Dépenses rémunération au réel'!$J141)</f>
        <v/>
      </c>
      <c r="K141" s="190" t="str">
        <f>IF('Dépenses rémunération au réel'!$K141="","",'Dépenses rémunération au réel'!$K141)</f>
        <v/>
      </c>
      <c r="L141" s="213" t="str">
        <f>IF('Dépenses rémunération au réel'!$L141=0,"",'Dépenses rémunération au réel'!$L141)</f>
        <v/>
      </c>
      <c r="M141" s="342"/>
      <c r="N141" s="291" t="str">
        <f t="shared" si="12"/>
        <v/>
      </c>
      <c r="O141" s="291" t="str">
        <f t="shared" si="13"/>
        <v/>
      </c>
      <c r="P141" s="189"/>
      <c r="Q141" s="102"/>
      <c r="R141" s="102"/>
      <c r="S141" s="145" t="str">
        <f t="shared" si="14"/>
        <v/>
      </c>
      <c r="T141" s="191"/>
      <c r="U141" s="192"/>
      <c r="V141" s="146" t="str">
        <f t="shared" si="15"/>
        <v/>
      </c>
      <c r="W141" s="507" t="str">
        <f t="shared" si="16"/>
        <v/>
      </c>
      <c r="X141" s="195" t="str">
        <f>IF(AND(OR(M141="KO",L141&lt;&gt;""),OR(M141="",N141="",O141="")),Listes!$A$74,IF(AND(L141&lt;S141,U141=""),Listes!$A$76,IF(AND(L141&lt;&gt;"",S141&lt;L141,T141=""),Listes!$A$78,IF(AND(Y141="",OR(M141&lt;&gt;"",N141&lt;&gt;"",O141&lt;&gt;"",P141&lt;&gt;"",Q141&lt;&gt;"",R141&lt;&gt;"")),Listes!$A$79,""))))</f>
        <v/>
      </c>
      <c r="Y141" s="196"/>
      <c r="Z141" s="152">
        <f t="shared" si="17"/>
        <v>0</v>
      </c>
    </row>
    <row r="142" spans="1:26" ht="20.100000000000001" customHeight="1" x14ac:dyDescent="0.25">
      <c r="A142" s="134">
        <v>136</v>
      </c>
      <c r="B142" s="206" t="str">
        <f>IF('Dépenses rémunération au réel'!$B142="","",'Dépenses rémunération au réel'!$B142)</f>
        <v/>
      </c>
      <c r="C142" s="206" t="str">
        <f>IF('Dépenses rémunération au réel'!$C142="","",'Dépenses rémunération au réel'!$C142)</f>
        <v/>
      </c>
      <c r="D142" s="207" t="str">
        <f>IF('Dépenses rémunération au réel'!$D142="","",'Dépenses rémunération au réel'!$D142)</f>
        <v/>
      </c>
      <c r="E142" s="131" t="str">
        <f>IF('Dépenses rémunération au réel'!$E142="","",'Dépenses rémunération au réel'!$E142)</f>
        <v/>
      </c>
      <c r="F142" s="131" t="str">
        <f>IF('Dépenses rémunération au réel'!$F142="","",'Dépenses rémunération au réel'!$F142)</f>
        <v/>
      </c>
      <c r="G142" s="289" t="str">
        <f>IF('Dépenses rémunération au réel'!$G142="","",'Dépenses rémunération au réel'!$G142)</f>
        <v/>
      </c>
      <c r="H142" s="289" t="str">
        <f>IF('Dépenses rémunération au réel'!$H142="","",'Dépenses rémunération au réel'!$H142)</f>
        <v/>
      </c>
      <c r="I142" s="144" t="str">
        <f>IF('Dépenses rémunération au réel'!$I142="","",'Dépenses rémunération au réel'!$I142)</f>
        <v/>
      </c>
      <c r="J142" s="190" t="str">
        <f>IF('Dépenses rémunération au réel'!$J142="","",'Dépenses rémunération au réel'!$J142)</f>
        <v/>
      </c>
      <c r="K142" s="190" t="str">
        <f>IF('Dépenses rémunération au réel'!$K142="","",'Dépenses rémunération au réel'!$K142)</f>
        <v/>
      </c>
      <c r="L142" s="213" t="str">
        <f>IF('Dépenses rémunération au réel'!$L142=0,"",'Dépenses rémunération au réel'!$L142)</f>
        <v/>
      </c>
      <c r="M142" s="342"/>
      <c r="N142" s="291" t="str">
        <f t="shared" si="12"/>
        <v/>
      </c>
      <c r="O142" s="291" t="str">
        <f t="shared" si="13"/>
        <v/>
      </c>
      <c r="P142" s="189"/>
      <c r="Q142" s="102"/>
      <c r="R142" s="102"/>
      <c r="S142" s="145" t="str">
        <f t="shared" si="14"/>
        <v/>
      </c>
      <c r="T142" s="191"/>
      <c r="U142" s="192"/>
      <c r="V142" s="146" t="str">
        <f t="shared" si="15"/>
        <v/>
      </c>
      <c r="W142" s="507" t="str">
        <f t="shared" si="16"/>
        <v/>
      </c>
      <c r="X142" s="195" t="str">
        <f>IF(AND(OR(M142="KO",L142&lt;&gt;""),OR(M142="",N142="",O142="")),Listes!$A$74,IF(AND(L142&lt;S142,U142=""),Listes!$A$76,IF(AND(L142&lt;&gt;"",S142&lt;L142,T142=""),Listes!$A$78,IF(AND(Y142="",OR(M142&lt;&gt;"",N142&lt;&gt;"",O142&lt;&gt;"",P142&lt;&gt;"",Q142&lt;&gt;"",R142&lt;&gt;"")),Listes!$A$79,""))))</f>
        <v/>
      </c>
      <c r="Y142" s="196"/>
      <c r="Z142" s="152">
        <f t="shared" si="17"/>
        <v>0</v>
      </c>
    </row>
    <row r="143" spans="1:26" ht="20.100000000000001" customHeight="1" x14ac:dyDescent="0.25">
      <c r="A143" s="134">
        <v>137</v>
      </c>
      <c r="B143" s="206" t="str">
        <f>IF('Dépenses rémunération au réel'!$B143="","",'Dépenses rémunération au réel'!$B143)</f>
        <v/>
      </c>
      <c r="C143" s="206" t="str">
        <f>IF('Dépenses rémunération au réel'!$C143="","",'Dépenses rémunération au réel'!$C143)</f>
        <v/>
      </c>
      <c r="D143" s="207" t="str">
        <f>IF('Dépenses rémunération au réel'!$D143="","",'Dépenses rémunération au réel'!$D143)</f>
        <v/>
      </c>
      <c r="E143" s="131" t="str">
        <f>IF('Dépenses rémunération au réel'!$E143="","",'Dépenses rémunération au réel'!$E143)</f>
        <v/>
      </c>
      <c r="F143" s="131" t="str">
        <f>IF('Dépenses rémunération au réel'!$F143="","",'Dépenses rémunération au réel'!$F143)</f>
        <v/>
      </c>
      <c r="G143" s="289" t="str">
        <f>IF('Dépenses rémunération au réel'!$G143="","",'Dépenses rémunération au réel'!$G143)</f>
        <v/>
      </c>
      <c r="H143" s="289" t="str">
        <f>IF('Dépenses rémunération au réel'!$H143="","",'Dépenses rémunération au réel'!$H143)</f>
        <v/>
      </c>
      <c r="I143" s="144" t="str">
        <f>IF('Dépenses rémunération au réel'!$I143="","",'Dépenses rémunération au réel'!$I143)</f>
        <v/>
      </c>
      <c r="J143" s="190" t="str">
        <f>IF('Dépenses rémunération au réel'!$J143="","",'Dépenses rémunération au réel'!$J143)</f>
        <v/>
      </c>
      <c r="K143" s="190" t="str">
        <f>IF('Dépenses rémunération au réel'!$K143="","",'Dépenses rémunération au réel'!$K143)</f>
        <v/>
      </c>
      <c r="L143" s="213" t="str">
        <f>IF('Dépenses rémunération au réel'!$L143=0,"",'Dépenses rémunération au réel'!$L143)</f>
        <v/>
      </c>
      <c r="M143" s="342"/>
      <c r="N143" s="291" t="str">
        <f t="shared" si="12"/>
        <v/>
      </c>
      <c r="O143" s="291" t="str">
        <f t="shared" si="13"/>
        <v/>
      </c>
      <c r="P143" s="189"/>
      <c r="Q143" s="102"/>
      <c r="R143" s="102"/>
      <c r="S143" s="145" t="str">
        <f t="shared" si="14"/>
        <v/>
      </c>
      <c r="T143" s="191"/>
      <c r="U143" s="192"/>
      <c r="V143" s="146" t="str">
        <f t="shared" si="15"/>
        <v/>
      </c>
      <c r="W143" s="507" t="str">
        <f t="shared" si="16"/>
        <v/>
      </c>
      <c r="X143" s="195" t="str">
        <f>IF(AND(OR(M143="KO",L143&lt;&gt;""),OR(M143="",N143="",O143="")),Listes!$A$74,IF(AND(L143&lt;S143,U143=""),Listes!$A$76,IF(AND(L143&lt;&gt;"",S143&lt;L143,T143=""),Listes!$A$78,IF(AND(Y143="",OR(M143&lt;&gt;"",N143&lt;&gt;"",O143&lt;&gt;"",P143&lt;&gt;"",Q143&lt;&gt;"",R143&lt;&gt;"")),Listes!$A$79,""))))</f>
        <v/>
      </c>
      <c r="Y143" s="196"/>
      <c r="Z143" s="152">
        <f t="shared" si="17"/>
        <v>0</v>
      </c>
    </row>
    <row r="144" spans="1:26" ht="20.100000000000001" customHeight="1" x14ac:dyDescent="0.25">
      <c r="A144" s="134">
        <v>138</v>
      </c>
      <c r="B144" s="206" t="str">
        <f>IF('Dépenses rémunération au réel'!$B144="","",'Dépenses rémunération au réel'!$B144)</f>
        <v/>
      </c>
      <c r="C144" s="206" t="str">
        <f>IF('Dépenses rémunération au réel'!$C144="","",'Dépenses rémunération au réel'!$C144)</f>
        <v/>
      </c>
      <c r="D144" s="207" t="str">
        <f>IF('Dépenses rémunération au réel'!$D144="","",'Dépenses rémunération au réel'!$D144)</f>
        <v/>
      </c>
      <c r="E144" s="131" t="str">
        <f>IF('Dépenses rémunération au réel'!$E144="","",'Dépenses rémunération au réel'!$E144)</f>
        <v/>
      </c>
      <c r="F144" s="131" t="str">
        <f>IF('Dépenses rémunération au réel'!$F144="","",'Dépenses rémunération au réel'!$F144)</f>
        <v/>
      </c>
      <c r="G144" s="289" t="str">
        <f>IF('Dépenses rémunération au réel'!$G144="","",'Dépenses rémunération au réel'!$G144)</f>
        <v/>
      </c>
      <c r="H144" s="289" t="str">
        <f>IF('Dépenses rémunération au réel'!$H144="","",'Dépenses rémunération au réel'!$H144)</f>
        <v/>
      </c>
      <c r="I144" s="144" t="str">
        <f>IF('Dépenses rémunération au réel'!$I144="","",'Dépenses rémunération au réel'!$I144)</f>
        <v/>
      </c>
      <c r="J144" s="190" t="str">
        <f>IF('Dépenses rémunération au réel'!$J144="","",'Dépenses rémunération au réel'!$J144)</f>
        <v/>
      </c>
      <c r="K144" s="190" t="str">
        <f>IF('Dépenses rémunération au réel'!$K144="","",'Dépenses rémunération au réel'!$K144)</f>
        <v/>
      </c>
      <c r="L144" s="213" t="str">
        <f>IF('Dépenses rémunération au réel'!$L144=0,"",'Dépenses rémunération au réel'!$L144)</f>
        <v/>
      </c>
      <c r="M144" s="342"/>
      <c r="N144" s="291" t="str">
        <f t="shared" si="12"/>
        <v/>
      </c>
      <c r="O144" s="291" t="str">
        <f t="shared" si="13"/>
        <v/>
      </c>
      <c r="P144" s="189"/>
      <c r="Q144" s="102"/>
      <c r="R144" s="102"/>
      <c r="S144" s="145" t="str">
        <f t="shared" si="14"/>
        <v/>
      </c>
      <c r="T144" s="191"/>
      <c r="U144" s="192"/>
      <c r="V144" s="146" t="str">
        <f t="shared" si="15"/>
        <v/>
      </c>
      <c r="W144" s="507" t="str">
        <f t="shared" si="16"/>
        <v/>
      </c>
      <c r="X144" s="195" t="str">
        <f>IF(AND(OR(M144="KO",L144&lt;&gt;""),OR(M144="",N144="",O144="")),Listes!$A$74,IF(AND(L144&lt;S144,U144=""),Listes!$A$76,IF(AND(L144&lt;&gt;"",S144&lt;L144,T144=""),Listes!$A$78,IF(AND(Y144="",OR(M144&lt;&gt;"",N144&lt;&gt;"",O144&lt;&gt;"",P144&lt;&gt;"",Q144&lt;&gt;"",R144&lt;&gt;"")),Listes!$A$79,""))))</f>
        <v/>
      </c>
      <c r="Y144" s="196"/>
      <c r="Z144" s="152">
        <f t="shared" si="17"/>
        <v>0</v>
      </c>
    </row>
    <row r="145" spans="1:26" ht="20.100000000000001" customHeight="1" x14ac:dyDescent="0.25">
      <c r="A145" s="134">
        <v>139</v>
      </c>
      <c r="B145" s="206" t="str">
        <f>IF('Dépenses rémunération au réel'!$B145="","",'Dépenses rémunération au réel'!$B145)</f>
        <v/>
      </c>
      <c r="C145" s="206" t="str">
        <f>IF('Dépenses rémunération au réel'!$C145="","",'Dépenses rémunération au réel'!$C145)</f>
        <v/>
      </c>
      <c r="D145" s="207" t="str">
        <f>IF('Dépenses rémunération au réel'!$D145="","",'Dépenses rémunération au réel'!$D145)</f>
        <v/>
      </c>
      <c r="E145" s="131" t="str">
        <f>IF('Dépenses rémunération au réel'!$E145="","",'Dépenses rémunération au réel'!$E145)</f>
        <v/>
      </c>
      <c r="F145" s="131" t="str">
        <f>IF('Dépenses rémunération au réel'!$F145="","",'Dépenses rémunération au réel'!$F145)</f>
        <v/>
      </c>
      <c r="G145" s="289" t="str">
        <f>IF('Dépenses rémunération au réel'!$G145="","",'Dépenses rémunération au réel'!$G145)</f>
        <v/>
      </c>
      <c r="H145" s="289" t="str">
        <f>IF('Dépenses rémunération au réel'!$H145="","",'Dépenses rémunération au réel'!$H145)</f>
        <v/>
      </c>
      <c r="I145" s="144" t="str">
        <f>IF('Dépenses rémunération au réel'!$I145="","",'Dépenses rémunération au réel'!$I145)</f>
        <v/>
      </c>
      <c r="J145" s="190" t="str">
        <f>IF('Dépenses rémunération au réel'!$J145="","",'Dépenses rémunération au réel'!$J145)</f>
        <v/>
      </c>
      <c r="K145" s="190" t="str">
        <f>IF('Dépenses rémunération au réel'!$K145="","",'Dépenses rémunération au réel'!$K145)</f>
        <v/>
      </c>
      <c r="L145" s="213" t="str">
        <f>IF('Dépenses rémunération au réel'!$L145=0,"",'Dépenses rémunération au réel'!$L145)</f>
        <v/>
      </c>
      <c r="M145" s="342"/>
      <c r="N145" s="291" t="str">
        <f t="shared" si="12"/>
        <v/>
      </c>
      <c r="O145" s="291" t="str">
        <f t="shared" si="13"/>
        <v/>
      </c>
      <c r="P145" s="189"/>
      <c r="Q145" s="102"/>
      <c r="R145" s="102"/>
      <c r="S145" s="145" t="str">
        <f t="shared" si="14"/>
        <v/>
      </c>
      <c r="T145" s="191"/>
      <c r="U145" s="192"/>
      <c r="V145" s="146" t="str">
        <f t="shared" si="15"/>
        <v/>
      </c>
      <c r="W145" s="507" t="str">
        <f t="shared" si="16"/>
        <v/>
      </c>
      <c r="X145" s="195" t="str">
        <f>IF(AND(OR(M145="KO",L145&lt;&gt;""),OR(M145="",N145="",O145="")),Listes!$A$74,IF(AND(L145&lt;S145,U145=""),Listes!$A$76,IF(AND(L145&lt;&gt;"",S145&lt;L145,T145=""),Listes!$A$78,IF(AND(Y145="",OR(M145&lt;&gt;"",N145&lt;&gt;"",O145&lt;&gt;"",P145&lt;&gt;"",Q145&lt;&gt;"",R145&lt;&gt;"")),Listes!$A$79,""))))</f>
        <v/>
      </c>
      <c r="Y145" s="196"/>
      <c r="Z145" s="152">
        <f t="shared" si="17"/>
        <v>0</v>
      </c>
    </row>
    <row r="146" spans="1:26" ht="20.100000000000001" customHeight="1" x14ac:dyDescent="0.25">
      <c r="A146" s="134">
        <v>140</v>
      </c>
      <c r="B146" s="206" t="str">
        <f>IF('Dépenses rémunération au réel'!$B146="","",'Dépenses rémunération au réel'!$B146)</f>
        <v/>
      </c>
      <c r="C146" s="206" t="str">
        <f>IF('Dépenses rémunération au réel'!$C146="","",'Dépenses rémunération au réel'!$C146)</f>
        <v/>
      </c>
      <c r="D146" s="207" t="str">
        <f>IF('Dépenses rémunération au réel'!$D146="","",'Dépenses rémunération au réel'!$D146)</f>
        <v/>
      </c>
      <c r="E146" s="131" t="str">
        <f>IF('Dépenses rémunération au réel'!$E146="","",'Dépenses rémunération au réel'!$E146)</f>
        <v/>
      </c>
      <c r="F146" s="131" t="str">
        <f>IF('Dépenses rémunération au réel'!$F146="","",'Dépenses rémunération au réel'!$F146)</f>
        <v/>
      </c>
      <c r="G146" s="289" t="str">
        <f>IF('Dépenses rémunération au réel'!$G146="","",'Dépenses rémunération au réel'!$G146)</f>
        <v/>
      </c>
      <c r="H146" s="289" t="str">
        <f>IF('Dépenses rémunération au réel'!$H146="","",'Dépenses rémunération au réel'!$H146)</f>
        <v/>
      </c>
      <c r="I146" s="144" t="str">
        <f>IF('Dépenses rémunération au réel'!$I146="","",'Dépenses rémunération au réel'!$I146)</f>
        <v/>
      </c>
      <c r="J146" s="190" t="str">
        <f>IF('Dépenses rémunération au réel'!$J146="","",'Dépenses rémunération au réel'!$J146)</f>
        <v/>
      </c>
      <c r="K146" s="190" t="str">
        <f>IF('Dépenses rémunération au réel'!$K146="","",'Dépenses rémunération au réel'!$K146)</f>
        <v/>
      </c>
      <c r="L146" s="213" t="str">
        <f>IF('Dépenses rémunération au réel'!$L146=0,"",'Dépenses rémunération au réel'!$L146)</f>
        <v/>
      </c>
      <c r="M146" s="342"/>
      <c r="N146" s="291" t="str">
        <f t="shared" si="12"/>
        <v/>
      </c>
      <c r="O146" s="291" t="str">
        <f t="shared" si="13"/>
        <v/>
      </c>
      <c r="P146" s="189"/>
      <c r="Q146" s="102"/>
      <c r="R146" s="102"/>
      <c r="S146" s="145" t="str">
        <f t="shared" si="14"/>
        <v/>
      </c>
      <c r="T146" s="191"/>
      <c r="U146" s="192"/>
      <c r="V146" s="146" t="str">
        <f t="shared" si="15"/>
        <v/>
      </c>
      <c r="W146" s="507" t="str">
        <f t="shared" si="16"/>
        <v/>
      </c>
      <c r="X146" s="195" t="str">
        <f>IF(AND(OR(M146="KO",L146&lt;&gt;""),OR(M146="",N146="",O146="")),Listes!$A$74,IF(AND(L146&lt;S146,U146=""),Listes!$A$76,IF(AND(L146&lt;&gt;"",S146&lt;L146,T146=""),Listes!$A$78,IF(AND(Y146="",OR(M146&lt;&gt;"",N146&lt;&gt;"",O146&lt;&gt;"",P146&lt;&gt;"",Q146&lt;&gt;"",R146&lt;&gt;"")),Listes!$A$79,""))))</f>
        <v/>
      </c>
      <c r="Y146" s="196"/>
      <c r="Z146" s="152">
        <f t="shared" si="17"/>
        <v>0</v>
      </c>
    </row>
    <row r="147" spans="1:26" ht="20.100000000000001" customHeight="1" x14ac:dyDescent="0.25">
      <c r="A147" s="134">
        <v>141</v>
      </c>
      <c r="B147" s="206" t="str">
        <f>IF('Dépenses rémunération au réel'!$B147="","",'Dépenses rémunération au réel'!$B147)</f>
        <v/>
      </c>
      <c r="C147" s="206" t="str">
        <f>IF('Dépenses rémunération au réel'!$C147="","",'Dépenses rémunération au réel'!$C147)</f>
        <v/>
      </c>
      <c r="D147" s="207" t="str">
        <f>IF('Dépenses rémunération au réel'!$D147="","",'Dépenses rémunération au réel'!$D147)</f>
        <v/>
      </c>
      <c r="E147" s="131" t="str">
        <f>IF('Dépenses rémunération au réel'!$E147="","",'Dépenses rémunération au réel'!$E147)</f>
        <v/>
      </c>
      <c r="F147" s="131" t="str">
        <f>IF('Dépenses rémunération au réel'!$F147="","",'Dépenses rémunération au réel'!$F147)</f>
        <v/>
      </c>
      <c r="G147" s="289" t="str">
        <f>IF('Dépenses rémunération au réel'!$G147="","",'Dépenses rémunération au réel'!$G147)</f>
        <v/>
      </c>
      <c r="H147" s="289" t="str">
        <f>IF('Dépenses rémunération au réel'!$H147="","",'Dépenses rémunération au réel'!$H147)</f>
        <v/>
      </c>
      <c r="I147" s="144" t="str">
        <f>IF('Dépenses rémunération au réel'!$I147="","",'Dépenses rémunération au réel'!$I147)</f>
        <v/>
      </c>
      <c r="J147" s="190" t="str">
        <f>IF('Dépenses rémunération au réel'!$J147="","",'Dépenses rémunération au réel'!$J147)</f>
        <v/>
      </c>
      <c r="K147" s="190" t="str">
        <f>IF('Dépenses rémunération au réel'!$K147="","",'Dépenses rémunération au réel'!$K147)</f>
        <v/>
      </c>
      <c r="L147" s="213" t="str">
        <f>IF('Dépenses rémunération au réel'!$L147=0,"",'Dépenses rémunération au réel'!$L147)</f>
        <v/>
      </c>
      <c r="M147" s="342"/>
      <c r="N147" s="291" t="str">
        <f t="shared" si="12"/>
        <v/>
      </c>
      <c r="O147" s="291" t="str">
        <f t="shared" si="13"/>
        <v/>
      </c>
      <c r="P147" s="189"/>
      <c r="Q147" s="102"/>
      <c r="R147" s="102"/>
      <c r="S147" s="145" t="str">
        <f t="shared" si="14"/>
        <v/>
      </c>
      <c r="T147" s="191"/>
      <c r="U147" s="192"/>
      <c r="V147" s="146" t="str">
        <f t="shared" si="15"/>
        <v/>
      </c>
      <c r="W147" s="507" t="str">
        <f t="shared" si="16"/>
        <v/>
      </c>
      <c r="X147" s="195" t="str">
        <f>IF(AND(OR(M147="KO",L147&lt;&gt;""),OR(M147="",N147="",O147="")),Listes!$A$74,IF(AND(L147&lt;S147,U147=""),Listes!$A$76,IF(AND(L147&lt;&gt;"",S147&lt;L147,T147=""),Listes!$A$78,IF(AND(Y147="",OR(M147&lt;&gt;"",N147&lt;&gt;"",O147&lt;&gt;"",P147&lt;&gt;"",Q147&lt;&gt;"",R147&lt;&gt;"")),Listes!$A$79,""))))</f>
        <v/>
      </c>
      <c r="Y147" s="196"/>
      <c r="Z147" s="152">
        <f t="shared" si="17"/>
        <v>0</v>
      </c>
    </row>
    <row r="148" spans="1:26" ht="20.100000000000001" customHeight="1" x14ac:dyDescent="0.25">
      <c r="A148" s="134">
        <v>142</v>
      </c>
      <c r="B148" s="206" t="str">
        <f>IF('Dépenses rémunération au réel'!$B148="","",'Dépenses rémunération au réel'!$B148)</f>
        <v/>
      </c>
      <c r="C148" s="206" t="str">
        <f>IF('Dépenses rémunération au réel'!$C148="","",'Dépenses rémunération au réel'!$C148)</f>
        <v/>
      </c>
      <c r="D148" s="207" t="str">
        <f>IF('Dépenses rémunération au réel'!$D148="","",'Dépenses rémunération au réel'!$D148)</f>
        <v/>
      </c>
      <c r="E148" s="131" t="str">
        <f>IF('Dépenses rémunération au réel'!$E148="","",'Dépenses rémunération au réel'!$E148)</f>
        <v/>
      </c>
      <c r="F148" s="131" t="str">
        <f>IF('Dépenses rémunération au réel'!$F148="","",'Dépenses rémunération au réel'!$F148)</f>
        <v/>
      </c>
      <c r="G148" s="289" t="str">
        <f>IF('Dépenses rémunération au réel'!$G148="","",'Dépenses rémunération au réel'!$G148)</f>
        <v/>
      </c>
      <c r="H148" s="289" t="str">
        <f>IF('Dépenses rémunération au réel'!$H148="","",'Dépenses rémunération au réel'!$H148)</f>
        <v/>
      </c>
      <c r="I148" s="144" t="str">
        <f>IF('Dépenses rémunération au réel'!$I148="","",'Dépenses rémunération au réel'!$I148)</f>
        <v/>
      </c>
      <c r="J148" s="190" t="str">
        <f>IF('Dépenses rémunération au réel'!$J148="","",'Dépenses rémunération au réel'!$J148)</f>
        <v/>
      </c>
      <c r="K148" s="190" t="str">
        <f>IF('Dépenses rémunération au réel'!$K148="","",'Dépenses rémunération au réel'!$K148)</f>
        <v/>
      </c>
      <c r="L148" s="213" t="str">
        <f>IF('Dépenses rémunération au réel'!$L148=0,"",'Dépenses rémunération au réel'!$L148)</f>
        <v/>
      </c>
      <c r="M148" s="342"/>
      <c r="N148" s="291" t="str">
        <f t="shared" si="12"/>
        <v/>
      </c>
      <c r="O148" s="291" t="str">
        <f t="shared" si="13"/>
        <v/>
      </c>
      <c r="P148" s="189"/>
      <c r="Q148" s="102"/>
      <c r="R148" s="102"/>
      <c r="S148" s="145" t="str">
        <f t="shared" si="14"/>
        <v/>
      </c>
      <c r="T148" s="191"/>
      <c r="U148" s="192"/>
      <c r="V148" s="146" t="str">
        <f t="shared" si="15"/>
        <v/>
      </c>
      <c r="W148" s="507" t="str">
        <f t="shared" si="16"/>
        <v/>
      </c>
      <c r="X148" s="195" t="str">
        <f>IF(AND(OR(M148="KO",L148&lt;&gt;""),OR(M148="",N148="",O148="")),Listes!$A$74,IF(AND(L148&lt;S148,U148=""),Listes!$A$76,IF(AND(L148&lt;&gt;"",S148&lt;L148,T148=""),Listes!$A$78,IF(AND(Y148="",OR(M148&lt;&gt;"",N148&lt;&gt;"",O148&lt;&gt;"",P148&lt;&gt;"",Q148&lt;&gt;"",R148&lt;&gt;"")),Listes!$A$79,""))))</f>
        <v/>
      </c>
      <c r="Y148" s="196"/>
      <c r="Z148" s="152">
        <f t="shared" si="17"/>
        <v>0</v>
      </c>
    </row>
    <row r="149" spans="1:26" ht="20.100000000000001" customHeight="1" x14ac:dyDescent="0.25">
      <c r="A149" s="134">
        <v>143</v>
      </c>
      <c r="B149" s="206" t="str">
        <f>IF('Dépenses rémunération au réel'!$B149="","",'Dépenses rémunération au réel'!$B149)</f>
        <v/>
      </c>
      <c r="C149" s="206" t="str">
        <f>IF('Dépenses rémunération au réel'!$C149="","",'Dépenses rémunération au réel'!$C149)</f>
        <v/>
      </c>
      <c r="D149" s="207" t="str">
        <f>IF('Dépenses rémunération au réel'!$D149="","",'Dépenses rémunération au réel'!$D149)</f>
        <v/>
      </c>
      <c r="E149" s="131" t="str">
        <f>IF('Dépenses rémunération au réel'!$E149="","",'Dépenses rémunération au réel'!$E149)</f>
        <v/>
      </c>
      <c r="F149" s="131" t="str">
        <f>IF('Dépenses rémunération au réel'!$F149="","",'Dépenses rémunération au réel'!$F149)</f>
        <v/>
      </c>
      <c r="G149" s="289" t="str">
        <f>IF('Dépenses rémunération au réel'!$G149="","",'Dépenses rémunération au réel'!$G149)</f>
        <v/>
      </c>
      <c r="H149" s="289" t="str">
        <f>IF('Dépenses rémunération au réel'!$H149="","",'Dépenses rémunération au réel'!$H149)</f>
        <v/>
      </c>
      <c r="I149" s="144" t="str">
        <f>IF('Dépenses rémunération au réel'!$I149="","",'Dépenses rémunération au réel'!$I149)</f>
        <v/>
      </c>
      <c r="J149" s="190" t="str">
        <f>IF('Dépenses rémunération au réel'!$J149="","",'Dépenses rémunération au réel'!$J149)</f>
        <v/>
      </c>
      <c r="K149" s="190" t="str">
        <f>IF('Dépenses rémunération au réel'!$K149="","",'Dépenses rémunération au réel'!$K149)</f>
        <v/>
      </c>
      <c r="L149" s="213" t="str">
        <f>IF('Dépenses rémunération au réel'!$L149=0,"",'Dépenses rémunération au réel'!$L149)</f>
        <v/>
      </c>
      <c r="M149" s="342"/>
      <c r="N149" s="291" t="str">
        <f t="shared" si="12"/>
        <v/>
      </c>
      <c r="O149" s="291" t="str">
        <f t="shared" si="13"/>
        <v/>
      </c>
      <c r="P149" s="189"/>
      <c r="Q149" s="102"/>
      <c r="R149" s="102"/>
      <c r="S149" s="145" t="str">
        <f t="shared" si="14"/>
        <v/>
      </c>
      <c r="T149" s="191"/>
      <c r="U149" s="192"/>
      <c r="V149" s="146" t="str">
        <f t="shared" si="15"/>
        <v/>
      </c>
      <c r="W149" s="507" t="str">
        <f t="shared" si="16"/>
        <v/>
      </c>
      <c r="X149" s="195" t="str">
        <f>IF(AND(OR(M149="KO",L149&lt;&gt;""),OR(M149="",N149="",O149="")),Listes!$A$74,IF(AND(L149&lt;S149,U149=""),Listes!$A$76,IF(AND(L149&lt;&gt;"",S149&lt;L149,T149=""),Listes!$A$78,IF(AND(Y149="",OR(M149&lt;&gt;"",N149&lt;&gt;"",O149&lt;&gt;"",P149&lt;&gt;"",Q149&lt;&gt;"",R149&lt;&gt;"")),Listes!$A$79,""))))</f>
        <v/>
      </c>
      <c r="Y149" s="196"/>
      <c r="Z149" s="152">
        <f t="shared" si="17"/>
        <v>0</v>
      </c>
    </row>
    <row r="150" spans="1:26" ht="20.100000000000001" customHeight="1" x14ac:dyDescent="0.25">
      <c r="A150" s="134">
        <v>144</v>
      </c>
      <c r="B150" s="206" t="str">
        <f>IF('Dépenses rémunération au réel'!$B150="","",'Dépenses rémunération au réel'!$B150)</f>
        <v/>
      </c>
      <c r="C150" s="206" t="str">
        <f>IF('Dépenses rémunération au réel'!$C150="","",'Dépenses rémunération au réel'!$C150)</f>
        <v/>
      </c>
      <c r="D150" s="207" t="str">
        <f>IF('Dépenses rémunération au réel'!$D150="","",'Dépenses rémunération au réel'!$D150)</f>
        <v/>
      </c>
      <c r="E150" s="131" t="str">
        <f>IF('Dépenses rémunération au réel'!$E150="","",'Dépenses rémunération au réel'!$E150)</f>
        <v/>
      </c>
      <c r="F150" s="131" t="str">
        <f>IF('Dépenses rémunération au réel'!$F150="","",'Dépenses rémunération au réel'!$F150)</f>
        <v/>
      </c>
      <c r="G150" s="289" t="str">
        <f>IF('Dépenses rémunération au réel'!$G150="","",'Dépenses rémunération au réel'!$G150)</f>
        <v/>
      </c>
      <c r="H150" s="289" t="str">
        <f>IF('Dépenses rémunération au réel'!$H150="","",'Dépenses rémunération au réel'!$H150)</f>
        <v/>
      </c>
      <c r="I150" s="144" t="str">
        <f>IF('Dépenses rémunération au réel'!$I150="","",'Dépenses rémunération au réel'!$I150)</f>
        <v/>
      </c>
      <c r="J150" s="190" t="str">
        <f>IF('Dépenses rémunération au réel'!$J150="","",'Dépenses rémunération au réel'!$J150)</f>
        <v/>
      </c>
      <c r="K150" s="190" t="str">
        <f>IF('Dépenses rémunération au réel'!$K150="","",'Dépenses rémunération au réel'!$K150)</f>
        <v/>
      </c>
      <c r="L150" s="213" t="str">
        <f>IF('Dépenses rémunération au réel'!$L150=0,"",'Dépenses rémunération au réel'!$L150)</f>
        <v/>
      </c>
      <c r="M150" s="342"/>
      <c r="N150" s="291" t="str">
        <f t="shared" si="12"/>
        <v/>
      </c>
      <c r="O150" s="291" t="str">
        <f t="shared" si="13"/>
        <v/>
      </c>
      <c r="P150" s="189"/>
      <c r="Q150" s="102"/>
      <c r="R150" s="102"/>
      <c r="S150" s="145" t="str">
        <f t="shared" si="14"/>
        <v/>
      </c>
      <c r="T150" s="191"/>
      <c r="U150" s="192"/>
      <c r="V150" s="146" t="str">
        <f t="shared" si="15"/>
        <v/>
      </c>
      <c r="W150" s="507" t="str">
        <f t="shared" si="16"/>
        <v/>
      </c>
      <c r="X150" s="195" t="str">
        <f>IF(AND(OR(M150="KO",L150&lt;&gt;""),OR(M150="",N150="",O150="")),Listes!$A$74,IF(AND(L150&lt;S150,U150=""),Listes!$A$76,IF(AND(L150&lt;&gt;"",S150&lt;L150,T150=""),Listes!$A$78,IF(AND(Y150="",OR(M150&lt;&gt;"",N150&lt;&gt;"",O150&lt;&gt;"",P150&lt;&gt;"",Q150&lt;&gt;"",R150&lt;&gt;"")),Listes!$A$79,""))))</f>
        <v/>
      </c>
      <c r="Y150" s="196"/>
      <c r="Z150" s="152">
        <f t="shared" si="17"/>
        <v>0</v>
      </c>
    </row>
    <row r="151" spans="1:26" ht="20.100000000000001" customHeight="1" x14ac:dyDescent="0.25">
      <c r="A151" s="134">
        <v>145</v>
      </c>
      <c r="B151" s="206" t="str">
        <f>IF('Dépenses rémunération au réel'!$B151="","",'Dépenses rémunération au réel'!$B151)</f>
        <v/>
      </c>
      <c r="C151" s="206" t="str">
        <f>IF('Dépenses rémunération au réel'!$C151="","",'Dépenses rémunération au réel'!$C151)</f>
        <v/>
      </c>
      <c r="D151" s="207" t="str">
        <f>IF('Dépenses rémunération au réel'!$D151="","",'Dépenses rémunération au réel'!$D151)</f>
        <v/>
      </c>
      <c r="E151" s="131" t="str">
        <f>IF('Dépenses rémunération au réel'!$E151="","",'Dépenses rémunération au réel'!$E151)</f>
        <v/>
      </c>
      <c r="F151" s="131" t="str">
        <f>IF('Dépenses rémunération au réel'!$F151="","",'Dépenses rémunération au réel'!$F151)</f>
        <v/>
      </c>
      <c r="G151" s="289" t="str">
        <f>IF('Dépenses rémunération au réel'!$G151="","",'Dépenses rémunération au réel'!$G151)</f>
        <v/>
      </c>
      <c r="H151" s="289" t="str">
        <f>IF('Dépenses rémunération au réel'!$H151="","",'Dépenses rémunération au réel'!$H151)</f>
        <v/>
      </c>
      <c r="I151" s="144" t="str">
        <f>IF('Dépenses rémunération au réel'!$I151="","",'Dépenses rémunération au réel'!$I151)</f>
        <v/>
      </c>
      <c r="J151" s="190" t="str">
        <f>IF('Dépenses rémunération au réel'!$J151="","",'Dépenses rémunération au réel'!$J151)</f>
        <v/>
      </c>
      <c r="K151" s="190" t="str">
        <f>IF('Dépenses rémunération au réel'!$K151="","",'Dépenses rémunération au réel'!$K151)</f>
        <v/>
      </c>
      <c r="L151" s="213" t="str">
        <f>IF('Dépenses rémunération au réel'!$L151=0,"",'Dépenses rémunération au réel'!$L151)</f>
        <v/>
      </c>
      <c r="M151" s="342"/>
      <c r="N151" s="291" t="str">
        <f t="shared" si="12"/>
        <v/>
      </c>
      <c r="O151" s="291" t="str">
        <f t="shared" si="13"/>
        <v/>
      </c>
      <c r="P151" s="189"/>
      <c r="Q151" s="102"/>
      <c r="R151" s="102"/>
      <c r="S151" s="145" t="str">
        <f t="shared" si="14"/>
        <v/>
      </c>
      <c r="T151" s="191"/>
      <c r="U151" s="192"/>
      <c r="V151" s="146" t="str">
        <f t="shared" si="15"/>
        <v/>
      </c>
      <c r="W151" s="507" t="str">
        <f t="shared" si="16"/>
        <v/>
      </c>
      <c r="X151" s="195" t="str">
        <f>IF(AND(OR(M151="KO",L151&lt;&gt;""),OR(M151="",N151="",O151="")),Listes!$A$74,IF(AND(L151&lt;S151,U151=""),Listes!$A$76,IF(AND(L151&lt;&gt;"",S151&lt;L151,T151=""),Listes!$A$78,IF(AND(Y151="",OR(M151&lt;&gt;"",N151&lt;&gt;"",O151&lt;&gt;"",P151&lt;&gt;"",Q151&lt;&gt;"",R151&lt;&gt;"")),Listes!$A$79,""))))</f>
        <v/>
      </c>
      <c r="Y151" s="196"/>
      <c r="Z151" s="152">
        <f t="shared" si="17"/>
        <v>0</v>
      </c>
    </row>
    <row r="152" spans="1:26" ht="20.100000000000001" customHeight="1" x14ac:dyDescent="0.25">
      <c r="A152" s="134">
        <v>146</v>
      </c>
      <c r="B152" s="206" t="str">
        <f>IF('Dépenses rémunération au réel'!$B152="","",'Dépenses rémunération au réel'!$B152)</f>
        <v/>
      </c>
      <c r="C152" s="206" t="str">
        <f>IF('Dépenses rémunération au réel'!$C152="","",'Dépenses rémunération au réel'!$C152)</f>
        <v/>
      </c>
      <c r="D152" s="207" t="str">
        <f>IF('Dépenses rémunération au réel'!$D152="","",'Dépenses rémunération au réel'!$D152)</f>
        <v/>
      </c>
      <c r="E152" s="131" t="str">
        <f>IF('Dépenses rémunération au réel'!$E152="","",'Dépenses rémunération au réel'!$E152)</f>
        <v/>
      </c>
      <c r="F152" s="131" t="str">
        <f>IF('Dépenses rémunération au réel'!$F152="","",'Dépenses rémunération au réel'!$F152)</f>
        <v/>
      </c>
      <c r="G152" s="289" t="str">
        <f>IF('Dépenses rémunération au réel'!$G152="","",'Dépenses rémunération au réel'!$G152)</f>
        <v/>
      </c>
      <c r="H152" s="289" t="str">
        <f>IF('Dépenses rémunération au réel'!$H152="","",'Dépenses rémunération au réel'!$H152)</f>
        <v/>
      </c>
      <c r="I152" s="144" t="str">
        <f>IF('Dépenses rémunération au réel'!$I152="","",'Dépenses rémunération au réel'!$I152)</f>
        <v/>
      </c>
      <c r="J152" s="190" t="str">
        <f>IF('Dépenses rémunération au réel'!$J152="","",'Dépenses rémunération au réel'!$J152)</f>
        <v/>
      </c>
      <c r="K152" s="190" t="str">
        <f>IF('Dépenses rémunération au réel'!$K152="","",'Dépenses rémunération au réel'!$K152)</f>
        <v/>
      </c>
      <c r="L152" s="213" t="str">
        <f>IF('Dépenses rémunération au réel'!$L152=0,"",'Dépenses rémunération au réel'!$L152)</f>
        <v/>
      </c>
      <c r="M152" s="342"/>
      <c r="N152" s="291" t="str">
        <f t="shared" si="12"/>
        <v/>
      </c>
      <c r="O152" s="291" t="str">
        <f t="shared" si="13"/>
        <v/>
      </c>
      <c r="P152" s="189"/>
      <c r="Q152" s="102"/>
      <c r="R152" s="102"/>
      <c r="S152" s="145" t="str">
        <f t="shared" si="14"/>
        <v/>
      </c>
      <c r="T152" s="191"/>
      <c r="U152" s="192"/>
      <c r="V152" s="146" t="str">
        <f t="shared" si="15"/>
        <v/>
      </c>
      <c r="W152" s="507" t="str">
        <f t="shared" si="16"/>
        <v/>
      </c>
      <c r="X152" s="195" t="str">
        <f>IF(AND(OR(M152="KO",L152&lt;&gt;""),OR(M152="",N152="",O152="")),Listes!$A$74,IF(AND(L152&lt;S152,U152=""),Listes!$A$76,IF(AND(L152&lt;&gt;"",S152&lt;L152,T152=""),Listes!$A$78,IF(AND(Y152="",OR(M152&lt;&gt;"",N152&lt;&gt;"",O152&lt;&gt;"",P152&lt;&gt;"",Q152&lt;&gt;"",R152&lt;&gt;"")),Listes!$A$79,""))))</f>
        <v/>
      </c>
      <c r="Y152" s="196"/>
      <c r="Z152" s="152">
        <f t="shared" si="17"/>
        <v>0</v>
      </c>
    </row>
    <row r="153" spans="1:26" ht="20.100000000000001" customHeight="1" x14ac:dyDescent="0.25">
      <c r="A153" s="134">
        <v>147</v>
      </c>
      <c r="B153" s="206" t="str">
        <f>IF('Dépenses rémunération au réel'!$B153="","",'Dépenses rémunération au réel'!$B153)</f>
        <v/>
      </c>
      <c r="C153" s="206" t="str">
        <f>IF('Dépenses rémunération au réel'!$C153="","",'Dépenses rémunération au réel'!$C153)</f>
        <v/>
      </c>
      <c r="D153" s="207" t="str">
        <f>IF('Dépenses rémunération au réel'!$D153="","",'Dépenses rémunération au réel'!$D153)</f>
        <v/>
      </c>
      <c r="E153" s="131" t="str">
        <f>IF('Dépenses rémunération au réel'!$E153="","",'Dépenses rémunération au réel'!$E153)</f>
        <v/>
      </c>
      <c r="F153" s="131" t="str">
        <f>IF('Dépenses rémunération au réel'!$F153="","",'Dépenses rémunération au réel'!$F153)</f>
        <v/>
      </c>
      <c r="G153" s="289" t="str">
        <f>IF('Dépenses rémunération au réel'!$G153="","",'Dépenses rémunération au réel'!$G153)</f>
        <v/>
      </c>
      <c r="H153" s="289" t="str">
        <f>IF('Dépenses rémunération au réel'!$H153="","",'Dépenses rémunération au réel'!$H153)</f>
        <v/>
      </c>
      <c r="I153" s="144" t="str">
        <f>IF('Dépenses rémunération au réel'!$I153="","",'Dépenses rémunération au réel'!$I153)</f>
        <v/>
      </c>
      <c r="J153" s="190" t="str">
        <f>IF('Dépenses rémunération au réel'!$J153="","",'Dépenses rémunération au réel'!$J153)</f>
        <v/>
      </c>
      <c r="K153" s="190" t="str">
        <f>IF('Dépenses rémunération au réel'!$K153="","",'Dépenses rémunération au réel'!$K153)</f>
        <v/>
      </c>
      <c r="L153" s="213" t="str">
        <f>IF('Dépenses rémunération au réel'!$L153=0,"",'Dépenses rémunération au réel'!$L153)</f>
        <v/>
      </c>
      <c r="M153" s="342"/>
      <c r="N153" s="291" t="str">
        <f t="shared" si="12"/>
        <v/>
      </c>
      <c r="O153" s="291" t="str">
        <f t="shared" si="13"/>
        <v/>
      </c>
      <c r="P153" s="189"/>
      <c r="Q153" s="102"/>
      <c r="R153" s="102"/>
      <c r="S153" s="145" t="str">
        <f t="shared" si="14"/>
        <v/>
      </c>
      <c r="T153" s="191"/>
      <c r="U153" s="192"/>
      <c r="V153" s="146" t="str">
        <f t="shared" si="15"/>
        <v/>
      </c>
      <c r="W153" s="507" t="str">
        <f t="shared" si="16"/>
        <v/>
      </c>
      <c r="X153" s="195" t="str">
        <f>IF(AND(OR(M153="KO",L153&lt;&gt;""),OR(M153="",N153="",O153="")),Listes!$A$74,IF(AND(L153&lt;S153,U153=""),Listes!$A$76,IF(AND(L153&lt;&gt;"",S153&lt;L153,T153=""),Listes!$A$78,IF(AND(Y153="",OR(M153&lt;&gt;"",N153&lt;&gt;"",O153&lt;&gt;"",P153&lt;&gt;"",Q153&lt;&gt;"",R153&lt;&gt;"")),Listes!$A$79,""))))</f>
        <v/>
      </c>
      <c r="Y153" s="196"/>
      <c r="Z153" s="152">
        <f t="shared" si="17"/>
        <v>0</v>
      </c>
    </row>
    <row r="154" spans="1:26" ht="20.100000000000001" customHeight="1" x14ac:dyDescent="0.25">
      <c r="A154" s="134">
        <v>148</v>
      </c>
      <c r="B154" s="206" t="str">
        <f>IF('Dépenses rémunération au réel'!$B154="","",'Dépenses rémunération au réel'!$B154)</f>
        <v/>
      </c>
      <c r="C154" s="206" t="str">
        <f>IF('Dépenses rémunération au réel'!$C154="","",'Dépenses rémunération au réel'!$C154)</f>
        <v/>
      </c>
      <c r="D154" s="207" t="str">
        <f>IF('Dépenses rémunération au réel'!$D154="","",'Dépenses rémunération au réel'!$D154)</f>
        <v/>
      </c>
      <c r="E154" s="131" t="str">
        <f>IF('Dépenses rémunération au réel'!$E154="","",'Dépenses rémunération au réel'!$E154)</f>
        <v/>
      </c>
      <c r="F154" s="131" t="str">
        <f>IF('Dépenses rémunération au réel'!$F154="","",'Dépenses rémunération au réel'!$F154)</f>
        <v/>
      </c>
      <c r="G154" s="289" t="str">
        <f>IF('Dépenses rémunération au réel'!$G154="","",'Dépenses rémunération au réel'!$G154)</f>
        <v/>
      </c>
      <c r="H154" s="289" t="str">
        <f>IF('Dépenses rémunération au réel'!$H154="","",'Dépenses rémunération au réel'!$H154)</f>
        <v/>
      </c>
      <c r="I154" s="144" t="str">
        <f>IF('Dépenses rémunération au réel'!$I154="","",'Dépenses rémunération au réel'!$I154)</f>
        <v/>
      </c>
      <c r="J154" s="190" t="str">
        <f>IF('Dépenses rémunération au réel'!$J154="","",'Dépenses rémunération au réel'!$J154)</f>
        <v/>
      </c>
      <c r="K154" s="190" t="str">
        <f>IF('Dépenses rémunération au réel'!$K154="","",'Dépenses rémunération au réel'!$K154)</f>
        <v/>
      </c>
      <c r="L154" s="213" t="str">
        <f>IF('Dépenses rémunération au réel'!$L154=0,"",'Dépenses rémunération au réel'!$L154)</f>
        <v/>
      </c>
      <c r="M154" s="342"/>
      <c r="N154" s="291" t="str">
        <f t="shared" si="12"/>
        <v/>
      </c>
      <c r="O154" s="291" t="str">
        <f t="shared" si="13"/>
        <v/>
      </c>
      <c r="P154" s="189"/>
      <c r="Q154" s="102"/>
      <c r="R154" s="102"/>
      <c r="S154" s="145" t="str">
        <f t="shared" si="14"/>
        <v/>
      </c>
      <c r="T154" s="191"/>
      <c r="U154" s="192"/>
      <c r="V154" s="146" t="str">
        <f t="shared" si="15"/>
        <v/>
      </c>
      <c r="W154" s="507" t="str">
        <f t="shared" si="16"/>
        <v/>
      </c>
      <c r="X154" s="195" t="str">
        <f>IF(AND(OR(M154="KO",L154&lt;&gt;""),OR(M154="",N154="",O154="")),Listes!$A$74,IF(AND(L154&lt;S154,U154=""),Listes!$A$76,IF(AND(L154&lt;&gt;"",S154&lt;L154,T154=""),Listes!$A$78,IF(AND(Y154="",OR(M154&lt;&gt;"",N154&lt;&gt;"",O154&lt;&gt;"",P154&lt;&gt;"",Q154&lt;&gt;"",R154&lt;&gt;"")),Listes!$A$79,""))))</f>
        <v/>
      </c>
      <c r="Y154" s="196"/>
      <c r="Z154" s="152">
        <f t="shared" si="17"/>
        <v>0</v>
      </c>
    </row>
    <row r="155" spans="1:26" ht="20.100000000000001" customHeight="1" x14ac:dyDescent="0.25">
      <c r="A155" s="134">
        <v>149</v>
      </c>
      <c r="B155" s="206" t="str">
        <f>IF('Dépenses rémunération au réel'!$B155="","",'Dépenses rémunération au réel'!$B155)</f>
        <v/>
      </c>
      <c r="C155" s="206" t="str">
        <f>IF('Dépenses rémunération au réel'!$C155="","",'Dépenses rémunération au réel'!$C155)</f>
        <v/>
      </c>
      <c r="D155" s="207" t="str">
        <f>IF('Dépenses rémunération au réel'!$D155="","",'Dépenses rémunération au réel'!$D155)</f>
        <v/>
      </c>
      <c r="E155" s="131" t="str">
        <f>IF('Dépenses rémunération au réel'!$E155="","",'Dépenses rémunération au réel'!$E155)</f>
        <v/>
      </c>
      <c r="F155" s="131" t="str">
        <f>IF('Dépenses rémunération au réel'!$F155="","",'Dépenses rémunération au réel'!$F155)</f>
        <v/>
      </c>
      <c r="G155" s="289" t="str">
        <f>IF('Dépenses rémunération au réel'!$G155="","",'Dépenses rémunération au réel'!$G155)</f>
        <v/>
      </c>
      <c r="H155" s="289" t="str">
        <f>IF('Dépenses rémunération au réel'!$H155="","",'Dépenses rémunération au réel'!$H155)</f>
        <v/>
      </c>
      <c r="I155" s="144" t="str">
        <f>IF('Dépenses rémunération au réel'!$I155="","",'Dépenses rémunération au réel'!$I155)</f>
        <v/>
      </c>
      <c r="J155" s="190" t="str">
        <f>IF('Dépenses rémunération au réel'!$J155="","",'Dépenses rémunération au réel'!$J155)</f>
        <v/>
      </c>
      <c r="K155" s="190" t="str">
        <f>IF('Dépenses rémunération au réel'!$K155="","",'Dépenses rémunération au réel'!$K155)</f>
        <v/>
      </c>
      <c r="L155" s="213" t="str">
        <f>IF('Dépenses rémunération au réel'!$L155=0,"",'Dépenses rémunération au réel'!$L155)</f>
        <v/>
      </c>
      <c r="M155" s="342"/>
      <c r="N155" s="291" t="str">
        <f t="shared" si="12"/>
        <v/>
      </c>
      <c r="O155" s="291" t="str">
        <f t="shared" si="13"/>
        <v/>
      </c>
      <c r="P155" s="189"/>
      <c r="Q155" s="102"/>
      <c r="R155" s="102"/>
      <c r="S155" s="145" t="str">
        <f t="shared" si="14"/>
        <v/>
      </c>
      <c r="T155" s="191"/>
      <c r="U155" s="192"/>
      <c r="V155" s="146" t="str">
        <f t="shared" si="15"/>
        <v/>
      </c>
      <c r="W155" s="507" t="str">
        <f t="shared" si="16"/>
        <v/>
      </c>
      <c r="X155" s="195" t="str">
        <f>IF(AND(OR(M155="KO",L155&lt;&gt;""),OR(M155="",N155="",O155="")),Listes!$A$74,IF(AND(L155&lt;S155,U155=""),Listes!$A$76,IF(AND(L155&lt;&gt;"",S155&lt;L155,T155=""),Listes!$A$78,IF(AND(Y155="",OR(M155&lt;&gt;"",N155&lt;&gt;"",O155&lt;&gt;"",P155&lt;&gt;"",Q155&lt;&gt;"",R155&lt;&gt;"")),Listes!$A$79,""))))</f>
        <v/>
      </c>
      <c r="Y155" s="196"/>
      <c r="Z155" s="152">
        <f t="shared" si="17"/>
        <v>0</v>
      </c>
    </row>
    <row r="156" spans="1:26" ht="20.100000000000001" customHeight="1" x14ac:dyDescent="0.25">
      <c r="A156" s="134">
        <v>150</v>
      </c>
      <c r="B156" s="206" t="str">
        <f>IF('Dépenses rémunération au réel'!$B156="","",'Dépenses rémunération au réel'!$B156)</f>
        <v/>
      </c>
      <c r="C156" s="206" t="str">
        <f>IF('Dépenses rémunération au réel'!$C156="","",'Dépenses rémunération au réel'!$C156)</f>
        <v/>
      </c>
      <c r="D156" s="207" t="str">
        <f>IF('Dépenses rémunération au réel'!$D156="","",'Dépenses rémunération au réel'!$D156)</f>
        <v/>
      </c>
      <c r="E156" s="131" t="str">
        <f>IF('Dépenses rémunération au réel'!$E156="","",'Dépenses rémunération au réel'!$E156)</f>
        <v/>
      </c>
      <c r="F156" s="131" t="str">
        <f>IF('Dépenses rémunération au réel'!$F156="","",'Dépenses rémunération au réel'!$F156)</f>
        <v/>
      </c>
      <c r="G156" s="289" t="str">
        <f>IF('Dépenses rémunération au réel'!$G156="","",'Dépenses rémunération au réel'!$G156)</f>
        <v/>
      </c>
      <c r="H156" s="289" t="str">
        <f>IF('Dépenses rémunération au réel'!$H156="","",'Dépenses rémunération au réel'!$H156)</f>
        <v/>
      </c>
      <c r="I156" s="144" t="str">
        <f>IF('Dépenses rémunération au réel'!$I156="","",'Dépenses rémunération au réel'!$I156)</f>
        <v/>
      </c>
      <c r="J156" s="190" t="str">
        <f>IF('Dépenses rémunération au réel'!$J156="","",'Dépenses rémunération au réel'!$J156)</f>
        <v/>
      </c>
      <c r="K156" s="190" t="str">
        <f>IF('Dépenses rémunération au réel'!$K156="","",'Dépenses rémunération au réel'!$K156)</f>
        <v/>
      </c>
      <c r="L156" s="213" t="str">
        <f>IF('Dépenses rémunération au réel'!$L156=0,"",'Dépenses rémunération au réel'!$L156)</f>
        <v/>
      </c>
      <c r="M156" s="342"/>
      <c r="N156" s="291" t="str">
        <f t="shared" si="12"/>
        <v/>
      </c>
      <c r="O156" s="291" t="str">
        <f t="shared" si="13"/>
        <v/>
      </c>
      <c r="P156" s="189"/>
      <c r="Q156" s="102"/>
      <c r="R156" s="102"/>
      <c r="S156" s="145" t="str">
        <f t="shared" si="14"/>
        <v/>
      </c>
      <c r="T156" s="191"/>
      <c r="U156" s="192"/>
      <c r="V156" s="146" t="str">
        <f t="shared" si="15"/>
        <v/>
      </c>
      <c r="W156" s="507" t="str">
        <f t="shared" si="16"/>
        <v/>
      </c>
      <c r="X156" s="195" t="str">
        <f>IF(AND(OR(M156="KO",L156&lt;&gt;""),OR(M156="",N156="",O156="")),Listes!$A$74,IF(AND(L156&lt;S156,U156=""),Listes!$A$76,IF(AND(L156&lt;&gt;"",S156&lt;L156,T156=""),Listes!$A$78,IF(AND(Y156="",OR(M156&lt;&gt;"",N156&lt;&gt;"",O156&lt;&gt;"",P156&lt;&gt;"",Q156&lt;&gt;"",R156&lt;&gt;"")),Listes!$A$79,""))))</f>
        <v/>
      </c>
      <c r="Y156" s="196"/>
      <c r="Z156" s="152">
        <f t="shared" si="17"/>
        <v>0</v>
      </c>
    </row>
    <row r="157" spans="1:26" ht="20.100000000000001" customHeight="1" x14ac:dyDescent="0.25">
      <c r="A157" s="134">
        <v>151</v>
      </c>
      <c r="B157" s="206" t="str">
        <f>IF('Dépenses rémunération au réel'!$B157="","",'Dépenses rémunération au réel'!$B157)</f>
        <v/>
      </c>
      <c r="C157" s="206" t="str">
        <f>IF('Dépenses rémunération au réel'!$C157="","",'Dépenses rémunération au réel'!$C157)</f>
        <v/>
      </c>
      <c r="D157" s="207" t="str">
        <f>IF('Dépenses rémunération au réel'!$D157="","",'Dépenses rémunération au réel'!$D157)</f>
        <v/>
      </c>
      <c r="E157" s="131" t="str">
        <f>IF('Dépenses rémunération au réel'!$E157="","",'Dépenses rémunération au réel'!$E157)</f>
        <v/>
      </c>
      <c r="F157" s="131" t="str">
        <f>IF('Dépenses rémunération au réel'!$F157="","",'Dépenses rémunération au réel'!$F157)</f>
        <v/>
      </c>
      <c r="G157" s="289" t="str">
        <f>IF('Dépenses rémunération au réel'!$G157="","",'Dépenses rémunération au réel'!$G157)</f>
        <v/>
      </c>
      <c r="H157" s="289" t="str">
        <f>IF('Dépenses rémunération au réel'!$H157="","",'Dépenses rémunération au réel'!$H157)</f>
        <v/>
      </c>
      <c r="I157" s="144" t="str">
        <f>IF('Dépenses rémunération au réel'!$I157="","",'Dépenses rémunération au réel'!$I157)</f>
        <v/>
      </c>
      <c r="J157" s="190" t="str">
        <f>IF('Dépenses rémunération au réel'!$J157="","",'Dépenses rémunération au réel'!$J157)</f>
        <v/>
      </c>
      <c r="K157" s="190" t="str">
        <f>IF('Dépenses rémunération au réel'!$K157="","",'Dépenses rémunération au réel'!$K157)</f>
        <v/>
      </c>
      <c r="L157" s="213" t="str">
        <f>IF('Dépenses rémunération au réel'!$L157=0,"",'Dépenses rémunération au réel'!$L157)</f>
        <v/>
      </c>
      <c r="M157" s="342"/>
      <c r="N157" s="291" t="str">
        <f t="shared" si="12"/>
        <v/>
      </c>
      <c r="O157" s="291" t="str">
        <f t="shared" si="13"/>
        <v/>
      </c>
      <c r="P157" s="189"/>
      <c r="Q157" s="102"/>
      <c r="R157" s="102"/>
      <c r="S157" s="145" t="str">
        <f t="shared" si="14"/>
        <v/>
      </c>
      <c r="T157" s="191"/>
      <c r="U157" s="192"/>
      <c r="V157" s="146" t="str">
        <f t="shared" si="15"/>
        <v/>
      </c>
      <c r="W157" s="507" t="str">
        <f t="shared" si="16"/>
        <v/>
      </c>
      <c r="X157" s="195" t="str">
        <f>IF(AND(OR(M157="KO",L157&lt;&gt;""),OR(M157="",N157="",O157="")),Listes!$A$74,IF(AND(L157&lt;S157,U157=""),Listes!$A$76,IF(AND(L157&lt;&gt;"",S157&lt;L157,T157=""),Listes!$A$78,IF(AND(Y157="",OR(M157&lt;&gt;"",N157&lt;&gt;"",O157&lt;&gt;"",P157&lt;&gt;"",Q157&lt;&gt;"",R157&lt;&gt;"")),Listes!$A$79,""))))</f>
        <v/>
      </c>
      <c r="Y157" s="196"/>
      <c r="Z157" s="152">
        <f t="shared" si="17"/>
        <v>0</v>
      </c>
    </row>
    <row r="158" spans="1:26" ht="20.100000000000001" customHeight="1" x14ac:dyDescent="0.25">
      <c r="A158" s="134">
        <v>152</v>
      </c>
      <c r="B158" s="206" t="str">
        <f>IF('Dépenses rémunération au réel'!$B158="","",'Dépenses rémunération au réel'!$B158)</f>
        <v/>
      </c>
      <c r="C158" s="206" t="str">
        <f>IF('Dépenses rémunération au réel'!$C158="","",'Dépenses rémunération au réel'!$C158)</f>
        <v/>
      </c>
      <c r="D158" s="207" t="str">
        <f>IF('Dépenses rémunération au réel'!$D158="","",'Dépenses rémunération au réel'!$D158)</f>
        <v/>
      </c>
      <c r="E158" s="131" t="str">
        <f>IF('Dépenses rémunération au réel'!$E158="","",'Dépenses rémunération au réel'!$E158)</f>
        <v/>
      </c>
      <c r="F158" s="131" t="str">
        <f>IF('Dépenses rémunération au réel'!$F158="","",'Dépenses rémunération au réel'!$F158)</f>
        <v/>
      </c>
      <c r="G158" s="289" t="str">
        <f>IF('Dépenses rémunération au réel'!$G158="","",'Dépenses rémunération au réel'!$G158)</f>
        <v/>
      </c>
      <c r="H158" s="289" t="str">
        <f>IF('Dépenses rémunération au réel'!$H158="","",'Dépenses rémunération au réel'!$H158)</f>
        <v/>
      </c>
      <c r="I158" s="144" t="str">
        <f>IF('Dépenses rémunération au réel'!$I158="","",'Dépenses rémunération au réel'!$I158)</f>
        <v/>
      </c>
      <c r="J158" s="190" t="str">
        <f>IF('Dépenses rémunération au réel'!$J158="","",'Dépenses rémunération au réel'!$J158)</f>
        <v/>
      </c>
      <c r="K158" s="190" t="str">
        <f>IF('Dépenses rémunération au réel'!$K158="","",'Dépenses rémunération au réel'!$K158)</f>
        <v/>
      </c>
      <c r="L158" s="213" t="str">
        <f>IF('Dépenses rémunération au réel'!$L158=0,"",'Dépenses rémunération au réel'!$L158)</f>
        <v/>
      </c>
      <c r="M158" s="342"/>
      <c r="N158" s="291" t="str">
        <f t="shared" si="12"/>
        <v/>
      </c>
      <c r="O158" s="291" t="str">
        <f t="shared" si="13"/>
        <v/>
      </c>
      <c r="P158" s="189"/>
      <c r="Q158" s="102"/>
      <c r="R158" s="102"/>
      <c r="S158" s="145" t="str">
        <f t="shared" si="14"/>
        <v/>
      </c>
      <c r="T158" s="191"/>
      <c r="U158" s="192"/>
      <c r="V158" s="146" t="str">
        <f t="shared" si="15"/>
        <v/>
      </c>
      <c r="W158" s="507" t="str">
        <f t="shared" si="16"/>
        <v/>
      </c>
      <c r="X158" s="195" t="str">
        <f>IF(AND(OR(M158="KO",L158&lt;&gt;""),OR(M158="",N158="",O158="")),Listes!$A$74,IF(AND(L158&lt;S158,U158=""),Listes!$A$76,IF(AND(L158&lt;&gt;"",S158&lt;L158,T158=""),Listes!$A$78,IF(AND(Y158="",OR(M158&lt;&gt;"",N158&lt;&gt;"",O158&lt;&gt;"",P158&lt;&gt;"",Q158&lt;&gt;"",R158&lt;&gt;"")),Listes!$A$79,""))))</f>
        <v/>
      </c>
      <c r="Y158" s="196"/>
      <c r="Z158" s="152">
        <f t="shared" si="17"/>
        <v>0</v>
      </c>
    </row>
    <row r="159" spans="1:26" ht="20.100000000000001" customHeight="1" x14ac:dyDescent="0.25">
      <c r="A159" s="134">
        <v>153</v>
      </c>
      <c r="B159" s="206" t="str">
        <f>IF('Dépenses rémunération au réel'!$B159="","",'Dépenses rémunération au réel'!$B159)</f>
        <v/>
      </c>
      <c r="C159" s="206" t="str">
        <f>IF('Dépenses rémunération au réel'!$C159="","",'Dépenses rémunération au réel'!$C159)</f>
        <v/>
      </c>
      <c r="D159" s="207" t="str">
        <f>IF('Dépenses rémunération au réel'!$D159="","",'Dépenses rémunération au réel'!$D159)</f>
        <v/>
      </c>
      <c r="E159" s="131" t="str">
        <f>IF('Dépenses rémunération au réel'!$E159="","",'Dépenses rémunération au réel'!$E159)</f>
        <v/>
      </c>
      <c r="F159" s="131" t="str">
        <f>IF('Dépenses rémunération au réel'!$F159="","",'Dépenses rémunération au réel'!$F159)</f>
        <v/>
      </c>
      <c r="G159" s="289" t="str">
        <f>IF('Dépenses rémunération au réel'!$G159="","",'Dépenses rémunération au réel'!$G159)</f>
        <v/>
      </c>
      <c r="H159" s="289" t="str">
        <f>IF('Dépenses rémunération au réel'!$H159="","",'Dépenses rémunération au réel'!$H159)</f>
        <v/>
      </c>
      <c r="I159" s="144" t="str">
        <f>IF('Dépenses rémunération au réel'!$I159="","",'Dépenses rémunération au réel'!$I159)</f>
        <v/>
      </c>
      <c r="J159" s="190" t="str">
        <f>IF('Dépenses rémunération au réel'!$J159="","",'Dépenses rémunération au réel'!$J159)</f>
        <v/>
      </c>
      <c r="K159" s="190" t="str">
        <f>IF('Dépenses rémunération au réel'!$K159="","",'Dépenses rémunération au réel'!$K159)</f>
        <v/>
      </c>
      <c r="L159" s="213" t="str">
        <f>IF('Dépenses rémunération au réel'!$L159=0,"",'Dépenses rémunération au réel'!$L159)</f>
        <v/>
      </c>
      <c r="M159" s="342"/>
      <c r="N159" s="291" t="str">
        <f t="shared" si="12"/>
        <v/>
      </c>
      <c r="O159" s="291" t="str">
        <f t="shared" si="13"/>
        <v/>
      </c>
      <c r="P159" s="189"/>
      <c r="Q159" s="102"/>
      <c r="R159" s="102"/>
      <c r="S159" s="145" t="str">
        <f t="shared" si="14"/>
        <v/>
      </c>
      <c r="T159" s="191"/>
      <c r="U159" s="192"/>
      <c r="V159" s="146" t="str">
        <f t="shared" si="15"/>
        <v/>
      </c>
      <c r="W159" s="507" t="str">
        <f t="shared" si="16"/>
        <v/>
      </c>
      <c r="X159" s="195" t="str">
        <f>IF(AND(OR(M159="KO",L159&lt;&gt;""),OR(M159="",N159="",O159="")),Listes!$A$74,IF(AND(L159&lt;S159,U159=""),Listes!$A$76,IF(AND(L159&lt;&gt;"",S159&lt;L159,T159=""),Listes!$A$78,IF(AND(Y159="",OR(M159&lt;&gt;"",N159&lt;&gt;"",O159&lt;&gt;"",P159&lt;&gt;"",Q159&lt;&gt;"",R159&lt;&gt;"")),Listes!$A$79,""))))</f>
        <v/>
      </c>
      <c r="Y159" s="196"/>
      <c r="Z159" s="152">
        <f t="shared" si="17"/>
        <v>0</v>
      </c>
    </row>
    <row r="160" spans="1:26" ht="20.100000000000001" customHeight="1" x14ac:dyDescent="0.25">
      <c r="A160" s="134">
        <v>154</v>
      </c>
      <c r="B160" s="206" t="str">
        <f>IF('Dépenses rémunération au réel'!$B160="","",'Dépenses rémunération au réel'!$B160)</f>
        <v/>
      </c>
      <c r="C160" s="206" t="str">
        <f>IF('Dépenses rémunération au réel'!$C160="","",'Dépenses rémunération au réel'!$C160)</f>
        <v/>
      </c>
      <c r="D160" s="207" t="str">
        <f>IF('Dépenses rémunération au réel'!$D160="","",'Dépenses rémunération au réel'!$D160)</f>
        <v/>
      </c>
      <c r="E160" s="131" t="str">
        <f>IF('Dépenses rémunération au réel'!$E160="","",'Dépenses rémunération au réel'!$E160)</f>
        <v/>
      </c>
      <c r="F160" s="131" t="str">
        <f>IF('Dépenses rémunération au réel'!$F160="","",'Dépenses rémunération au réel'!$F160)</f>
        <v/>
      </c>
      <c r="G160" s="289" t="str">
        <f>IF('Dépenses rémunération au réel'!$G160="","",'Dépenses rémunération au réel'!$G160)</f>
        <v/>
      </c>
      <c r="H160" s="289" t="str">
        <f>IF('Dépenses rémunération au réel'!$H160="","",'Dépenses rémunération au réel'!$H160)</f>
        <v/>
      </c>
      <c r="I160" s="144" t="str">
        <f>IF('Dépenses rémunération au réel'!$I160="","",'Dépenses rémunération au réel'!$I160)</f>
        <v/>
      </c>
      <c r="J160" s="190" t="str">
        <f>IF('Dépenses rémunération au réel'!$J160="","",'Dépenses rémunération au réel'!$J160)</f>
        <v/>
      </c>
      <c r="K160" s="190" t="str">
        <f>IF('Dépenses rémunération au réel'!$K160="","",'Dépenses rémunération au réel'!$K160)</f>
        <v/>
      </c>
      <c r="L160" s="213" t="str">
        <f>IF('Dépenses rémunération au réel'!$L160=0,"",'Dépenses rémunération au réel'!$L160)</f>
        <v/>
      </c>
      <c r="M160" s="342"/>
      <c r="N160" s="291" t="str">
        <f t="shared" si="12"/>
        <v/>
      </c>
      <c r="O160" s="291" t="str">
        <f t="shared" si="13"/>
        <v/>
      </c>
      <c r="P160" s="189"/>
      <c r="Q160" s="102"/>
      <c r="R160" s="102"/>
      <c r="S160" s="145" t="str">
        <f t="shared" si="14"/>
        <v/>
      </c>
      <c r="T160" s="191"/>
      <c r="U160" s="192"/>
      <c r="V160" s="146" t="str">
        <f t="shared" si="15"/>
        <v/>
      </c>
      <c r="W160" s="507" t="str">
        <f t="shared" si="16"/>
        <v/>
      </c>
      <c r="X160" s="195" t="str">
        <f>IF(AND(OR(M160="KO",L160&lt;&gt;""),OR(M160="",N160="",O160="")),Listes!$A$74,IF(AND(L160&lt;S160,U160=""),Listes!$A$76,IF(AND(L160&lt;&gt;"",S160&lt;L160,T160=""),Listes!$A$78,IF(AND(Y160="",OR(M160&lt;&gt;"",N160&lt;&gt;"",O160&lt;&gt;"",P160&lt;&gt;"",Q160&lt;&gt;"",R160&lt;&gt;"")),Listes!$A$79,""))))</f>
        <v/>
      </c>
      <c r="Y160" s="196"/>
      <c r="Z160" s="152">
        <f t="shared" si="17"/>
        <v>0</v>
      </c>
    </row>
    <row r="161" spans="1:26" ht="20.100000000000001" customHeight="1" x14ac:dyDescent="0.25">
      <c r="A161" s="134">
        <v>155</v>
      </c>
      <c r="B161" s="206" t="str">
        <f>IF('Dépenses rémunération au réel'!$B161="","",'Dépenses rémunération au réel'!$B161)</f>
        <v/>
      </c>
      <c r="C161" s="206" t="str">
        <f>IF('Dépenses rémunération au réel'!$C161="","",'Dépenses rémunération au réel'!$C161)</f>
        <v/>
      </c>
      <c r="D161" s="207" t="str">
        <f>IF('Dépenses rémunération au réel'!$D161="","",'Dépenses rémunération au réel'!$D161)</f>
        <v/>
      </c>
      <c r="E161" s="131" t="str">
        <f>IF('Dépenses rémunération au réel'!$E161="","",'Dépenses rémunération au réel'!$E161)</f>
        <v/>
      </c>
      <c r="F161" s="131" t="str">
        <f>IF('Dépenses rémunération au réel'!$F161="","",'Dépenses rémunération au réel'!$F161)</f>
        <v/>
      </c>
      <c r="G161" s="289" t="str">
        <f>IF('Dépenses rémunération au réel'!$G161="","",'Dépenses rémunération au réel'!$G161)</f>
        <v/>
      </c>
      <c r="H161" s="289" t="str">
        <f>IF('Dépenses rémunération au réel'!$H161="","",'Dépenses rémunération au réel'!$H161)</f>
        <v/>
      </c>
      <c r="I161" s="144" t="str">
        <f>IF('Dépenses rémunération au réel'!$I161="","",'Dépenses rémunération au réel'!$I161)</f>
        <v/>
      </c>
      <c r="J161" s="190" t="str">
        <f>IF('Dépenses rémunération au réel'!$J161="","",'Dépenses rémunération au réel'!$J161)</f>
        <v/>
      </c>
      <c r="K161" s="190" t="str">
        <f>IF('Dépenses rémunération au réel'!$K161="","",'Dépenses rémunération au réel'!$K161)</f>
        <v/>
      </c>
      <c r="L161" s="213" t="str">
        <f>IF('Dépenses rémunération au réel'!$L161=0,"",'Dépenses rémunération au réel'!$L161)</f>
        <v/>
      </c>
      <c r="M161" s="342"/>
      <c r="N161" s="291" t="str">
        <f t="shared" si="12"/>
        <v/>
      </c>
      <c r="O161" s="291" t="str">
        <f t="shared" si="13"/>
        <v/>
      </c>
      <c r="P161" s="189"/>
      <c r="Q161" s="102"/>
      <c r="R161" s="102"/>
      <c r="S161" s="145" t="str">
        <f t="shared" si="14"/>
        <v/>
      </c>
      <c r="T161" s="191"/>
      <c r="U161" s="192"/>
      <c r="V161" s="146" t="str">
        <f t="shared" si="15"/>
        <v/>
      </c>
      <c r="W161" s="507" t="str">
        <f t="shared" si="16"/>
        <v/>
      </c>
      <c r="X161" s="195" t="str">
        <f>IF(AND(OR(M161="KO",L161&lt;&gt;""),OR(M161="",N161="",O161="")),Listes!$A$74,IF(AND(L161&lt;S161,U161=""),Listes!$A$76,IF(AND(L161&lt;&gt;"",S161&lt;L161,T161=""),Listes!$A$78,IF(AND(Y161="",OR(M161&lt;&gt;"",N161&lt;&gt;"",O161&lt;&gt;"",P161&lt;&gt;"",Q161&lt;&gt;"",R161&lt;&gt;"")),Listes!$A$79,""))))</f>
        <v/>
      </c>
      <c r="Y161" s="196"/>
      <c r="Z161" s="152">
        <f t="shared" si="17"/>
        <v>0</v>
      </c>
    </row>
    <row r="162" spans="1:26" ht="20.100000000000001" customHeight="1" x14ac:dyDescent="0.25">
      <c r="A162" s="134">
        <v>156</v>
      </c>
      <c r="B162" s="206" t="str">
        <f>IF('Dépenses rémunération au réel'!$B162="","",'Dépenses rémunération au réel'!$B162)</f>
        <v/>
      </c>
      <c r="C162" s="206" t="str">
        <f>IF('Dépenses rémunération au réel'!$C162="","",'Dépenses rémunération au réel'!$C162)</f>
        <v/>
      </c>
      <c r="D162" s="207" t="str">
        <f>IF('Dépenses rémunération au réel'!$D162="","",'Dépenses rémunération au réel'!$D162)</f>
        <v/>
      </c>
      <c r="E162" s="131" t="str">
        <f>IF('Dépenses rémunération au réel'!$E162="","",'Dépenses rémunération au réel'!$E162)</f>
        <v/>
      </c>
      <c r="F162" s="131" t="str">
        <f>IF('Dépenses rémunération au réel'!$F162="","",'Dépenses rémunération au réel'!$F162)</f>
        <v/>
      </c>
      <c r="G162" s="289" t="str">
        <f>IF('Dépenses rémunération au réel'!$G162="","",'Dépenses rémunération au réel'!$G162)</f>
        <v/>
      </c>
      <c r="H162" s="289" t="str">
        <f>IF('Dépenses rémunération au réel'!$H162="","",'Dépenses rémunération au réel'!$H162)</f>
        <v/>
      </c>
      <c r="I162" s="144" t="str">
        <f>IF('Dépenses rémunération au réel'!$I162="","",'Dépenses rémunération au réel'!$I162)</f>
        <v/>
      </c>
      <c r="J162" s="190" t="str">
        <f>IF('Dépenses rémunération au réel'!$J162="","",'Dépenses rémunération au réel'!$J162)</f>
        <v/>
      </c>
      <c r="K162" s="190" t="str">
        <f>IF('Dépenses rémunération au réel'!$K162="","",'Dépenses rémunération au réel'!$K162)</f>
        <v/>
      </c>
      <c r="L162" s="213" t="str">
        <f>IF('Dépenses rémunération au réel'!$L162=0,"",'Dépenses rémunération au réel'!$L162)</f>
        <v/>
      </c>
      <c r="M162" s="342"/>
      <c r="N162" s="291" t="str">
        <f t="shared" si="12"/>
        <v/>
      </c>
      <c r="O162" s="291" t="str">
        <f t="shared" si="13"/>
        <v/>
      </c>
      <c r="P162" s="189"/>
      <c r="Q162" s="102"/>
      <c r="R162" s="102"/>
      <c r="S162" s="145" t="str">
        <f t="shared" si="14"/>
        <v/>
      </c>
      <c r="T162" s="191"/>
      <c r="U162" s="192"/>
      <c r="V162" s="146" t="str">
        <f t="shared" si="15"/>
        <v/>
      </c>
      <c r="W162" s="507" t="str">
        <f t="shared" si="16"/>
        <v/>
      </c>
      <c r="X162" s="195" t="str">
        <f>IF(AND(OR(M162="KO",L162&lt;&gt;""),OR(M162="",N162="",O162="")),Listes!$A$74,IF(AND(L162&lt;S162,U162=""),Listes!$A$76,IF(AND(L162&lt;&gt;"",S162&lt;L162,T162=""),Listes!$A$78,IF(AND(Y162="",OR(M162&lt;&gt;"",N162&lt;&gt;"",O162&lt;&gt;"",P162&lt;&gt;"",Q162&lt;&gt;"",R162&lt;&gt;"")),Listes!$A$79,""))))</f>
        <v/>
      </c>
      <c r="Y162" s="196"/>
      <c r="Z162" s="152">
        <f t="shared" si="17"/>
        <v>0</v>
      </c>
    </row>
    <row r="163" spans="1:26" ht="20.100000000000001" customHeight="1" x14ac:dyDescent="0.25">
      <c r="A163" s="134">
        <v>157</v>
      </c>
      <c r="B163" s="206" t="str">
        <f>IF('Dépenses rémunération au réel'!$B163="","",'Dépenses rémunération au réel'!$B163)</f>
        <v/>
      </c>
      <c r="C163" s="206" t="str">
        <f>IF('Dépenses rémunération au réel'!$C163="","",'Dépenses rémunération au réel'!$C163)</f>
        <v/>
      </c>
      <c r="D163" s="207" t="str">
        <f>IF('Dépenses rémunération au réel'!$D163="","",'Dépenses rémunération au réel'!$D163)</f>
        <v/>
      </c>
      <c r="E163" s="131" t="str">
        <f>IF('Dépenses rémunération au réel'!$E163="","",'Dépenses rémunération au réel'!$E163)</f>
        <v/>
      </c>
      <c r="F163" s="131" t="str">
        <f>IF('Dépenses rémunération au réel'!$F163="","",'Dépenses rémunération au réel'!$F163)</f>
        <v/>
      </c>
      <c r="G163" s="289" t="str">
        <f>IF('Dépenses rémunération au réel'!$G163="","",'Dépenses rémunération au réel'!$G163)</f>
        <v/>
      </c>
      <c r="H163" s="289" t="str">
        <f>IF('Dépenses rémunération au réel'!$H163="","",'Dépenses rémunération au réel'!$H163)</f>
        <v/>
      </c>
      <c r="I163" s="144" t="str">
        <f>IF('Dépenses rémunération au réel'!$I163="","",'Dépenses rémunération au réel'!$I163)</f>
        <v/>
      </c>
      <c r="J163" s="190" t="str">
        <f>IF('Dépenses rémunération au réel'!$J163="","",'Dépenses rémunération au réel'!$J163)</f>
        <v/>
      </c>
      <c r="K163" s="190" t="str">
        <f>IF('Dépenses rémunération au réel'!$K163="","",'Dépenses rémunération au réel'!$K163)</f>
        <v/>
      </c>
      <c r="L163" s="213" t="str">
        <f>IF('Dépenses rémunération au réel'!$L163=0,"",'Dépenses rémunération au réel'!$L163)</f>
        <v/>
      </c>
      <c r="M163" s="342"/>
      <c r="N163" s="291" t="str">
        <f t="shared" si="12"/>
        <v/>
      </c>
      <c r="O163" s="291" t="str">
        <f t="shared" si="13"/>
        <v/>
      </c>
      <c r="P163" s="189"/>
      <c r="Q163" s="102"/>
      <c r="R163" s="102"/>
      <c r="S163" s="145" t="str">
        <f t="shared" si="14"/>
        <v/>
      </c>
      <c r="T163" s="191"/>
      <c r="U163" s="192"/>
      <c r="V163" s="146" t="str">
        <f t="shared" si="15"/>
        <v/>
      </c>
      <c r="W163" s="507" t="str">
        <f t="shared" si="16"/>
        <v/>
      </c>
      <c r="X163" s="195" t="str">
        <f>IF(AND(OR(M163="KO",L163&lt;&gt;""),OR(M163="",N163="",O163="")),Listes!$A$74,IF(AND(L163&lt;S163,U163=""),Listes!$A$76,IF(AND(L163&lt;&gt;"",S163&lt;L163,T163=""),Listes!$A$78,IF(AND(Y163="",OR(M163&lt;&gt;"",N163&lt;&gt;"",O163&lt;&gt;"",P163&lt;&gt;"",Q163&lt;&gt;"",R163&lt;&gt;"")),Listes!$A$79,""))))</f>
        <v/>
      </c>
      <c r="Y163" s="196"/>
      <c r="Z163" s="152">
        <f t="shared" si="17"/>
        <v>0</v>
      </c>
    </row>
    <row r="164" spans="1:26" ht="20.100000000000001" customHeight="1" x14ac:dyDescent="0.25">
      <c r="A164" s="134">
        <v>158</v>
      </c>
      <c r="B164" s="206" t="str">
        <f>IF('Dépenses rémunération au réel'!$B164="","",'Dépenses rémunération au réel'!$B164)</f>
        <v/>
      </c>
      <c r="C164" s="206" t="str">
        <f>IF('Dépenses rémunération au réel'!$C164="","",'Dépenses rémunération au réel'!$C164)</f>
        <v/>
      </c>
      <c r="D164" s="207" t="str">
        <f>IF('Dépenses rémunération au réel'!$D164="","",'Dépenses rémunération au réel'!$D164)</f>
        <v/>
      </c>
      <c r="E164" s="131" t="str">
        <f>IF('Dépenses rémunération au réel'!$E164="","",'Dépenses rémunération au réel'!$E164)</f>
        <v/>
      </c>
      <c r="F164" s="131" t="str">
        <f>IF('Dépenses rémunération au réel'!$F164="","",'Dépenses rémunération au réel'!$F164)</f>
        <v/>
      </c>
      <c r="G164" s="289" t="str">
        <f>IF('Dépenses rémunération au réel'!$G164="","",'Dépenses rémunération au réel'!$G164)</f>
        <v/>
      </c>
      <c r="H164" s="289" t="str">
        <f>IF('Dépenses rémunération au réel'!$H164="","",'Dépenses rémunération au réel'!$H164)</f>
        <v/>
      </c>
      <c r="I164" s="144" t="str">
        <f>IF('Dépenses rémunération au réel'!$I164="","",'Dépenses rémunération au réel'!$I164)</f>
        <v/>
      </c>
      <c r="J164" s="190" t="str">
        <f>IF('Dépenses rémunération au réel'!$J164="","",'Dépenses rémunération au réel'!$J164)</f>
        <v/>
      </c>
      <c r="K164" s="190" t="str">
        <f>IF('Dépenses rémunération au réel'!$K164="","",'Dépenses rémunération au réel'!$K164)</f>
        <v/>
      </c>
      <c r="L164" s="213" t="str">
        <f>IF('Dépenses rémunération au réel'!$L164=0,"",'Dépenses rémunération au réel'!$L164)</f>
        <v/>
      </c>
      <c r="M164" s="342"/>
      <c r="N164" s="291" t="str">
        <f t="shared" si="12"/>
        <v/>
      </c>
      <c r="O164" s="291" t="str">
        <f t="shared" si="13"/>
        <v/>
      </c>
      <c r="P164" s="189"/>
      <c r="Q164" s="102"/>
      <c r="R164" s="102"/>
      <c r="S164" s="145" t="str">
        <f t="shared" si="14"/>
        <v/>
      </c>
      <c r="T164" s="191"/>
      <c r="U164" s="192"/>
      <c r="V164" s="146" t="str">
        <f t="shared" si="15"/>
        <v/>
      </c>
      <c r="W164" s="507" t="str">
        <f t="shared" si="16"/>
        <v/>
      </c>
      <c r="X164" s="195" t="str">
        <f>IF(AND(OR(M164="KO",L164&lt;&gt;""),OR(M164="",N164="",O164="")),Listes!$A$74,IF(AND(L164&lt;S164,U164=""),Listes!$A$76,IF(AND(L164&lt;&gt;"",S164&lt;L164,T164=""),Listes!$A$78,IF(AND(Y164="",OR(M164&lt;&gt;"",N164&lt;&gt;"",O164&lt;&gt;"",P164&lt;&gt;"",Q164&lt;&gt;"",R164&lt;&gt;"")),Listes!$A$79,""))))</f>
        <v/>
      </c>
      <c r="Y164" s="196"/>
      <c r="Z164" s="152">
        <f t="shared" si="17"/>
        <v>0</v>
      </c>
    </row>
    <row r="165" spans="1:26" ht="20.100000000000001" customHeight="1" x14ac:dyDescent="0.25">
      <c r="A165" s="134">
        <v>159</v>
      </c>
      <c r="B165" s="206" t="str">
        <f>IF('Dépenses rémunération au réel'!$B165="","",'Dépenses rémunération au réel'!$B165)</f>
        <v/>
      </c>
      <c r="C165" s="206" t="str">
        <f>IF('Dépenses rémunération au réel'!$C165="","",'Dépenses rémunération au réel'!$C165)</f>
        <v/>
      </c>
      <c r="D165" s="207" t="str">
        <f>IF('Dépenses rémunération au réel'!$D165="","",'Dépenses rémunération au réel'!$D165)</f>
        <v/>
      </c>
      <c r="E165" s="131" t="str">
        <f>IF('Dépenses rémunération au réel'!$E165="","",'Dépenses rémunération au réel'!$E165)</f>
        <v/>
      </c>
      <c r="F165" s="131" t="str">
        <f>IF('Dépenses rémunération au réel'!$F165="","",'Dépenses rémunération au réel'!$F165)</f>
        <v/>
      </c>
      <c r="G165" s="289" t="str">
        <f>IF('Dépenses rémunération au réel'!$G165="","",'Dépenses rémunération au réel'!$G165)</f>
        <v/>
      </c>
      <c r="H165" s="289" t="str">
        <f>IF('Dépenses rémunération au réel'!$H165="","",'Dépenses rémunération au réel'!$H165)</f>
        <v/>
      </c>
      <c r="I165" s="144" t="str">
        <f>IF('Dépenses rémunération au réel'!$I165="","",'Dépenses rémunération au réel'!$I165)</f>
        <v/>
      </c>
      <c r="J165" s="190" t="str">
        <f>IF('Dépenses rémunération au réel'!$J165="","",'Dépenses rémunération au réel'!$J165)</f>
        <v/>
      </c>
      <c r="K165" s="190" t="str">
        <f>IF('Dépenses rémunération au réel'!$K165="","",'Dépenses rémunération au réel'!$K165)</f>
        <v/>
      </c>
      <c r="L165" s="213" t="str">
        <f>IF('Dépenses rémunération au réel'!$L165=0,"",'Dépenses rémunération au réel'!$L165)</f>
        <v/>
      </c>
      <c r="M165" s="342"/>
      <c r="N165" s="291" t="str">
        <f t="shared" si="12"/>
        <v/>
      </c>
      <c r="O165" s="291" t="str">
        <f t="shared" si="13"/>
        <v/>
      </c>
      <c r="P165" s="189"/>
      <c r="Q165" s="102"/>
      <c r="R165" s="102"/>
      <c r="S165" s="145" t="str">
        <f t="shared" si="14"/>
        <v/>
      </c>
      <c r="T165" s="191"/>
      <c r="U165" s="192"/>
      <c r="V165" s="146" t="str">
        <f t="shared" si="15"/>
        <v/>
      </c>
      <c r="W165" s="507" t="str">
        <f t="shared" si="16"/>
        <v/>
      </c>
      <c r="X165" s="195" t="str">
        <f>IF(AND(OR(M165="KO",L165&lt;&gt;""),OR(M165="",N165="",O165="")),Listes!$A$74,IF(AND(L165&lt;S165,U165=""),Listes!$A$76,IF(AND(L165&lt;&gt;"",S165&lt;L165,T165=""),Listes!$A$78,IF(AND(Y165="",OR(M165&lt;&gt;"",N165&lt;&gt;"",O165&lt;&gt;"",P165&lt;&gt;"",Q165&lt;&gt;"",R165&lt;&gt;"")),Listes!$A$79,""))))</f>
        <v/>
      </c>
      <c r="Y165" s="196"/>
      <c r="Z165" s="152">
        <f t="shared" si="17"/>
        <v>0</v>
      </c>
    </row>
    <row r="166" spans="1:26" ht="20.100000000000001" customHeight="1" x14ac:dyDescent="0.25">
      <c r="A166" s="134">
        <v>160</v>
      </c>
      <c r="B166" s="206" t="str">
        <f>IF('Dépenses rémunération au réel'!$B166="","",'Dépenses rémunération au réel'!$B166)</f>
        <v/>
      </c>
      <c r="C166" s="206" t="str">
        <f>IF('Dépenses rémunération au réel'!$C166="","",'Dépenses rémunération au réel'!$C166)</f>
        <v/>
      </c>
      <c r="D166" s="207" t="str">
        <f>IF('Dépenses rémunération au réel'!$D166="","",'Dépenses rémunération au réel'!$D166)</f>
        <v/>
      </c>
      <c r="E166" s="131" t="str">
        <f>IF('Dépenses rémunération au réel'!$E166="","",'Dépenses rémunération au réel'!$E166)</f>
        <v/>
      </c>
      <c r="F166" s="131" t="str">
        <f>IF('Dépenses rémunération au réel'!$F166="","",'Dépenses rémunération au réel'!$F166)</f>
        <v/>
      </c>
      <c r="G166" s="289" t="str">
        <f>IF('Dépenses rémunération au réel'!$G166="","",'Dépenses rémunération au réel'!$G166)</f>
        <v/>
      </c>
      <c r="H166" s="289" t="str">
        <f>IF('Dépenses rémunération au réel'!$H166="","",'Dépenses rémunération au réel'!$H166)</f>
        <v/>
      </c>
      <c r="I166" s="144" t="str">
        <f>IF('Dépenses rémunération au réel'!$I166="","",'Dépenses rémunération au réel'!$I166)</f>
        <v/>
      </c>
      <c r="J166" s="190" t="str">
        <f>IF('Dépenses rémunération au réel'!$J166="","",'Dépenses rémunération au réel'!$J166)</f>
        <v/>
      </c>
      <c r="K166" s="190" t="str">
        <f>IF('Dépenses rémunération au réel'!$K166="","",'Dépenses rémunération au réel'!$K166)</f>
        <v/>
      </c>
      <c r="L166" s="213" t="str">
        <f>IF('Dépenses rémunération au réel'!$L166=0,"",'Dépenses rémunération au réel'!$L166)</f>
        <v/>
      </c>
      <c r="M166" s="342"/>
      <c r="N166" s="291" t="str">
        <f t="shared" si="12"/>
        <v/>
      </c>
      <c r="O166" s="291" t="str">
        <f t="shared" si="13"/>
        <v/>
      </c>
      <c r="P166" s="189"/>
      <c r="Q166" s="102"/>
      <c r="R166" s="102"/>
      <c r="S166" s="145" t="str">
        <f t="shared" si="14"/>
        <v/>
      </c>
      <c r="T166" s="191"/>
      <c r="U166" s="192"/>
      <c r="V166" s="146" t="str">
        <f t="shared" si="15"/>
        <v/>
      </c>
      <c r="W166" s="507" t="str">
        <f t="shared" si="16"/>
        <v/>
      </c>
      <c r="X166" s="195" t="str">
        <f>IF(AND(OR(M166="KO",L166&lt;&gt;""),OR(M166="",N166="",O166="")),Listes!$A$74,IF(AND(L166&lt;S166,U166=""),Listes!$A$76,IF(AND(L166&lt;&gt;"",S166&lt;L166,T166=""),Listes!$A$78,IF(AND(Y166="",OR(M166&lt;&gt;"",N166&lt;&gt;"",O166&lt;&gt;"",P166&lt;&gt;"",Q166&lt;&gt;"",R166&lt;&gt;"")),Listes!$A$79,""))))</f>
        <v/>
      </c>
      <c r="Y166" s="196"/>
      <c r="Z166" s="152">
        <f t="shared" si="17"/>
        <v>0</v>
      </c>
    </row>
    <row r="167" spans="1:26" ht="20.100000000000001" customHeight="1" x14ac:dyDescent="0.25">
      <c r="A167" s="134">
        <v>161</v>
      </c>
      <c r="B167" s="206" t="str">
        <f>IF('Dépenses rémunération au réel'!$B167="","",'Dépenses rémunération au réel'!$B167)</f>
        <v/>
      </c>
      <c r="C167" s="206" t="str">
        <f>IF('Dépenses rémunération au réel'!$C167="","",'Dépenses rémunération au réel'!$C167)</f>
        <v/>
      </c>
      <c r="D167" s="207" t="str">
        <f>IF('Dépenses rémunération au réel'!$D167="","",'Dépenses rémunération au réel'!$D167)</f>
        <v/>
      </c>
      <c r="E167" s="131" t="str">
        <f>IF('Dépenses rémunération au réel'!$E167="","",'Dépenses rémunération au réel'!$E167)</f>
        <v/>
      </c>
      <c r="F167" s="131" t="str">
        <f>IF('Dépenses rémunération au réel'!$F167="","",'Dépenses rémunération au réel'!$F167)</f>
        <v/>
      </c>
      <c r="G167" s="289" t="str">
        <f>IF('Dépenses rémunération au réel'!$G167="","",'Dépenses rémunération au réel'!$G167)</f>
        <v/>
      </c>
      <c r="H167" s="289" t="str">
        <f>IF('Dépenses rémunération au réel'!$H167="","",'Dépenses rémunération au réel'!$H167)</f>
        <v/>
      </c>
      <c r="I167" s="144" t="str">
        <f>IF('Dépenses rémunération au réel'!$I167="","",'Dépenses rémunération au réel'!$I167)</f>
        <v/>
      </c>
      <c r="J167" s="190" t="str">
        <f>IF('Dépenses rémunération au réel'!$J167="","",'Dépenses rémunération au réel'!$J167)</f>
        <v/>
      </c>
      <c r="K167" s="190" t="str">
        <f>IF('Dépenses rémunération au réel'!$K167="","",'Dépenses rémunération au réel'!$K167)</f>
        <v/>
      </c>
      <c r="L167" s="213" t="str">
        <f>IF('Dépenses rémunération au réel'!$L167=0,"",'Dépenses rémunération au réel'!$L167)</f>
        <v/>
      </c>
      <c r="M167" s="342"/>
      <c r="N167" s="291" t="str">
        <f t="shared" si="12"/>
        <v/>
      </c>
      <c r="O167" s="291" t="str">
        <f t="shared" si="13"/>
        <v/>
      </c>
      <c r="P167" s="189"/>
      <c r="Q167" s="102"/>
      <c r="R167" s="102"/>
      <c r="S167" s="145" t="str">
        <f t="shared" si="14"/>
        <v/>
      </c>
      <c r="T167" s="191"/>
      <c r="U167" s="192"/>
      <c r="V167" s="146" t="str">
        <f t="shared" si="15"/>
        <v/>
      </c>
      <c r="W167" s="507" t="str">
        <f t="shared" si="16"/>
        <v/>
      </c>
      <c r="X167" s="195" t="str">
        <f>IF(AND(OR(M167="KO",L167&lt;&gt;""),OR(M167="",N167="",O167="")),Listes!$A$74,IF(AND(L167&lt;S167,U167=""),Listes!$A$76,IF(AND(L167&lt;&gt;"",S167&lt;L167,T167=""),Listes!$A$78,IF(AND(Y167="",OR(M167&lt;&gt;"",N167&lt;&gt;"",O167&lt;&gt;"",P167&lt;&gt;"",Q167&lt;&gt;"",R167&lt;&gt;"")),Listes!$A$79,""))))</f>
        <v/>
      </c>
      <c r="Y167" s="196"/>
      <c r="Z167" s="152">
        <f t="shared" si="17"/>
        <v>0</v>
      </c>
    </row>
    <row r="168" spans="1:26" ht="20.100000000000001" customHeight="1" x14ac:dyDescent="0.25">
      <c r="A168" s="134">
        <v>162</v>
      </c>
      <c r="B168" s="206" t="str">
        <f>IF('Dépenses rémunération au réel'!$B168="","",'Dépenses rémunération au réel'!$B168)</f>
        <v/>
      </c>
      <c r="C168" s="206" t="str">
        <f>IF('Dépenses rémunération au réel'!$C168="","",'Dépenses rémunération au réel'!$C168)</f>
        <v/>
      </c>
      <c r="D168" s="207" t="str">
        <f>IF('Dépenses rémunération au réel'!$D168="","",'Dépenses rémunération au réel'!$D168)</f>
        <v/>
      </c>
      <c r="E168" s="131" t="str">
        <f>IF('Dépenses rémunération au réel'!$E168="","",'Dépenses rémunération au réel'!$E168)</f>
        <v/>
      </c>
      <c r="F168" s="131" t="str">
        <f>IF('Dépenses rémunération au réel'!$F168="","",'Dépenses rémunération au réel'!$F168)</f>
        <v/>
      </c>
      <c r="G168" s="289" t="str">
        <f>IF('Dépenses rémunération au réel'!$G168="","",'Dépenses rémunération au réel'!$G168)</f>
        <v/>
      </c>
      <c r="H168" s="289" t="str">
        <f>IF('Dépenses rémunération au réel'!$H168="","",'Dépenses rémunération au réel'!$H168)</f>
        <v/>
      </c>
      <c r="I168" s="144" t="str">
        <f>IF('Dépenses rémunération au réel'!$I168="","",'Dépenses rémunération au réel'!$I168)</f>
        <v/>
      </c>
      <c r="J168" s="190" t="str">
        <f>IF('Dépenses rémunération au réel'!$J168="","",'Dépenses rémunération au réel'!$J168)</f>
        <v/>
      </c>
      <c r="K168" s="190" t="str">
        <f>IF('Dépenses rémunération au réel'!$K168="","",'Dépenses rémunération au réel'!$K168)</f>
        <v/>
      </c>
      <c r="L168" s="213" t="str">
        <f>IF('Dépenses rémunération au réel'!$L168=0,"",'Dépenses rémunération au réel'!$L168)</f>
        <v/>
      </c>
      <c r="M168" s="342"/>
      <c r="N168" s="291" t="str">
        <f t="shared" si="12"/>
        <v/>
      </c>
      <c r="O168" s="291" t="str">
        <f t="shared" si="13"/>
        <v/>
      </c>
      <c r="P168" s="189"/>
      <c r="Q168" s="102"/>
      <c r="R168" s="102"/>
      <c r="S168" s="145" t="str">
        <f t="shared" si="14"/>
        <v/>
      </c>
      <c r="T168" s="191"/>
      <c r="U168" s="192"/>
      <c r="V168" s="146" t="str">
        <f t="shared" si="15"/>
        <v/>
      </c>
      <c r="W168" s="507" t="str">
        <f t="shared" si="16"/>
        <v/>
      </c>
      <c r="X168" s="195" t="str">
        <f>IF(AND(OR(M168="KO",L168&lt;&gt;""),OR(M168="",N168="",O168="")),Listes!$A$74,IF(AND(L168&lt;S168,U168=""),Listes!$A$76,IF(AND(L168&lt;&gt;"",S168&lt;L168,T168=""),Listes!$A$78,IF(AND(Y168="",OR(M168&lt;&gt;"",N168&lt;&gt;"",O168&lt;&gt;"",P168&lt;&gt;"",Q168&lt;&gt;"",R168&lt;&gt;"")),Listes!$A$79,""))))</f>
        <v/>
      </c>
      <c r="Y168" s="196"/>
      <c r="Z168" s="152">
        <f t="shared" si="17"/>
        <v>0</v>
      </c>
    </row>
    <row r="169" spans="1:26" ht="20.100000000000001" customHeight="1" x14ac:dyDescent="0.25">
      <c r="A169" s="134">
        <v>163</v>
      </c>
      <c r="B169" s="206" t="str">
        <f>IF('Dépenses rémunération au réel'!$B169="","",'Dépenses rémunération au réel'!$B169)</f>
        <v/>
      </c>
      <c r="C169" s="206" t="str">
        <f>IF('Dépenses rémunération au réel'!$C169="","",'Dépenses rémunération au réel'!$C169)</f>
        <v/>
      </c>
      <c r="D169" s="207" t="str">
        <f>IF('Dépenses rémunération au réel'!$D169="","",'Dépenses rémunération au réel'!$D169)</f>
        <v/>
      </c>
      <c r="E169" s="131" t="str">
        <f>IF('Dépenses rémunération au réel'!$E169="","",'Dépenses rémunération au réel'!$E169)</f>
        <v/>
      </c>
      <c r="F169" s="131" t="str">
        <f>IF('Dépenses rémunération au réel'!$F169="","",'Dépenses rémunération au réel'!$F169)</f>
        <v/>
      </c>
      <c r="G169" s="289" t="str">
        <f>IF('Dépenses rémunération au réel'!$G169="","",'Dépenses rémunération au réel'!$G169)</f>
        <v/>
      </c>
      <c r="H169" s="289" t="str">
        <f>IF('Dépenses rémunération au réel'!$H169="","",'Dépenses rémunération au réel'!$H169)</f>
        <v/>
      </c>
      <c r="I169" s="144" t="str">
        <f>IF('Dépenses rémunération au réel'!$I169="","",'Dépenses rémunération au réel'!$I169)</f>
        <v/>
      </c>
      <c r="J169" s="190" t="str">
        <f>IF('Dépenses rémunération au réel'!$J169="","",'Dépenses rémunération au réel'!$J169)</f>
        <v/>
      </c>
      <c r="K169" s="190" t="str">
        <f>IF('Dépenses rémunération au réel'!$K169="","",'Dépenses rémunération au réel'!$K169)</f>
        <v/>
      </c>
      <c r="L169" s="213" t="str">
        <f>IF('Dépenses rémunération au réel'!$L169=0,"",'Dépenses rémunération au réel'!$L169)</f>
        <v/>
      </c>
      <c r="M169" s="342"/>
      <c r="N169" s="291" t="str">
        <f t="shared" si="12"/>
        <v/>
      </c>
      <c r="O169" s="291" t="str">
        <f t="shared" si="13"/>
        <v/>
      </c>
      <c r="P169" s="189"/>
      <c r="Q169" s="102"/>
      <c r="R169" s="102"/>
      <c r="S169" s="145" t="str">
        <f t="shared" si="14"/>
        <v/>
      </c>
      <c r="T169" s="191"/>
      <c r="U169" s="192"/>
      <c r="V169" s="146" t="str">
        <f t="shared" si="15"/>
        <v/>
      </c>
      <c r="W169" s="507" t="str">
        <f t="shared" si="16"/>
        <v/>
      </c>
      <c r="X169" s="195" t="str">
        <f>IF(AND(OR(M169="KO",L169&lt;&gt;""),OR(M169="",N169="",O169="")),Listes!$A$74,IF(AND(L169&lt;S169,U169=""),Listes!$A$76,IF(AND(L169&lt;&gt;"",S169&lt;L169,T169=""),Listes!$A$78,IF(AND(Y169="",OR(M169&lt;&gt;"",N169&lt;&gt;"",O169&lt;&gt;"",P169&lt;&gt;"",Q169&lt;&gt;"",R169&lt;&gt;"")),Listes!$A$79,""))))</f>
        <v/>
      </c>
      <c r="Y169" s="196"/>
      <c r="Z169" s="152">
        <f t="shared" si="17"/>
        <v>0</v>
      </c>
    </row>
    <row r="170" spans="1:26" ht="20.100000000000001" customHeight="1" x14ac:dyDescent="0.25">
      <c r="A170" s="134">
        <v>164</v>
      </c>
      <c r="B170" s="206" t="str">
        <f>IF('Dépenses rémunération au réel'!$B170="","",'Dépenses rémunération au réel'!$B170)</f>
        <v/>
      </c>
      <c r="C170" s="206" t="str">
        <f>IF('Dépenses rémunération au réel'!$C170="","",'Dépenses rémunération au réel'!$C170)</f>
        <v/>
      </c>
      <c r="D170" s="207" t="str">
        <f>IF('Dépenses rémunération au réel'!$D170="","",'Dépenses rémunération au réel'!$D170)</f>
        <v/>
      </c>
      <c r="E170" s="131" t="str">
        <f>IF('Dépenses rémunération au réel'!$E170="","",'Dépenses rémunération au réel'!$E170)</f>
        <v/>
      </c>
      <c r="F170" s="131" t="str">
        <f>IF('Dépenses rémunération au réel'!$F170="","",'Dépenses rémunération au réel'!$F170)</f>
        <v/>
      </c>
      <c r="G170" s="289" t="str">
        <f>IF('Dépenses rémunération au réel'!$G170="","",'Dépenses rémunération au réel'!$G170)</f>
        <v/>
      </c>
      <c r="H170" s="289" t="str">
        <f>IF('Dépenses rémunération au réel'!$H170="","",'Dépenses rémunération au réel'!$H170)</f>
        <v/>
      </c>
      <c r="I170" s="144" t="str">
        <f>IF('Dépenses rémunération au réel'!$I170="","",'Dépenses rémunération au réel'!$I170)</f>
        <v/>
      </c>
      <c r="J170" s="190" t="str">
        <f>IF('Dépenses rémunération au réel'!$J170="","",'Dépenses rémunération au réel'!$J170)</f>
        <v/>
      </c>
      <c r="K170" s="190" t="str">
        <f>IF('Dépenses rémunération au réel'!$K170="","",'Dépenses rémunération au réel'!$K170)</f>
        <v/>
      </c>
      <c r="L170" s="213" t="str">
        <f>IF('Dépenses rémunération au réel'!$L170=0,"",'Dépenses rémunération au réel'!$L170)</f>
        <v/>
      </c>
      <c r="M170" s="342"/>
      <c r="N170" s="291" t="str">
        <f t="shared" si="12"/>
        <v/>
      </c>
      <c r="O170" s="291" t="str">
        <f t="shared" si="13"/>
        <v/>
      </c>
      <c r="P170" s="189"/>
      <c r="Q170" s="102"/>
      <c r="R170" s="102"/>
      <c r="S170" s="145" t="str">
        <f t="shared" si="14"/>
        <v/>
      </c>
      <c r="T170" s="191"/>
      <c r="U170" s="192"/>
      <c r="V170" s="146" t="str">
        <f t="shared" si="15"/>
        <v/>
      </c>
      <c r="W170" s="507" t="str">
        <f t="shared" si="16"/>
        <v/>
      </c>
      <c r="X170" s="195" t="str">
        <f>IF(AND(OR(M170="KO",L170&lt;&gt;""),OR(M170="",N170="",O170="")),Listes!$A$74,IF(AND(L170&lt;S170,U170=""),Listes!$A$76,IF(AND(L170&lt;&gt;"",S170&lt;L170,T170=""),Listes!$A$78,IF(AND(Y170="",OR(M170&lt;&gt;"",N170&lt;&gt;"",O170&lt;&gt;"",P170&lt;&gt;"",Q170&lt;&gt;"",R170&lt;&gt;"")),Listes!$A$79,""))))</f>
        <v/>
      </c>
      <c r="Y170" s="196"/>
      <c r="Z170" s="152">
        <f t="shared" si="17"/>
        <v>0</v>
      </c>
    </row>
    <row r="171" spans="1:26" ht="20.100000000000001" customHeight="1" x14ac:dyDescent="0.25">
      <c r="A171" s="134">
        <v>165</v>
      </c>
      <c r="B171" s="206" t="str">
        <f>IF('Dépenses rémunération au réel'!$B171="","",'Dépenses rémunération au réel'!$B171)</f>
        <v/>
      </c>
      <c r="C171" s="206" t="str">
        <f>IF('Dépenses rémunération au réel'!$C171="","",'Dépenses rémunération au réel'!$C171)</f>
        <v/>
      </c>
      <c r="D171" s="207" t="str">
        <f>IF('Dépenses rémunération au réel'!$D171="","",'Dépenses rémunération au réel'!$D171)</f>
        <v/>
      </c>
      <c r="E171" s="131" t="str">
        <f>IF('Dépenses rémunération au réel'!$E171="","",'Dépenses rémunération au réel'!$E171)</f>
        <v/>
      </c>
      <c r="F171" s="131" t="str">
        <f>IF('Dépenses rémunération au réel'!$F171="","",'Dépenses rémunération au réel'!$F171)</f>
        <v/>
      </c>
      <c r="G171" s="289" t="str">
        <f>IF('Dépenses rémunération au réel'!$G171="","",'Dépenses rémunération au réel'!$G171)</f>
        <v/>
      </c>
      <c r="H171" s="289" t="str">
        <f>IF('Dépenses rémunération au réel'!$H171="","",'Dépenses rémunération au réel'!$H171)</f>
        <v/>
      </c>
      <c r="I171" s="144" t="str">
        <f>IF('Dépenses rémunération au réel'!$I171="","",'Dépenses rémunération au réel'!$I171)</f>
        <v/>
      </c>
      <c r="J171" s="190" t="str">
        <f>IF('Dépenses rémunération au réel'!$J171="","",'Dépenses rémunération au réel'!$J171)</f>
        <v/>
      </c>
      <c r="K171" s="190" t="str">
        <f>IF('Dépenses rémunération au réel'!$K171="","",'Dépenses rémunération au réel'!$K171)</f>
        <v/>
      </c>
      <c r="L171" s="213" t="str">
        <f>IF('Dépenses rémunération au réel'!$L171=0,"",'Dépenses rémunération au réel'!$L171)</f>
        <v/>
      </c>
      <c r="M171" s="342"/>
      <c r="N171" s="291" t="str">
        <f t="shared" si="12"/>
        <v/>
      </c>
      <c r="O171" s="291" t="str">
        <f t="shared" si="13"/>
        <v/>
      </c>
      <c r="P171" s="189"/>
      <c r="Q171" s="102"/>
      <c r="R171" s="102"/>
      <c r="S171" s="145" t="str">
        <f t="shared" si="14"/>
        <v/>
      </c>
      <c r="T171" s="191"/>
      <c r="U171" s="192"/>
      <c r="V171" s="146" t="str">
        <f t="shared" si="15"/>
        <v/>
      </c>
      <c r="W171" s="507" t="str">
        <f t="shared" si="16"/>
        <v/>
      </c>
      <c r="X171" s="195" t="str">
        <f>IF(AND(OR(M171="KO",L171&lt;&gt;""),OR(M171="",N171="",O171="")),Listes!$A$74,IF(AND(L171&lt;S171,U171=""),Listes!$A$76,IF(AND(L171&lt;&gt;"",S171&lt;L171,T171=""),Listes!$A$78,IF(AND(Y171="",OR(M171&lt;&gt;"",N171&lt;&gt;"",O171&lt;&gt;"",P171&lt;&gt;"",Q171&lt;&gt;"",R171&lt;&gt;"")),Listes!$A$79,""))))</f>
        <v/>
      </c>
      <c r="Y171" s="196"/>
      <c r="Z171" s="152">
        <f t="shared" si="17"/>
        <v>0</v>
      </c>
    </row>
    <row r="172" spans="1:26" ht="20.100000000000001" customHeight="1" x14ac:dyDescent="0.25">
      <c r="A172" s="134">
        <v>166</v>
      </c>
      <c r="B172" s="206" t="str">
        <f>IF('Dépenses rémunération au réel'!$B172="","",'Dépenses rémunération au réel'!$B172)</f>
        <v/>
      </c>
      <c r="C172" s="206" t="str">
        <f>IF('Dépenses rémunération au réel'!$C172="","",'Dépenses rémunération au réel'!$C172)</f>
        <v/>
      </c>
      <c r="D172" s="207" t="str">
        <f>IF('Dépenses rémunération au réel'!$D172="","",'Dépenses rémunération au réel'!$D172)</f>
        <v/>
      </c>
      <c r="E172" s="131" t="str">
        <f>IF('Dépenses rémunération au réel'!$E172="","",'Dépenses rémunération au réel'!$E172)</f>
        <v/>
      </c>
      <c r="F172" s="131" t="str">
        <f>IF('Dépenses rémunération au réel'!$F172="","",'Dépenses rémunération au réel'!$F172)</f>
        <v/>
      </c>
      <c r="G172" s="289" t="str">
        <f>IF('Dépenses rémunération au réel'!$G172="","",'Dépenses rémunération au réel'!$G172)</f>
        <v/>
      </c>
      <c r="H172" s="289" t="str">
        <f>IF('Dépenses rémunération au réel'!$H172="","",'Dépenses rémunération au réel'!$H172)</f>
        <v/>
      </c>
      <c r="I172" s="144" t="str">
        <f>IF('Dépenses rémunération au réel'!$I172="","",'Dépenses rémunération au réel'!$I172)</f>
        <v/>
      </c>
      <c r="J172" s="190" t="str">
        <f>IF('Dépenses rémunération au réel'!$J172="","",'Dépenses rémunération au réel'!$J172)</f>
        <v/>
      </c>
      <c r="K172" s="190" t="str">
        <f>IF('Dépenses rémunération au réel'!$K172="","",'Dépenses rémunération au réel'!$K172)</f>
        <v/>
      </c>
      <c r="L172" s="213" t="str">
        <f>IF('Dépenses rémunération au réel'!$L172=0,"",'Dépenses rémunération au réel'!$L172)</f>
        <v/>
      </c>
      <c r="M172" s="342"/>
      <c r="N172" s="291" t="str">
        <f t="shared" si="12"/>
        <v/>
      </c>
      <c r="O172" s="291" t="str">
        <f t="shared" si="13"/>
        <v/>
      </c>
      <c r="P172" s="189"/>
      <c r="Q172" s="102"/>
      <c r="R172" s="102"/>
      <c r="S172" s="145" t="str">
        <f t="shared" si="14"/>
        <v/>
      </c>
      <c r="T172" s="191"/>
      <c r="U172" s="192"/>
      <c r="V172" s="146" t="str">
        <f t="shared" si="15"/>
        <v/>
      </c>
      <c r="W172" s="507" t="str">
        <f t="shared" si="16"/>
        <v/>
      </c>
      <c r="X172" s="195" t="str">
        <f>IF(AND(OR(M172="KO",L172&lt;&gt;""),OR(M172="",N172="",O172="")),Listes!$A$74,IF(AND(L172&lt;S172,U172=""),Listes!$A$76,IF(AND(L172&lt;&gt;"",S172&lt;L172,T172=""),Listes!$A$78,IF(AND(Y172="",OR(M172&lt;&gt;"",N172&lt;&gt;"",O172&lt;&gt;"",P172&lt;&gt;"",Q172&lt;&gt;"",R172&lt;&gt;"")),Listes!$A$79,""))))</f>
        <v/>
      </c>
      <c r="Y172" s="196"/>
      <c r="Z172" s="152">
        <f t="shared" si="17"/>
        <v>0</v>
      </c>
    </row>
    <row r="173" spans="1:26" ht="20.100000000000001" customHeight="1" x14ac:dyDescent="0.25">
      <c r="A173" s="134">
        <v>167</v>
      </c>
      <c r="B173" s="206" t="str">
        <f>IF('Dépenses rémunération au réel'!$B173="","",'Dépenses rémunération au réel'!$B173)</f>
        <v/>
      </c>
      <c r="C173" s="206" t="str">
        <f>IF('Dépenses rémunération au réel'!$C173="","",'Dépenses rémunération au réel'!$C173)</f>
        <v/>
      </c>
      <c r="D173" s="207" t="str">
        <f>IF('Dépenses rémunération au réel'!$D173="","",'Dépenses rémunération au réel'!$D173)</f>
        <v/>
      </c>
      <c r="E173" s="131" t="str">
        <f>IF('Dépenses rémunération au réel'!$E173="","",'Dépenses rémunération au réel'!$E173)</f>
        <v/>
      </c>
      <c r="F173" s="131" t="str">
        <f>IF('Dépenses rémunération au réel'!$F173="","",'Dépenses rémunération au réel'!$F173)</f>
        <v/>
      </c>
      <c r="G173" s="289" t="str">
        <f>IF('Dépenses rémunération au réel'!$G173="","",'Dépenses rémunération au réel'!$G173)</f>
        <v/>
      </c>
      <c r="H173" s="289" t="str">
        <f>IF('Dépenses rémunération au réel'!$H173="","",'Dépenses rémunération au réel'!$H173)</f>
        <v/>
      </c>
      <c r="I173" s="144" t="str">
        <f>IF('Dépenses rémunération au réel'!$I173="","",'Dépenses rémunération au réel'!$I173)</f>
        <v/>
      </c>
      <c r="J173" s="190" t="str">
        <f>IF('Dépenses rémunération au réel'!$J173="","",'Dépenses rémunération au réel'!$J173)</f>
        <v/>
      </c>
      <c r="K173" s="190" t="str">
        <f>IF('Dépenses rémunération au réel'!$K173="","",'Dépenses rémunération au réel'!$K173)</f>
        <v/>
      </c>
      <c r="L173" s="213" t="str">
        <f>IF('Dépenses rémunération au réel'!$L173=0,"",'Dépenses rémunération au réel'!$L173)</f>
        <v/>
      </c>
      <c r="M173" s="342"/>
      <c r="N173" s="291" t="str">
        <f t="shared" si="12"/>
        <v/>
      </c>
      <c r="O173" s="291" t="str">
        <f t="shared" si="13"/>
        <v/>
      </c>
      <c r="P173" s="189"/>
      <c r="Q173" s="102"/>
      <c r="R173" s="102"/>
      <c r="S173" s="145" t="str">
        <f t="shared" si="14"/>
        <v/>
      </c>
      <c r="T173" s="191"/>
      <c r="U173" s="192"/>
      <c r="V173" s="146" t="str">
        <f t="shared" si="15"/>
        <v/>
      </c>
      <c r="W173" s="507" t="str">
        <f t="shared" si="16"/>
        <v/>
      </c>
      <c r="X173" s="195" t="str">
        <f>IF(AND(OR(M173="KO",L173&lt;&gt;""),OR(M173="",N173="",O173="")),Listes!$A$74,IF(AND(L173&lt;S173,U173=""),Listes!$A$76,IF(AND(L173&lt;&gt;"",S173&lt;L173,T173=""),Listes!$A$78,IF(AND(Y173="",OR(M173&lt;&gt;"",N173&lt;&gt;"",O173&lt;&gt;"",P173&lt;&gt;"",Q173&lt;&gt;"",R173&lt;&gt;"")),Listes!$A$79,""))))</f>
        <v/>
      </c>
      <c r="Y173" s="196"/>
      <c r="Z173" s="152">
        <f t="shared" si="17"/>
        <v>0</v>
      </c>
    </row>
    <row r="174" spans="1:26" ht="20.100000000000001" customHeight="1" x14ac:dyDescent="0.25">
      <c r="A174" s="134">
        <v>168</v>
      </c>
      <c r="B174" s="206" t="str">
        <f>IF('Dépenses rémunération au réel'!$B174="","",'Dépenses rémunération au réel'!$B174)</f>
        <v/>
      </c>
      <c r="C174" s="206" t="str">
        <f>IF('Dépenses rémunération au réel'!$C174="","",'Dépenses rémunération au réel'!$C174)</f>
        <v/>
      </c>
      <c r="D174" s="207" t="str">
        <f>IF('Dépenses rémunération au réel'!$D174="","",'Dépenses rémunération au réel'!$D174)</f>
        <v/>
      </c>
      <c r="E174" s="131" t="str">
        <f>IF('Dépenses rémunération au réel'!$E174="","",'Dépenses rémunération au réel'!$E174)</f>
        <v/>
      </c>
      <c r="F174" s="131" t="str">
        <f>IF('Dépenses rémunération au réel'!$F174="","",'Dépenses rémunération au réel'!$F174)</f>
        <v/>
      </c>
      <c r="G174" s="289" t="str">
        <f>IF('Dépenses rémunération au réel'!$G174="","",'Dépenses rémunération au réel'!$G174)</f>
        <v/>
      </c>
      <c r="H174" s="289" t="str">
        <f>IF('Dépenses rémunération au réel'!$H174="","",'Dépenses rémunération au réel'!$H174)</f>
        <v/>
      </c>
      <c r="I174" s="144" t="str">
        <f>IF('Dépenses rémunération au réel'!$I174="","",'Dépenses rémunération au réel'!$I174)</f>
        <v/>
      </c>
      <c r="J174" s="190" t="str">
        <f>IF('Dépenses rémunération au réel'!$J174="","",'Dépenses rémunération au réel'!$J174)</f>
        <v/>
      </c>
      <c r="K174" s="190" t="str">
        <f>IF('Dépenses rémunération au réel'!$K174="","",'Dépenses rémunération au réel'!$K174)</f>
        <v/>
      </c>
      <c r="L174" s="213" t="str">
        <f>IF('Dépenses rémunération au réel'!$L174=0,"",'Dépenses rémunération au réel'!$L174)</f>
        <v/>
      </c>
      <c r="M174" s="342"/>
      <c r="N174" s="291" t="str">
        <f t="shared" si="12"/>
        <v/>
      </c>
      <c r="O174" s="291" t="str">
        <f t="shared" si="13"/>
        <v/>
      </c>
      <c r="P174" s="189"/>
      <c r="Q174" s="102"/>
      <c r="R174" s="102"/>
      <c r="S174" s="145" t="str">
        <f t="shared" si="14"/>
        <v/>
      </c>
      <c r="T174" s="191"/>
      <c r="U174" s="192"/>
      <c r="V174" s="146" t="str">
        <f t="shared" si="15"/>
        <v/>
      </c>
      <c r="W174" s="507" t="str">
        <f t="shared" si="16"/>
        <v/>
      </c>
      <c r="X174" s="195" t="str">
        <f>IF(AND(OR(M174="KO",L174&lt;&gt;""),OR(M174="",N174="",O174="")),Listes!$A$74,IF(AND(L174&lt;S174,U174=""),Listes!$A$76,IF(AND(L174&lt;&gt;"",S174&lt;L174,T174=""),Listes!$A$78,IF(AND(Y174="",OR(M174&lt;&gt;"",N174&lt;&gt;"",O174&lt;&gt;"",P174&lt;&gt;"",Q174&lt;&gt;"",R174&lt;&gt;"")),Listes!$A$79,""))))</f>
        <v/>
      </c>
      <c r="Y174" s="196"/>
      <c r="Z174" s="152">
        <f t="shared" si="17"/>
        <v>0</v>
      </c>
    </row>
    <row r="175" spans="1:26" ht="20.100000000000001" customHeight="1" x14ac:dyDescent="0.25">
      <c r="A175" s="134">
        <v>169</v>
      </c>
      <c r="B175" s="206" t="str">
        <f>IF('Dépenses rémunération au réel'!$B175="","",'Dépenses rémunération au réel'!$B175)</f>
        <v/>
      </c>
      <c r="C175" s="206" t="str">
        <f>IF('Dépenses rémunération au réel'!$C175="","",'Dépenses rémunération au réel'!$C175)</f>
        <v/>
      </c>
      <c r="D175" s="207" t="str">
        <f>IF('Dépenses rémunération au réel'!$D175="","",'Dépenses rémunération au réel'!$D175)</f>
        <v/>
      </c>
      <c r="E175" s="131" t="str">
        <f>IF('Dépenses rémunération au réel'!$E175="","",'Dépenses rémunération au réel'!$E175)</f>
        <v/>
      </c>
      <c r="F175" s="131" t="str">
        <f>IF('Dépenses rémunération au réel'!$F175="","",'Dépenses rémunération au réel'!$F175)</f>
        <v/>
      </c>
      <c r="G175" s="289" t="str">
        <f>IF('Dépenses rémunération au réel'!$G175="","",'Dépenses rémunération au réel'!$G175)</f>
        <v/>
      </c>
      <c r="H175" s="289" t="str">
        <f>IF('Dépenses rémunération au réel'!$H175="","",'Dépenses rémunération au réel'!$H175)</f>
        <v/>
      </c>
      <c r="I175" s="144" t="str">
        <f>IF('Dépenses rémunération au réel'!$I175="","",'Dépenses rémunération au réel'!$I175)</f>
        <v/>
      </c>
      <c r="J175" s="190" t="str">
        <f>IF('Dépenses rémunération au réel'!$J175="","",'Dépenses rémunération au réel'!$J175)</f>
        <v/>
      </c>
      <c r="K175" s="190" t="str">
        <f>IF('Dépenses rémunération au réel'!$K175="","",'Dépenses rémunération au réel'!$K175)</f>
        <v/>
      </c>
      <c r="L175" s="213" t="str">
        <f>IF('Dépenses rémunération au réel'!$L175=0,"",'Dépenses rémunération au réel'!$L175)</f>
        <v/>
      </c>
      <c r="M175" s="342"/>
      <c r="N175" s="291" t="str">
        <f t="shared" si="12"/>
        <v/>
      </c>
      <c r="O175" s="291" t="str">
        <f t="shared" si="13"/>
        <v/>
      </c>
      <c r="P175" s="189"/>
      <c r="Q175" s="102"/>
      <c r="R175" s="102"/>
      <c r="S175" s="145" t="str">
        <f t="shared" si="14"/>
        <v/>
      </c>
      <c r="T175" s="191"/>
      <c r="U175" s="192"/>
      <c r="V175" s="146" t="str">
        <f t="shared" si="15"/>
        <v/>
      </c>
      <c r="W175" s="507" t="str">
        <f t="shared" si="16"/>
        <v/>
      </c>
      <c r="X175" s="195" t="str">
        <f>IF(AND(OR(M175="KO",L175&lt;&gt;""),OR(M175="",N175="",O175="")),Listes!$A$74,IF(AND(L175&lt;S175,U175=""),Listes!$A$76,IF(AND(L175&lt;&gt;"",S175&lt;L175,T175=""),Listes!$A$78,IF(AND(Y175="",OR(M175&lt;&gt;"",N175&lt;&gt;"",O175&lt;&gt;"",P175&lt;&gt;"",Q175&lt;&gt;"",R175&lt;&gt;"")),Listes!$A$79,""))))</f>
        <v/>
      </c>
      <c r="Y175" s="196"/>
      <c r="Z175" s="152">
        <f t="shared" si="17"/>
        <v>0</v>
      </c>
    </row>
    <row r="176" spans="1:26" ht="20.100000000000001" customHeight="1" x14ac:dyDescent="0.25">
      <c r="A176" s="134">
        <v>170</v>
      </c>
      <c r="B176" s="206" t="str">
        <f>IF('Dépenses rémunération au réel'!$B176="","",'Dépenses rémunération au réel'!$B176)</f>
        <v/>
      </c>
      <c r="C176" s="206" t="str">
        <f>IF('Dépenses rémunération au réel'!$C176="","",'Dépenses rémunération au réel'!$C176)</f>
        <v/>
      </c>
      <c r="D176" s="207" t="str">
        <f>IF('Dépenses rémunération au réel'!$D176="","",'Dépenses rémunération au réel'!$D176)</f>
        <v/>
      </c>
      <c r="E176" s="131" t="str">
        <f>IF('Dépenses rémunération au réel'!$E176="","",'Dépenses rémunération au réel'!$E176)</f>
        <v/>
      </c>
      <c r="F176" s="131" t="str">
        <f>IF('Dépenses rémunération au réel'!$F176="","",'Dépenses rémunération au réel'!$F176)</f>
        <v/>
      </c>
      <c r="G176" s="289" t="str">
        <f>IF('Dépenses rémunération au réel'!$G176="","",'Dépenses rémunération au réel'!$G176)</f>
        <v/>
      </c>
      <c r="H176" s="289" t="str">
        <f>IF('Dépenses rémunération au réel'!$H176="","",'Dépenses rémunération au réel'!$H176)</f>
        <v/>
      </c>
      <c r="I176" s="144" t="str">
        <f>IF('Dépenses rémunération au réel'!$I176="","",'Dépenses rémunération au réel'!$I176)</f>
        <v/>
      </c>
      <c r="J176" s="190" t="str">
        <f>IF('Dépenses rémunération au réel'!$J176="","",'Dépenses rémunération au réel'!$J176)</f>
        <v/>
      </c>
      <c r="K176" s="190" t="str">
        <f>IF('Dépenses rémunération au réel'!$K176="","",'Dépenses rémunération au réel'!$K176)</f>
        <v/>
      </c>
      <c r="L176" s="213" t="str">
        <f>IF('Dépenses rémunération au réel'!$L176=0,"",'Dépenses rémunération au réel'!$L176)</f>
        <v/>
      </c>
      <c r="M176" s="342"/>
      <c r="N176" s="291" t="str">
        <f t="shared" si="12"/>
        <v/>
      </c>
      <c r="O176" s="291" t="str">
        <f t="shared" si="13"/>
        <v/>
      </c>
      <c r="P176" s="189"/>
      <c r="Q176" s="102"/>
      <c r="R176" s="102"/>
      <c r="S176" s="145" t="str">
        <f t="shared" si="14"/>
        <v/>
      </c>
      <c r="T176" s="191"/>
      <c r="U176" s="192"/>
      <c r="V176" s="146" t="str">
        <f t="shared" si="15"/>
        <v/>
      </c>
      <c r="W176" s="507" t="str">
        <f t="shared" si="16"/>
        <v/>
      </c>
      <c r="X176" s="195" t="str">
        <f>IF(AND(OR(M176="KO",L176&lt;&gt;""),OR(M176="",N176="",O176="")),Listes!$A$74,IF(AND(L176&lt;S176,U176=""),Listes!$A$76,IF(AND(L176&lt;&gt;"",S176&lt;L176,T176=""),Listes!$A$78,IF(AND(Y176="",OR(M176&lt;&gt;"",N176&lt;&gt;"",O176&lt;&gt;"",P176&lt;&gt;"",Q176&lt;&gt;"",R176&lt;&gt;"")),Listes!$A$79,""))))</f>
        <v/>
      </c>
      <c r="Y176" s="196"/>
      <c r="Z176" s="152">
        <f t="shared" si="17"/>
        <v>0</v>
      </c>
    </row>
    <row r="177" spans="1:26" ht="20.100000000000001" customHeight="1" x14ac:dyDescent="0.25">
      <c r="A177" s="134">
        <v>171</v>
      </c>
      <c r="B177" s="206" t="str">
        <f>IF('Dépenses rémunération au réel'!$B177="","",'Dépenses rémunération au réel'!$B177)</f>
        <v/>
      </c>
      <c r="C177" s="206" t="str">
        <f>IF('Dépenses rémunération au réel'!$C177="","",'Dépenses rémunération au réel'!$C177)</f>
        <v/>
      </c>
      <c r="D177" s="207" t="str">
        <f>IF('Dépenses rémunération au réel'!$D177="","",'Dépenses rémunération au réel'!$D177)</f>
        <v/>
      </c>
      <c r="E177" s="131" t="str">
        <f>IF('Dépenses rémunération au réel'!$E177="","",'Dépenses rémunération au réel'!$E177)</f>
        <v/>
      </c>
      <c r="F177" s="131" t="str">
        <f>IF('Dépenses rémunération au réel'!$F177="","",'Dépenses rémunération au réel'!$F177)</f>
        <v/>
      </c>
      <c r="G177" s="289" t="str">
        <f>IF('Dépenses rémunération au réel'!$G177="","",'Dépenses rémunération au réel'!$G177)</f>
        <v/>
      </c>
      <c r="H177" s="289" t="str">
        <f>IF('Dépenses rémunération au réel'!$H177="","",'Dépenses rémunération au réel'!$H177)</f>
        <v/>
      </c>
      <c r="I177" s="144" t="str">
        <f>IF('Dépenses rémunération au réel'!$I177="","",'Dépenses rémunération au réel'!$I177)</f>
        <v/>
      </c>
      <c r="J177" s="190" t="str">
        <f>IF('Dépenses rémunération au réel'!$J177="","",'Dépenses rémunération au réel'!$J177)</f>
        <v/>
      </c>
      <c r="K177" s="190" t="str">
        <f>IF('Dépenses rémunération au réel'!$K177="","",'Dépenses rémunération au réel'!$K177)</f>
        <v/>
      </c>
      <c r="L177" s="213" t="str">
        <f>IF('Dépenses rémunération au réel'!$L177=0,"",'Dépenses rémunération au réel'!$L177)</f>
        <v/>
      </c>
      <c r="M177" s="342"/>
      <c r="N177" s="291" t="str">
        <f t="shared" si="12"/>
        <v/>
      </c>
      <c r="O177" s="291" t="str">
        <f t="shared" si="13"/>
        <v/>
      </c>
      <c r="P177" s="189"/>
      <c r="Q177" s="102"/>
      <c r="R177" s="102"/>
      <c r="S177" s="145" t="str">
        <f t="shared" si="14"/>
        <v/>
      </c>
      <c r="T177" s="191"/>
      <c r="U177" s="192"/>
      <c r="V177" s="146" t="str">
        <f t="shared" si="15"/>
        <v/>
      </c>
      <c r="W177" s="507" t="str">
        <f t="shared" si="16"/>
        <v/>
      </c>
      <c r="X177" s="195" t="str">
        <f>IF(AND(OR(M177="KO",L177&lt;&gt;""),OR(M177="",N177="",O177="")),Listes!$A$74,IF(AND(L177&lt;S177,U177=""),Listes!$A$76,IF(AND(L177&lt;&gt;"",S177&lt;L177,T177=""),Listes!$A$78,IF(AND(Y177="",OR(M177&lt;&gt;"",N177&lt;&gt;"",O177&lt;&gt;"",P177&lt;&gt;"",Q177&lt;&gt;"",R177&lt;&gt;"")),Listes!$A$79,""))))</f>
        <v/>
      </c>
      <c r="Y177" s="196"/>
      <c r="Z177" s="152">
        <f t="shared" si="17"/>
        <v>0</v>
      </c>
    </row>
    <row r="178" spans="1:26" ht="20.100000000000001" customHeight="1" x14ac:dyDescent="0.25">
      <c r="A178" s="134">
        <v>172</v>
      </c>
      <c r="B178" s="206" t="str">
        <f>IF('Dépenses rémunération au réel'!$B178="","",'Dépenses rémunération au réel'!$B178)</f>
        <v/>
      </c>
      <c r="C178" s="206" t="str">
        <f>IF('Dépenses rémunération au réel'!$C178="","",'Dépenses rémunération au réel'!$C178)</f>
        <v/>
      </c>
      <c r="D178" s="207" t="str">
        <f>IF('Dépenses rémunération au réel'!$D178="","",'Dépenses rémunération au réel'!$D178)</f>
        <v/>
      </c>
      <c r="E178" s="131" t="str">
        <f>IF('Dépenses rémunération au réel'!$E178="","",'Dépenses rémunération au réel'!$E178)</f>
        <v/>
      </c>
      <c r="F178" s="131" t="str">
        <f>IF('Dépenses rémunération au réel'!$F178="","",'Dépenses rémunération au réel'!$F178)</f>
        <v/>
      </c>
      <c r="G178" s="289" t="str">
        <f>IF('Dépenses rémunération au réel'!$G178="","",'Dépenses rémunération au réel'!$G178)</f>
        <v/>
      </c>
      <c r="H178" s="289" t="str">
        <f>IF('Dépenses rémunération au réel'!$H178="","",'Dépenses rémunération au réel'!$H178)</f>
        <v/>
      </c>
      <c r="I178" s="144" t="str">
        <f>IF('Dépenses rémunération au réel'!$I178="","",'Dépenses rémunération au réel'!$I178)</f>
        <v/>
      </c>
      <c r="J178" s="190" t="str">
        <f>IF('Dépenses rémunération au réel'!$J178="","",'Dépenses rémunération au réel'!$J178)</f>
        <v/>
      </c>
      <c r="K178" s="190" t="str">
        <f>IF('Dépenses rémunération au réel'!$K178="","",'Dépenses rémunération au réel'!$K178)</f>
        <v/>
      </c>
      <c r="L178" s="213" t="str">
        <f>IF('Dépenses rémunération au réel'!$L178=0,"",'Dépenses rémunération au réel'!$L178)</f>
        <v/>
      </c>
      <c r="M178" s="342"/>
      <c r="N178" s="291" t="str">
        <f t="shared" si="12"/>
        <v/>
      </c>
      <c r="O178" s="291" t="str">
        <f t="shared" si="13"/>
        <v/>
      </c>
      <c r="P178" s="189"/>
      <c r="Q178" s="102"/>
      <c r="R178" s="102"/>
      <c r="S178" s="145" t="str">
        <f t="shared" si="14"/>
        <v/>
      </c>
      <c r="T178" s="191"/>
      <c r="U178" s="192"/>
      <c r="V178" s="146" t="str">
        <f t="shared" si="15"/>
        <v/>
      </c>
      <c r="W178" s="507" t="str">
        <f t="shared" si="16"/>
        <v/>
      </c>
      <c r="X178" s="195" t="str">
        <f>IF(AND(OR(M178="KO",L178&lt;&gt;""),OR(M178="",N178="",O178="")),Listes!$A$74,IF(AND(L178&lt;S178,U178=""),Listes!$A$76,IF(AND(L178&lt;&gt;"",S178&lt;L178,T178=""),Listes!$A$78,IF(AND(Y178="",OR(M178&lt;&gt;"",N178&lt;&gt;"",O178&lt;&gt;"",P178&lt;&gt;"",Q178&lt;&gt;"",R178&lt;&gt;"")),Listes!$A$79,""))))</f>
        <v/>
      </c>
      <c r="Y178" s="196"/>
      <c r="Z178" s="152">
        <f t="shared" si="17"/>
        <v>0</v>
      </c>
    </row>
    <row r="179" spans="1:26" ht="20.100000000000001" customHeight="1" x14ac:dyDescent="0.25">
      <c r="A179" s="134">
        <v>173</v>
      </c>
      <c r="B179" s="206" t="str">
        <f>IF('Dépenses rémunération au réel'!$B179="","",'Dépenses rémunération au réel'!$B179)</f>
        <v/>
      </c>
      <c r="C179" s="206" t="str">
        <f>IF('Dépenses rémunération au réel'!$C179="","",'Dépenses rémunération au réel'!$C179)</f>
        <v/>
      </c>
      <c r="D179" s="207" t="str">
        <f>IF('Dépenses rémunération au réel'!$D179="","",'Dépenses rémunération au réel'!$D179)</f>
        <v/>
      </c>
      <c r="E179" s="131" t="str">
        <f>IF('Dépenses rémunération au réel'!$E179="","",'Dépenses rémunération au réel'!$E179)</f>
        <v/>
      </c>
      <c r="F179" s="131" t="str">
        <f>IF('Dépenses rémunération au réel'!$F179="","",'Dépenses rémunération au réel'!$F179)</f>
        <v/>
      </c>
      <c r="G179" s="289" t="str">
        <f>IF('Dépenses rémunération au réel'!$G179="","",'Dépenses rémunération au réel'!$G179)</f>
        <v/>
      </c>
      <c r="H179" s="289" t="str">
        <f>IF('Dépenses rémunération au réel'!$H179="","",'Dépenses rémunération au réel'!$H179)</f>
        <v/>
      </c>
      <c r="I179" s="144" t="str">
        <f>IF('Dépenses rémunération au réel'!$I179="","",'Dépenses rémunération au réel'!$I179)</f>
        <v/>
      </c>
      <c r="J179" s="190" t="str">
        <f>IF('Dépenses rémunération au réel'!$J179="","",'Dépenses rémunération au réel'!$J179)</f>
        <v/>
      </c>
      <c r="K179" s="190" t="str">
        <f>IF('Dépenses rémunération au réel'!$K179="","",'Dépenses rémunération au réel'!$K179)</f>
        <v/>
      </c>
      <c r="L179" s="213" t="str">
        <f>IF('Dépenses rémunération au réel'!$L179=0,"",'Dépenses rémunération au réel'!$L179)</f>
        <v/>
      </c>
      <c r="M179" s="342"/>
      <c r="N179" s="291" t="str">
        <f t="shared" si="12"/>
        <v/>
      </c>
      <c r="O179" s="291" t="str">
        <f t="shared" si="13"/>
        <v/>
      </c>
      <c r="P179" s="189"/>
      <c r="Q179" s="102"/>
      <c r="R179" s="102"/>
      <c r="S179" s="145" t="str">
        <f t="shared" si="14"/>
        <v/>
      </c>
      <c r="T179" s="191"/>
      <c r="U179" s="192"/>
      <c r="V179" s="146" t="str">
        <f t="shared" si="15"/>
        <v/>
      </c>
      <c r="W179" s="507" t="str">
        <f t="shared" si="16"/>
        <v/>
      </c>
      <c r="X179" s="195" t="str">
        <f>IF(AND(OR(M179="KO",L179&lt;&gt;""),OR(M179="",N179="",O179="")),Listes!$A$74,IF(AND(L179&lt;S179,U179=""),Listes!$A$76,IF(AND(L179&lt;&gt;"",S179&lt;L179,T179=""),Listes!$A$78,IF(AND(Y179="",OR(M179&lt;&gt;"",N179&lt;&gt;"",O179&lt;&gt;"",P179&lt;&gt;"",Q179&lt;&gt;"",R179&lt;&gt;"")),Listes!$A$79,""))))</f>
        <v/>
      </c>
      <c r="Y179" s="196"/>
      <c r="Z179" s="152">
        <f t="shared" si="17"/>
        <v>0</v>
      </c>
    </row>
    <row r="180" spans="1:26" ht="20.100000000000001" customHeight="1" x14ac:dyDescent="0.25">
      <c r="A180" s="134">
        <v>174</v>
      </c>
      <c r="B180" s="206" t="str">
        <f>IF('Dépenses rémunération au réel'!$B180="","",'Dépenses rémunération au réel'!$B180)</f>
        <v/>
      </c>
      <c r="C180" s="206" t="str">
        <f>IF('Dépenses rémunération au réel'!$C180="","",'Dépenses rémunération au réel'!$C180)</f>
        <v/>
      </c>
      <c r="D180" s="207" t="str">
        <f>IF('Dépenses rémunération au réel'!$D180="","",'Dépenses rémunération au réel'!$D180)</f>
        <v/>
      </c>
      <c r="E180" s="131" t="str">
        <f>IF('Dépenses rémunération au réel'!$E180="","",'Dépenses rémunération au réel'!$E180)</f>
        <v/>
      </c>
      <c r="F180" s="131" t="str">
        <f>IF('Dépenses rémunération au réel'!$F180="","",'Dépenses rémunération au réel'!$F180)</f>
        <v/>
      </c>
      <c r="G180" s="289" t="str">
        <f>IF('Dépenses rémunération au réel'!$G180="","",'Dépenses rémunération au réel'!$G180)</f>
        <v/>
      </c>
      <c r="H180" s="289" t="str">
        <f>IF('Dépenses rémunération au réel'!$H180="","",'Dépenses rémunération au réel'!$H180)</f>
        <v/>
      </c>
      <c r="I180" s="144" t="str">
        <f>IF('Dépenses rémunération au réel'!$I180="","",'Dépenses rémunération au réel'!$I180)</f>
        <v/>
      </c>
      <c r="J180" s="190" t="str">
        <f>IF('Dépenses rémunération au réel'!$J180="","",'Dépenses rémunération au réel'!$J180)</f>
        <v/>
      </c>
      <c r="K180" s="190" t="str">
        <f>IF('Dépenses rémunération au réel'!$K180="","",'Dépenses rémunération au réel'!$K180)</f>
        <v/>
      </c>
      <c r="L180" s="213" t="str">
        <f>IF('Dépenses rémunération au réel'!$L180=0,"",'Dépenses rémunération au réel'!$L180)</f>
        <v/>
      </c>
      <c r="M180" s="342"/>
      <c r="N180" s="291" t="str">
        <f t="shared" si="12"/>
        <v/>
      </c>
      <c r="O180" s="291" t="str">
        <f t="shared" si="13"/>
        <v/>
      </c>
      <c r="P180" s="189"/>
      <c r="Q180" s="102"/>
      <c r="R180" s="102"/>
      <c r="S180" s="145" t="str">
        <f t="shared" si="14"/>
        <v/>
      </c>
      <c r="T180" s="191"/>
      <c r="U180" s="192"/>
      <c r="V180" s="146" t="str">
        <f t="shared" si="15"/>
        <v/>
      </c>
      <c r="W180" s="507" t="str">
        <f t="shared" si="16"/>
        <v/>
      </c>
      <c r="X180" s="195" t="str">
        <f>IF(AND(OR(M180="KO",L180&lt;&gt;""),OR(M180="",N180="",O180="")),Listes!$A$74,IF(AND(L180&lt;S180,U180=""),Listes!$A$76,IF(AND(L180&lt;&gt;"",S180&lt;L180,T180=""),Listes!$A$78,IF(AND(Y180="",OR(M180&lt;&gt;"",N180&lt;&gt;"",O180&lt;&gt;"",P180&lt;&gt;"",Q180&lt;&gt;"",R180&lt;&gt;"")),Listes!$A$79,""))))</f>
        <v/>
      </c>
      <c r="Y180" s="196"/>
      <c r="Z180" s="152">
        <f t="shared" si="17"/>
        <v>0</v>
      </c>
    </row>
    <row r="181" spans="1:26" ht="20.100000000000001" customHeight="1" x14ac:dyDescent="0.25">
      <c r="A181" s="134">
        <v>175</v>
      </c>
      <c r="B181" s="206" t="str">
        <f>IF('Dépenses rémunération au réel'!$B181="","",'Dépenses rémunération au réel'!$B181)</f>
        <v/>
      </c>
      <c r="C181" s="206" t="str">
        <f>IF('Dépenses rémunération au réel'!$C181="","",'Dépenses rémunération au réel'!$C181)</f>
        <v/>
      </c>
      <c r="D181" s="207" t="str">
        <f>IF('Dépenses rémunération au réel'!$D181="","",'Dépenses rémunération au réel'!$D181)</f>
        <v/>
      </c>
      <c r="E181" s="131" t="str">
        <f>IF('Dépenses rémunération au réel'!$E181="","",'Dépenses rémunération au réel'!$E181)</f>
        <v/>
      </c>
      <c r="F181" s="131" t="str">
        <f>IF('Dépenses rémunération au réel'!$F181="","",'Dépenses rémunération au réel'!$F181)</f>
        <v/>
      </c>
      <c r="G181" s="289" t="str">
        <f>IF('Dépenses rémunération au réel'!$G181="","",'Dépenses rémunération au réel'!$G181)</f>
        <v/>
      </c>
      <c r="H181" s="289" t="str">
        <f>IF('Dépenses rémunération au réel'!$H181="","",'Dépenses rémunération au réel'!$H181)</f>
        <v/>
      </c>
      <c r="I181" s="144" t="str">
        <f>IF('Dépenses rémunération au réel'!$I181="","",'Dépenses rémunération au réel'!$I181)</f>
        <v/>
      </c>
      <c r="J181" s="190" t="str">
        <f>IF('Dépenses rémunération au réel'!$J181="","",'Dépenses rémunération au réel'!$J181)</f>
        <v/>
      </c>
      <c r="K181" s="190" t="str">
        <f>IF('Dépenses rémunération au réel'!$K181="","",'Dépenses rémunération au réel'!$K181)</f>
        <v/>
      </c>
      <c r="L181" s="213" t="str">
        <f>IF('Dépenses rémunération au réel'!$L181=0,"",'Dépenses rémunération au réel'!$L181)</f>
        <v/>
      </c>
      <c r="M181" s="342"/>
      <c r="N181" s="291" t="str">
        <f t="shared" si="12"/>
        <v/>
      </c>
      <c r="O181" s="291" t="str">
        <f t="shared" si="13"/>
        <v/>
      </c>
      <c r="P181" s="189"/>
      <c r="Q181" s="102"/>
      <c r="R181" s="102"/>
      <c r="S181" s="145" t="str">
        <f t="shared" si="14"/>
        <v/>
      </c>
      <c r="T181" s="191"/>
      <c r="U181" s="192"/>
      <c r="V181" s="146" t="str">
        <f t="shared" si="15"/>
        <v/>
      </c>
      <c r="W181" s="507" t="str">
        <f t="shared" si="16"/>
        <v/>
      </c>
      <c r="X181" s="195" t="str">
        <f>IF(AND(OR(M181="KO",L181&lt;&gt;""),OR(M181="",N181="",O181="")),Listes!$A$74,IF(AND(L181&lt;S181,U181=""),Listes!$A$76,IF(AND(L181&lt;&gt;"",S181&lt;L181,T181=""),Listes!$A$78,IF(AND(Y181="",OR(M181&lt;&gt;"",N181&lt;&gt;"",O181&lt;&gt;"",P181&lt;&gt;"",Q181&lt;&gt;"",R181&lt;&gt;"")),Listes!$A$79,""))))</f>
        <v/>
      </c>
      <c r="Y181" s="196"/>
      <c r="Z181" s="152">
        <f t="shared" si="17"/>
        <v>0</v>
      </c>
    </row>
    <row r="182" spans="1:26" ht="20.100000000000001" customHeight="1" x14ac:dyDescent="0.25">
      <c r="A182" s="134">
        <v>176</v>
      </c>
      <c r="B182" s="206" t="str">
        <f>IF('Dépenses rémunération au réel'!$B182="","",'Dépenses rémunération au réel'!$B182)</f>
        <v/>
      </c>
      <c r="C182" s="206" t="str">
        <f>IF('Dépenses rémunération au réel'!$C182="","",'Dépenses rémunération au réel'!$C182)</f>
        <v/>
      </c>
      <c r="D182" s="207" t="str">
        <f>IF('Dépenses rémunération au réel'!$D182="","",'Dépenses rémunération au réel'!$D182)</f>
        <v/>
      </c>
      <c r="E182" s="131" t="str">
        <f>IF('Dépenses rémunération au réel'!$E182="","",'Dépenses rémunération au réel'!$E182)</f>
        <v/>
      </c>
      <c r="F182" s="131" t="str">
        <f>IF('Dépenses rémunération au réel'!$F182="","",'Dépenses rémunération au réel'!$F182)</f>
        <v/>
      </c>
      <c r="G182" s="289" t="str">
        <f>IF('Dépenses rémunération au réel'!$G182="","",'Dépenses rémunération au réel'!$G182)</f>
        <v/>
      </c>
      <c r="H182" s="289" t="str">
        <f>IF('Dépenses rémunération au réel'!$H182="","",'Dépenses rémunération au réel'!$H182)</f>
        <v/>
      </c>
      <c r="I182" s="144" t="str">
        <f>IF('Dépenses rémunération au réel'!$I182="","",'Dépenses rémunération au réel'!$I182)</f>
        <v/>
      </c>
      <c r="J182" s="190" t="str">
        <f>IF('Dépenses rémunération au réel'!$J182="","",'Dépenses rémunération au réel'!$J182)</f>
        <v/>
      </c>
      <c r="K182" s="190" t="str">
        <f>IF('Dépenses rémunération au réel'!$K182="","",'Dépenses rémunération au réel'!$K182)</f>
        <v/>
      </c>
      <c r="L182" s="213" t="str">
        <f>IF('Dépenses rémunération au réel'!$L182=0,"",'Dépenses rémunération au réel'!$L182)</f>
        <v/>
      </c>
      <c r="M182" s="342"/>
      <c r="N182" s="291" t="str">
        <f t="shared" si="12"/>
        <v/>
      </c>
      <c r="O182" s="291" t="str">
        <f t="shared" si="13"/>
        <v/>
      </c>
      <c r="P182" s="189"/>
      <c r="Q182" s="102"/>
      <c r="R182" s="102"/>
      <c r="S182" s="145" t="str">
        <f t="shared" si="14"/>
        <v/>
      </c>
      <c r="T182" s="191"/>
      <c r="U182" s="192"/>
      <c r="V182" s="146" t="str">
        <f t="shared" si="15"/>
        <v/>
      </c>
      <c r="W182" s="507" t="str">
        <f t="shared" si="16"/>
        <v/>
      </c>
      <c r="X182" s="195" t="str">
        <f>IF(AND(OR(M182="KO",L182&lt;&gt;""),OR(M182="",N182="",O182="")),Listes!$A$74,IF(AND(L182&lt;S182,U182=""),Listes!$A$76,IF(AND(L182&lt;&gt;"",S182&lt;L182,T182=""),Listes!$A$78,IF(AND(Y182="",OR(M182&lt;&gt;"",N182&lt;&gt;"",O182&lt;&gt;"",P182&lt;&gt;"",Q182&lt;&gt;"",R182&lt;&gt;"")),Listes!$A$79,""))))</f>
        <v/>
      </c>
      <c r="Y182" s="196"/>
      <c r="Z182" s="152">
        <f t="shared" si="17"/>
        <v>0</v>
      </c>
    </row>
    <row r="183" spans="1:26" ht="20.100000000000001" customHeight="1" x14ac:dyDescent="0.25">
      <c r="A183" s="134">
        <v>177</v>
      </c>
      <c r="B183" s="206" t="str">
        <f>IF('Dépenses rémunération au réel'!$B183="","",'Dépenses rémunération au réel'!$B183)</f>
        <v/>
      </c>
      <c r="C183" s="206" t="str">
        <f>IF('Dépenses rémunération au réel'!$C183="","",'Dépenses rémunération au réel'!$C183)</f>
        <v/>
      </c>
      <c r="D183" s="207" t="str">
        <f>IF('Dépenses rémunération au réel'!$D183="","",'Dépenses rémunération au réel'!$D183)</f>
        <v/>
      </c>
      <c r="E183" s="131" t="str">
        <f>IF('Dépenses rémunération au réel'!$E183="","",'Dépenses rémunération au réel'!$E183)</f>
        <v/>
      </c>
      <c r="F183" s="131" t="str">
        <f>IF('Dépenses rémunération au réel'!$F183="","",'Dépenses rémunération au réel'!$F183)</f>
        <v/>
      </c>
      <c r="G183" s="289" t="str">
        <f>IF('Dépenses rémunération au réel'!$G183="","",'Dépenses rémunération au réel'!$G183)</f>
        <v/>
      </c>
      <c r="H183" s="289" t="str">
        <f>IF('Dépenses rémunération au réel'!$H183="","",'Dépenses rémunération au réel'!$H183)</f>
        <v/>
      </c>
      <c r="I183" s="144" t="str">
        <f>IF('Dépenses rémunération au réel'!$I183="","",'Dépenses rémunération au réel'!$I183)</f>
        <v/>
      </c>
      <c r="J183" s="190" t="str">
        <f>IF('Dépenses rémunération au réel'!$J183="","",'Dépenses rémunération au réel'!$J183)</f>
        <v/>
      </c>
      <c r="K183" s="190" t="str">
        <f>IF('Dépenses rémunération au réel'!$K183="","",'Dépenses rémunération au réel'!$K183)</f>
        <v/>
      </c>
      <c r="L183" s="213" t="str">
        <f>IF('Dépenses rémunération au réel'!$L183=0,"",'Dépenses rémunération au réel'!$L183)</f>
        <v/>
      </c>
      <c r="M183" s="342"/>
      <c r="N183" s="291" t="str">
        <f t="shared" si="12"/>
        <v/>
      </c>
      <c r="O183" s="291" t="str">
        <f t="shared" si="13"/>
        <v/>
      </c>
      <c r="P183" s="189"/>
      <c r="Q183" s="102"/>
      <c r="R183" s="102"/>
      <c r="S183" s="145" t="str">
        <f t="shared" si="14"/>
        <v/>
      </c>
      <c r="T183" s="191"/>
      <c r="U183" s="192"/>
      <c r="V183" s="146" t="str">
        <f t="shared" si="15"/>
        <v/>
      </c>
      <c r="W183" s="507" t="str">
        <f t="shared" si="16"/>
        <v/>
      </c>
      <c r="X183" s="195" t="str">
        <f>IF(AND(OR(M183="KO",L183&lt;&gt;""),OR(M183="",N183="",O183="")),Listes!$A$74,IF(AND(L183&lt;S183,U183=""),Listes!$A$76,IF(AND(L183&lt;&gt;"",S183&lt;L183,T183=""),Listes!$A$78,IF(AND(Y183="",OR(M183&lt;&gt;"",N183&lt;&gt;"",O183&lt;&gt;"",P183&lt;&gt;"",Q183&lt;&gt;"",R183&lt;&gt;"")),Listes!$A$79,""))))</f>
        <v/>
      </c>
      <c r="Y183" s="196"/>
      <c r="Z183" s="152">
        <f t="shared" si="17"/>
        <v>0</v>
      </c>
    </row>
    <row r="184" spans="1:26" ht="20.100000000000001" customHeight="1" x14ac:dyDescent="0.25">
      <c r="A184" s="134">
        <v>178</v>
      </c>
      <c r="B184" s="206" t="str">
        <f>IF('Dépenses rémunération au réel'!$B184="","",'Dépenses rémunération au réel'!$B184)</f>
        <v/>
      </c>
      <c r="C184" s="206" t="str">
        <f>IF('Dépenses rémunération au réel'!$C184="","",'Dépenses rémunération au réel'!$C184)</f>
        <v/>
      </c>
      <c r="D184" s="207" t="str">
        <f>IF('Dépenses rémunération au réel'!$D184="","",'Dépenses rémunération au réel'!$D184)</f>
        <v/>
      </c>
      <c r="E184" s="131" t="str">
        <f>IF('Dépenses rémunération au réel'!$E184="","",'Dépenses rémunération au réel'!$E184)</f>
        <v/>
      </c>
      <c r="F184" s="131" t="str">
        <f>IF('Dépenses rémunération au réel'!$F184="","",'Dépenses rémunération au réel'!$F184)</f>
        <v/>
      </c>
      <c r="G184" s="289" t="str">
        <f>IF('Dépenses rémunération au réel'!$G184="","",'Dépenses rémunération au réel'!$G184)</f>
        <v/>
      </c>
      <c r="H184" s="289" t="str">
        <f>IF('Dépenses rémunération au réel'!$H184="","",'Dépenses rémunération au réel'!$H184)</f>
        <v/>
      </c>
      <c r="I184" s="144" t="str">
        <f>IF('Dépenses rémunération au réel'!$I184="","",'Dépenses rémunération au réel'!$I184)</f>
        <v/>
      </c>
      <c r="J184" s="190" t="str">
        <f>IF('Dépenses rémunération au réel'!$J184="","",'Dépenses rémunération au réel'!$J184)</f>
        <v/>
      </c>
      <c r="K184" s="190" t="str">
        <f>IF('Dépenses rémunération au réel'!$K184="","",'Dépenses rémunération au réel'!$K184)</f>
        <v/>
      </c>
      <c r="L184" s="213" t="str">
        <f>IF('Dépenses rémunération au réel'!$L184=0,"",'Dépenses rémunération au réel'!$L184)</f>
        <v/>
      </c>
      <c r="M184" s="342"/>
      <c r="N184" s="291" t="str">
        <f t="shared" si="12"/>
        <v/>
      </c>
      <c r="O184" s="291" t="str">
        <f t="shared" si="13"/>
        <v/>
      </c>
      <c r="P184" s="189"/>
      <c r="Q184" s="102"/>
      <c r="R184" s="102"/>
      <c r="S184" s="145" t="str">
        <f t="shared" si="14"/>
        <v/>
      </c>
      <c r="T184" s="191"/>
      <c r="U184" s="192"/>
      <c r="V184" s="146" t="str">
        <f t="shared" si="15"/>
        <v/>
      </c>
      <c r="W184" s="507" t="str">
        <f t="shared" si="16"/>
        <v/>
      </c>
      <c r="X184" s="195" t="str">
        <f>IF(AND(OR(M184="KO",L184&lt;&gt;""),OR(M184="",N184="",O184="")),Listes!$A$74,IF(AND(L184&lt;S184,U184=""),Listes!$A$76,IF(AND(L184&lt;&gt;"",S184&lt;L184,T184=""),Listes!$A$78,IF(AND(Y184="",OR(M184&lt;&gt;"",N184&lt;&gt;"",O184&lt;&gt;"",P184&lt;&gt;"",Q184&lt;&gt;"",R184&lt;&gt;"")),Listes!$A$79,""))))</f>
        <v/>
      </c>
      <c r="Y184" s="196"/>
      <c r="Z184" s="152">
        <f t="shared" si="17"/>
        <v>0</v>
      </c>
    </row>
    <row r="185" spans="1:26" ht="20.100000000000001" customHeight="1" x14ac:dyDescent="0.25">
      <c r="A185" s="134">
        <v>179</v>
      </c>
      <c r="B185" s="206" t="str">
        <f>IF('Dépenses rémunération au réel'!$B185="","",'Dépenses rémunération au réel'!$B185)</f>
        <v/>
      </c>
      <c r="C185" s="206" t="str">
        <f>IF('Dépenses rémunération au réel'!$C185="","",'Dépenses rémunération au réel'!$C185)</f>
        <v/>
      </c>
      <c r="D185" s="207" t="str">
        <f>IF('Dépenses rémunération au réel'!$D185="","",'Dépenses rémunération au réel'!$D185)</f>
        <v/>
      </c>
      <c r="E185" s="131" t="str">
        <f>IF('Dépenses rémunération au réel'!$E185="","",'Dépenses rémunération au réel'!$E185)</f>
        <v/>
      </c>
      <c r="F185" s="131" t="str">
        <f>IF('Dépenses rémunération au réel'!$F185="","",'Dépenses rémunération au réel'!$F185)</f>
        <v/>
      </c>
      <c r="G185" s="289" t="str">
        <f>IF('Dépenses rémunération au réel'!$G185="","",'Dépenses rémunération au réel'!$G185)</f>
        <v/>
      </c>
      <c r="H185" s="289" t="str">
        <f>IF('Dépenses rémunération au réel'!$H185="","",'Dépenses rémunération au réel'!$H185)</f>
        <v/>
      </c>
      <c r="I185" s="144" t="str">
        <f>IF('Dépenses rémunération au réel'!$I185="","",'Dépenses rémunération au réel'!$I185)</f>
        <v/>
      </c>
      <c r="J185" s="190" t="str">
        <f>IF('Dépenses rémunération au réel'!$J185="","",'Dépenses rémunération au réel'!$J185)</f>
        <v/>
      </c>
      <c r="K185" s="190" t="str">
        <f>IF('Dépenses rémunération au réel'!$K185="","",'Dépenses rémunération au réel'!$K185)</f>
        <v/>
      </c>
      <c r="L185" s="213" t="str">
        <f>IF('Dépenses rémunération au réel'!$L185=0,"",'Dépenses rémunération au réel'!$L185)</f>
        <v/>
      </c>
      <c r="M185" s="342"/>
      <c r="N185" s="291" t="str">
        <f t="shared" si="12"/>
        <v/>
      </c>
      <c r="O185" s="291" t="str">
        <f t="shared" si="13"/>
        <v/>
      </c>
      <c r="P185" s="189"/>
      <c r="Q185" s="102"/>
      <c r="R185" s="102"/>
      <c r="S185" s="145" t="str">
        <f t="shared" si="14"/>
        <v/>
      </c>
      <c r="T185" s="191"/>
      <c r="U185" s="192"/>
      <c r="V185" s="146" t="str">
        <f t="shared" si="15"/>
        <v/>
      </c>
      <c r="W185" s="507" t="str">
        <f t="shared" si="16"/>
        <v/>
      </c>
      <c r="X185" s="195" t="str">
        <f>IF(AND(OR(M185="KO",L185&lt;&gt;""),OR(M185="",N185="",O185="")),Listes!$A$74,IF(AND(L185&lt;S185,U185=""),Listes!$A$76,IF(AND(L185&lt;&gt;"",S185&lt;L185,T185=""),Listes!$A$78,IF(AND(Y185="",OR(M185&lt;&gt;"",N185&lt;&gt;"",O185&lt;&gt;"",P185&lt;&gt;"",Q185&lt;&gt;"",R185&lt;&gt;"")),Listes!$A$79,""))))</f>
        <v/>
      </c>
      <c r="Y185" s="196"/>
      <c r="Z185" s="152">
        <f t="shared" si="17"/>
        <v>0</v>
      </c>
    </row>
    <row r="186" spans="1:26" ht="20.100000000000001" customHeight="1" x14ac:dyDescent="0.25">
      <c r="A186" s="134">
        <v>180</v>
      </c>
      <c r="B186" s="206" t="str">
        <f>IF('Dépenses rémunération au réel'!$B186="","",'Dépenses rémunération au réel'!$B186)</f>
        <v/>
      </c>
      <c r="C186" s="206" t="str">
        <f>IF('Dépenses rémunération au réel'!$C186="","",'Dépenses rémunération au réel'!$C186)</f>
        <v/>
      </c>
      <c r="D186" s="207" t="str">
        <f>IF('Dépenses rémunération au réel'!$D186="","",'Dépenses rémunération au réel'!$D186)</f>
        <v/>
      </c>
      <c r="E186" s="131" t="str">
        <f>IF('Dépenses rémunération au réel'!$E186="","",'Dépenses rémunération au réel'!$E186)</f>
        <v/>
      </c>
      <c r="F186" s="131" t="str">
        <f>IF('Dépenses rémunération au réel'!$F186="","",'Dépenses rémunération au réel'!$F186)</f>
        <v/>
      </c>
      <c r="G186" s="289" t="str">
        <f>IF('Dépenses rémunération au réel'!$G186="","",'Dépenses rémunération au réel'!$G186)</f>
        <v/>
      </c>
      <c r="H186" s="289" t="str">
        <f>IF('Dépenses rémunération au réel'!$H186="","",'Dépenses rémunération au réel'!$H186)</f>
        <v/>
      </c>
      <c r="I186" s="144" t="str">
        <f>IF('Dépenses rémunération au réel'!$I186="","",'Dépenses rémunération au réel'!$I186)</f>
        <v/>
      </c>
      <c r="J186" s="190" t="str">
        <f>IF('Dépenses rémunération au réel'!$J186="","",'Dépenses rémunération au réel'!$J186)</f>
        <v/>
      </c>
      <c r="K186" s="190" t="str">
        <f>IF('Dépenses rémunération au réel'!$K186="","",'Dépenses rémunération au réel'!$K186)</f>
        <v/>
      </c>
      <c r="L186" s="213" t="str">
        <f>IF('Dépenses rémunération au réel'!$L186=0,"",'Dépenses rémunération au réel'!$L186)</f>
        <v/>
      </c>
      <c r="M186" s="342"/>
      <c r="N186" s="291" t="str">
        <f t="shared" si="12"/>
        <v/>
      </c>
      <c r="O186" s="291" t="str">
        <f t="shared" si="13"/>
        <v/>
      </c>
      <c r="P186" s="189"/>
      <c r="Q186" s="102"/>
      <c r="R186" s="102"/>
      <c r="S186" s="145" t="str">
        <f t="shared" si="14"/>
        <v/>
      </c>
      <c r="T186" s="191"/>
      <c r="U186" s="192"/>
      <c r="V186" s="146" t="str">
        <f t="shared" si="15"/>
        <v/>
      </c>
      <c r="W186" s="507" t="str">
        <f t="shared" si="16"/>
        <v/>
      </c>
      <c r="X186" s="195" t="str">
        <f>IF(AND(OR(M186="KO",L186&lt;&gt;""),OR(M186="",N186="",O186="")),Listes!$A$74,IF(AND(L186&lt;S186,U186=""),Listes!$A$76,IF(AND(L186&lt;&gt;"",S186&lt;L186,T186=""),Listes!$A$78,IF(AND(Y186="",OR(M186&lt;&gt;"",N186&lt;&gt;"",O186&lt;&gt;"",P186&lt;&gt;"",Q186&lt;&gt;"",R186&lt;&gt;"")),Listes!$A$79,""))))</f>
        <v/>
      </c>
      <c r="Y186" s="196"/>
      <c r="Z186" s="152">
        <f t="shared" si="17"/>
        <v>0</v>
      </c>
    </row>
    <row r="187" spans="1:26" ht="20.100000000000001" customHeight="1" x14ac:dyDescent="0.25">
      <c r="A187" s="134">
        <v>181</v>
      </c>
      <c r="B187" s="206" t="str">
        <f>IF('Dépenses rémunération au réel'!$B187="","",'Dépenses rémunération au réel'!$B187)</f>
        <v/>
      </c>
      <c r="C187" s="206" t="str">
        <f>IF('Dépenses rémunération au réel'!$C187="","",'Dépenses rémunération au réel'!$C187)</f>
        <v/>
      </c>
      <c r="D187" s="207" t="str">
        <f>IF('Dépenses rémunération au réel'!$D187="","",'Dépenses rémunération au réel'!$D187)</f>
        <v/>
      </c>
      <c r="E187" s="131" t="str">
        <f>IF('Dépenses rémunération au réel'!$E187="","",'Dépenses rémunération au réel'!$E187)</f>
        <v/>
      </c>
      <c r="F187" s="131" t="str">
        <f>IF('Dépenses rémunération au réel'!$F187="","",'Dépenses rémunération au réel'!$F187)</f>
        <v/>
      </c>
      <c r="G187" s="289" t="str">
        <f>IF('Dépenses rémunération au réel'!$G187="","",'Dépenses rémunération au réel'!$G187)</f>
        <v/>
      </c>
      <c r="H187" s="289" t="str">
        <f>IF('Dépenses rémunération au réel'!$H187="","",'Dépenses rémunération au réel'!$H187)</f>
        <v/>
      </c>
      <c r="I187" s="144" t="str">
        <f>IF('Dépenses rémunération au réel'!$I187="","",'Dépenses rémunération au réel'!$I187)</f>
        <v/>
      </c>
      <c r="J187" s="190" t="str">
        <f>IF('Dépenses rémunération au réel'!$J187="","",'Dépenses rémunération au réel'!$J187)</f>
        <v/>
      </c>
      <c r="K187" s="190" t="str">
        <f>IF('Dépenses rémunération au réel'!$K187="","",'Dépenses rémunération au réel'!$K187)</f>
        <v/>
      </c>
      <c r="L187" s="213" t="str">
        <f>IF('Dépenses rémunération au réel'!$L187=0,"",'Dépenses rémunération au réel'!$L187)</f>
        <v/>
      </c>
      <c r="M187" s="342"/>
      <c r="N187" s="291" t="str">
        <f t="shared" si="12"/>
        <v/>
      </c>
      <c r="O187" s="291" t="str">
        <f t="shared" si="13"/>
        <v/>
      </c>
      <c r="P187" s="189"/>
      <c r="Q187" s="102"/>
      <c r="R187" s="102"/>
      <c r="S187" s="145" t="str">
        <f t="shared" si="14"/>
        <v/>
      </c>
      <c r="T187" s="191"/>
      <c r="U187" s="192"/>
      <c r="V187" s="146" t="str">
        <f t="shared" si="15"/>
        <v/>
      </c>
      <c r="W187" s="507" t="str">
        <f t="shared" si="16"/>
        <v/>
      </c>
      <c r="X187" s="195" t="str">
        <f>IF(AND(OR(M187="KO",L187&lt;&gt;""),OR(M187="",N187="",O187="")),Listes!$A$74,IF(AND(L187&lt;S187,U187=""),Listes!$A$76,IF(AND(L187&lt;&gt;"",S187&lt;L187,T187=""),Listes!$A$78,IF(AND(Y187="",OR(M187&lt;&gt;"",N187&lt;&gt;"",O187&lt;&gt;"",P187&lt;&gt;"",Q187&lt;&gt;"",R187&lt;&gt;"")),Listes!$A$79,""))))</f>
        <v/>
      </c>
      <c r="Y187" s="196"/>
      <c r="Z187" s="152">
        <f t="shared" si="17"/>
        <v>0</v>
      </c>
    </row>
    <row r="188" spans="1:26" ht="20.100000000000001" customHeight="1" x14ac:dyDescent="0.25">
      <c r="A188" s="134">
        <v>182</v>
      </c>
      <c r="B188" s="206" t="str">
        <f>IF('Dépenses rémunération au réel'!$B188="","",'Dépenses rémunération au réel'!$B188)</f>
        <v/>
      </c>
      <c r="C188" s="206" t="str">
        <f>IF('Dépenses rémunération au réel'!$C188="","",'Dépenses rémunération au réel'!$C188)</f>
        <v/>
      </c>
      <c r="D188" s="207" t="str">
        <f>IF('Dépenses rémunération au réel'!$D188="","",'Dépenses rémunération au réel'!$D188)</f>
        <v/>
      </c>
      <c r="E188" s="131" t="str">
        <f>IF('Dépenses rémunération au réel'!$E188="","",'Dépenses rémunération au réel'!$E188)</f>
        <v/>
      </c>
      <c r="F188" s="131" t="str">
        <f>IF('Dépenses rémunération au réel'!$F188="","",'Dépenses rémunération au réel'!$F188)</f>
        <v/>
      </c>
      <c r="G188" s="289" t="str">
        <f>IF('Dépenses rémunération au réel'!$G188="","",'Dépenses rémunération au réel'!$G188)</f>
        <v/>
      </c>
      <c r="H188" s="289" t="str">
        <f>IF('Dépenses rémunération au réel'!$H188="","",'Dépenses rémunération au réel'!$H188)</f>
        <v/>
      </c>
      <c r="I188" s="144" t="str">
        <f>IF('Dépenses rémunération au réel'!$I188="","",'Dépenses rémunération au réel'!$I188)</f>
        <v/>
      </c>
      <c r="J188" s="190" t="str">
        <f>IF('Dépenses rémunération au réel'!$J188="","",'Dépenses rémunération au réel'!$J188)</f>
        <v/>
      </c>
      <c r="K188" s="190" t="str">
        <f>IF('Dépenses rémunération au réel'!$K188="","",'Dépenses rémunération au réel'!$K188)</f>
        <v/>
      </c>
      <c r="L188" s="213" t="str">
        <f>IF('Dépenses rémunération au réel'!$L188=0,"",'Dépenses rémunération au réel'!$L188)</f>
        <v/>
      </c>
      <c r="M188" s="342"/>
      <c r="N188" s="291" t="str">
        <f t="shared" si="12"/>
        <v/>
      </c>
      <c r="O188" s="291" t="str">
        <f t="shared" si="13"/>
        <v/>
      </c>
      <c r="P188" s="189"/>
      <c r="Q188" s="102"/>
      <c r="R188" s="102"/>
      <c r="S188" s="145" t="str">
        <f t="shared" si="14"/>
        <v/>
      </c>
      <c r="T188" s="191"/>
      <c r="U188" s="192"/>
      <c r="V188" s="146" t="str">
        <f t="shared" si="15"/>
        <v/>
      </c>
      <c r="W188" s="507" t="str">
        <f t="shared" si="16"/>
        <v/>
      </c>
      <c r="X188" s="195" t="str">
        <f>IF(AND(OR(M188="KO",L188&lt;&gt;""),OR(M188="",N188="",O188="")),Listes!$A$74,IF(AND(L188&lt;S188,U188=""),Listes!$A$76,IF(AND(L188&lt;&gt;"",S188&lt;L188,T188=""),Listes!$A$78,IF(AND(Y188="",OR(M188&lt;&gt;"",N188&lt;&gt;"",O188&lt;&gt;"",P188&lt;&gt;"",Q188&lt;&gt;"",R188&lt;&gt;"")),Listes!$A$79,""))))</f>
        <v/>
      </c>
      <c r="Y188" s="196"/>
      <c r="Z188" s="152">
        <f t="shared" si="17"/>
        <v>0</v>
      </c>
    </row>
    <row r="189" spans="1:26" ht="20.100000000000001" customHeight="1" x14ac:dyDescent="0.25">
      <c r="A189" s="134">
        <v>183</v>
      </c>
      <c r="B189" s="206" t="str">
        <f>IF('Dépenses rémunération au réel'!$B189="","",'Dépenses rémunération au réel'!$B189)</f>
        <v/>
      </c>
      <c r="C189" s="206" t="str">
        <f>IF('Dépenses rémunération au réel'!$C189="","",'Dépenses rémunération au réel'!$C189)</f>
        <v/>
      </c>
      <c r="D189" s="207" t="str">
        <f>IF('Dépenses rémunération au réel'!$D189="","",'Dépenses rémunération au réel'!$D189)</f>
        <v/>
      </c>
      <c r="E189" s="131" t="str">
        <f>IF('Dépenses rémunération au réel'!$E189="","",'Dépenses rémunération au réel'!$E189)</f>
        <v/>
      </c>
      <c r="F189" s="131" t="str">
        <f>IF('Dépenses rémunération au réel'!$F189="","",'Dépenses rémunération au réel'!$F189)</f>
        <v/>
      </c>
      <c r="G189" s="289" t="str">
        <f>IF('Dépenses rémunération au réel'!$G189="","",'Dépenses rémunération au réel'!$G189)</f>
        <v/>
      </c>
      <c r="H189" s="289" t="str">
        <f>IF('Dépenses rémunération au réel'!$H189="","",'Dépenses rémunération au réel'!$H189)</f>
        <v/>
      </c>
      <c r="I189" s="144" t="str">
        <f>IF('Dépenses rémunération au réel'!$I189="","",'Dépenses rémunération au réel'!$I189)</f>
        <v/>
      </c>
      <c r="J189" s="190" t="str">
        <f>IF('Dépenses rémunération au réel'!$J189="","",'Dépenses rémunération au réel'!$J189)</f>
        <v/>
      </c>
      <c r="K189" s="190" t="str">
        <f>IF('Dépenses rémunération au réel'!$K189="","",'Dépenses rémunération au réel'!$K189)</f>
        <v/>
      </c>
      <c r="L189" s="213" t="str">
        <f>IF('Dépenses rémunération au réel'!$L189=0,"",'Dépenses rémunération au réel'!$L189)</f>
        <v/>
      </c>
      <c r="M189" s="342"/>
      <c r="N189" s="291" t="str">
        <f t="shared" si="12"/>
        <v/>
      </c>
      <c r="O189" s="291" t="str">
        <f t="shared" si="13"/>
        <v/>
      </c>
      <c r="P189" s="189"/>
      <c r="Q189" s="102"/>
      <c r="R189" s="102"/>
      <c r="S189" s="145" t="str">
        <f t="shared" si="14"/>
        <v/>
      </c>
      <c r="T189" s="191"/>
      <c r="U189" s="192"/>
      <c r="V189" s="146" t="str">
        <f t="shared" si="15"/>
        <v/>
      </c>
      <c r="W189" s="507" t="str">
        <f t="shared" si="16"/>
        <v/>
      </c>
      <c r="X189" s="195" t="str">
        <f>IF(AND(OR(M189="KO",L189&lt;&gt;""),OR(M189="",N189="",O189="")),Listes!$A$74,IF(AND(L189&lt;S189,U189=""),Listes!$A$76,IF(AND(L189&lt;&gt;"",S189&lt;L189,T189=""),Listes!$A$78,IF(AND(Y189="",OR(M189&lt;&gt;"",N189&lt;&gt;"",O189&lt;&gt;"",P189&lt;&gt;"",Q189&lt;&gt;"",R189&lt;&gt;"")),Listes!$A$79,""))))</f>
        <v/>
      </c>
      <c r="Y189" s="196"/>
      <c r="Z189" s="152">
        <f t="shared" si="17"/>
        <v>0</v>
      </c>
    </row>
    <row r="190" spans="1:26" ht="20.100000000000001" customHeight="1" x14ac:dyDescent="0.25">
      <c r="A190" s="134">
        <v>184</v>
      </c>
      <c r="B190" s="206" t="str">
        <f>IF('Dépenses rémunération au réel'!$B190="","",'Dépenses rémunération au réel'!$B190)</f>
        <v/>
      </c>
      <c r="C190" s="206" t="str">
        <f>IF('Dépenses rémunération au réel'!$C190="","",'Dépenses rémunération au réel'!$C190)</f>
        <v/>
      </c>
      <c r="D190" s="207" t="str">
        <f>IF('Dépenses rémunération au réel'!$D190="","",'Dépenses rémunération au réel'!$D190)</f>
        <v/>
      </c>
      <c r="E190" s="131" t="str">
        <f>IF('Dépenses rémunération au réel'!$E190="","",'Dépenses rémunération au réel'!$E190)</f>
        <v/>
      </c>
      <c r="F190" s="131" t="str">
        <f>IF('Dépenses rémunération au réel'!$F190="","",'Dépenses rémunération au réel'!$F190)</f>
        <v/>
      </c>
      <c r="G190" s="289" t="str">
        <f>IF('Dépenses rémunération au réel'!$G190="","",'Dépenses rémunération au réel'!$G190)</f>
        <v/>
      </c>
      <c r="H190" s="289" t="str">
        <f>IF('Dépenses rémunération au réel'!$H190="","",'Dépenses rémunération au réel'!$H190)</f>
        <v/>
      </c>
      <c r="I190" s="144" t="str">
        <f>IF('Dépenses rémunération au réel'!$I190="","",'Dépenses rémunération au réel'!$I190)</f>
        <v/>
      </c>
      <c r="J190" s="190" t="str">
        <f>IF('Dépenses rémunération au réel'!$J190="","",'Dépenses rémunération au réel'!$J190)</f>
        <v/>
      </c>
      <c r="K190" s="190" t="str">
        <f>IF('Dépenses rémunération au réel'!$K190="","",'Dépenses rémunération au réel'!$K190)</f>
        <v/>
      </c>
      <c r="L190" s="213" t="str">
        <f>IF('Dépenses rémunération au réel'!$L190=0,"",'Dépenses rémunération au réel'!$L190)</f>
        <v/>
      </c>
      <c r="M190" s="342"/>
      <c r="N190" s="291" t="str">
        <f t="shared" si="12"/>
        <v/>
      </c>
      <c r="O190" s="291" t="str">
        <f t="shared" si="13"/>
        <v/>
      </c>
      <c r="P190" s="189"/>
      <c r="Q190" s="102"/>
      <c r="R190" s="102"/>
      <c r="S190" s="145" t="str">
        <f t="shared" si="14"/>
        <v/>
      </c>
      <c r="T190" s="191"/>
      <c r="U190" s="192"/>
      <c r="V190" s="146" t="str">
        <f t="shared" si="15"/>
        <v/>
      </c>
      <c r="W190" s="507" t="str">
        <f t="shared" si="16"/>
        <v/>
      </c>
      <c r="X190" s="195" t="str">
        <f>IF(AND(OR(M190="KO",L190&lt;&gt;""),OR(M190="",N190="",O190="")),Listes!$A$74,IF(AND(L190&lt;S190,U190=""),Listes!$A$76,IF(AND(L190&lt;&gt;"",S190&lt;L190,T190=""),Listes!$A$78,IF(AND(Y190="",OR(M190&lt;&gt;"",N190&lt;&gt;"",O190&lt;&gt;"",P190&lt;&gt;"",Q190&lt;&gt;"",R190&lt;&gt;"")),Listes!$A$79,""))))</f>
        <v/>
      </c>
      <c r="Y190" s="196"/>
      <c r="Z190" s="152">
        <f t="shared" si="17"/>
        <v>0</v>
      </c>
    </row>
    <row r="191" spans="1:26" ht="20.100000000000001" customHeight="1" x14ac:dyDescent="0.25">
      <c r="A191" s="134">
        <v>185</v>
      </c>
      <c r="B191" s="206" t="str">
        <f>IF('Dépenses rémunération au réel'!$B191="","",'Dépenses rémunération au réel'!$B191)</f>
        <v/>
      </c>
      <c r="C191" s="206" t="str">
        <f>IF('Dépenses rémunération au réel'!$C191="","",'Dépenses rémunération au réel'!$C191)</f>
        <v/>
      </c>
      <c r="D191" s="207" t="str">
        <f>IF('Dépenses rémunération au réel'!$D191="","",'Dépenses rémunération au réel'!$D191)</f>
        <v/>
      </c>
      <c r="E191" s="131" t="str">
        <f>IF('Dépenses rémunération au réel'!$E191="","",'Dépenses rémunération au réel'!$E191)</f>
        <v/>
      </c>
      <c r="F191" s="131" t="str">
        <f>IF('Dépenses rémunération au réel'!$F191="","",'Dépenses rémunération au réel'!$F191)</f>
        <v/>
      </c>
      <c r="G191" s="289" t="str">
        <f>IF('Dépenses rémunération au réel'!$G191="","",'Dépenses rémunération au réel'!$G191)</f>
        <v/>
      </c>
      <c r="H191" s="289" t="str">
        <f>IF('Dépenses rémunération au réel'!$H191="","",'Dépenses rémunération au réel'!$H191)</f>
        <v/>
      </c>
      <c r="I191" s="144" t="str">
        <f>IF('Dépenses rémunération au réel'!$I191="","",'Dépenses rémunération au réel'!$I191)</f>
        <v/>
      </c>
      <c r="J191" s="190" t="str">
        <f>IF('Dépenses rémunération au réel'!$J191="","",'Dépenses rémunération au réel'!$J191)</f>
        <v/>
      </c>
      <c r="K191" s="190" t="str">
        <f>IF('Dépenses rémunération au réel'!$K191="","",'Dépenses rémunération au réel'!$K191)</f>
        <v/>
      </c>
      <c r="L191" s="213" t="str">
        <f>IF('Dépenses rémunération au réel'!$L191=0,"",'Dépenses rémunération au réel'!$L191)</f>
        <v/>
      </c>
      <c r="M191" s="342"/>
      <c r="N191" s="291" t="str">
        <f t="shared" si="12"/>
        <v/>
      </c>
      <c r="O191" s="291" t="str">
        <f t="shared" si="13"/>
        <v/>
      </c>
      <c r="P191" s="189"/>
      <c r="Q191" s="102"/>
      <c r="R191" s="102"/>
      <c r="S191" s="145" t="str">
        <f t="shared" si="14"/>
        <v/>
      </c>
      <c r="T191" s="191"/>
      <c r="U191" s="192"/>
      <c r="V191" s="146" t="str">
        <f t="shared" si="15"/>
        <v/>
      </c>
      <c r="W191" s="507" t="str">
        <f t="shared" si="16"/>
        <v/>
      </c>
      <c r="X191" s="195" t="str">
        <f>IF(AND(OR(M191="KO",L191&lt;&gt;""),OR(M191="",N191="",O191="")),Listes!$A$74,IF(AND(L191&lt;S191,U191=""),Listes!$A$76,IF(AND(L191&lt;&gt;"",S191&lt;L191,T191=""),Listes!$A$78,IF(AND(Y191="",OR(M191&lt;&gt;"",N191&lt;&gt;"",O191&lt;&gt;"",P191&lt;&gt;"",Q191&lt;&gt;"",R191&lt;&gt;"")),Listes!$A$79,""))))</f>
        <v/>
      </c>
      <c r="Y191" s="196"/>
      <c r="Z191" s="152">
        <f t="shared" si="17"/>
        <v>0</v>
      </c>
    </row>
    <row r="192" spans="1:26" ht="20.100000000000001" customHeight="1" x14ac:dyDescent="0.25">
      <c r="A192" s="134">
        <v>186</v>
      </c>
      <c r="B192" s="206" t="str">
        <f>IF('Dépenses rémunération au réel'!$B192="","",'Dépenses rémunération au réel'!$B192)</f>
        <v/>
      </c>
      <c r="C192" s="206" t="str">
        <f>IF('Dépenses rémunération au réel'!$C192="","",'Dépenses rémunération au réel'!$C192)</f>
        <v/>
      </c>
      <c r="D192" s="207" t="str">
        <f>IF('Dépenses rémunération au réel'!$D192="","",'Dépenses rémunération au réel'!$D192)</f>
        <v/>
      </c>
      <c r="E192" s="131" t="str">
        <f>IF('Dépenses rémunération au réel'!$E192="","",'Dépenses rémunération au réel'!$E192)</f>
        <v/>
      </c>
      <c r="F192" s="131" t="str">
        <f>IF('Dépenses rémunération au réel'!$F192="","",'Dépenses rémunération au réel'!$F192)</f>
        <v/>
      </c>
      <c r="G192" s="289" t="str">
        <f>IF('Dépenses rémunération au réel'!$G192="","",'Dépenses rémunération au réel'!$G192)</f>
        <v/>
      </c>
      <c r="H192" s="289" t="str">
        <f>IF('Dépenses rémunération au réel'!$H192="","",'Dépenses rémunération au réel'!$H192)</f>
        <v/>
      </c>
      <c r="I192" s="144" t="str">
        <f>IF('Dépenses rémunération au réel'!$I192="","",'Dépenses rémunération au réel'!$I192)</f>
        <v/>
      </c>
      <c r="J192" s="190" t="str">
        <f>IF('Dépenses rémunération au réel'!$J192="","",'Dépenses rémunération au réel'!$J192)</f>
        <v/>
      </c>
      <c r="K192" s="190" t="str">
        <f>IF('Dépenses rémunération au réel'!$K192="","",'Dépenses rémunération au réel'!$K192)</f>
        <v/>
      </c>
      <c r="L192" s="213" t="str">
        <f>IF('Dépenses rémunération au réel'!$L192=0,"",'Dépenses rémunération au réel'!$L192)</f>
        <v/>
      </c>
      <c r="M192" s="342"/>
      <c r="N192" s="291" t="str">
        <f t="shared" si="12"/>
        <v/>
      </c>
      <c r="O192" s="291" t="str">
        <f t="shared" si="13"/>
        <v/>
      </c>
      <c r="P192" s="189"/>
      <c r="Q192" s="102"/>
      <c r="R192" s="102"/>
      <c r="S192" s="145" t="str">
        <f t="shared" si="14"/>
        <v/>
      </c>
      <c r="T192" s="191"/>
      <c r="U192" s="192"/>
      <c r="V192" s="146" t="str">
        <f t="shared" si="15"/>
        <v/>
      </c>
      <c r="W192" s="507" t="str">
        <f t="shared" si="16"/>
        <v/>
      </c>
      <c r="X192" s="195" t="str">
        <f>IF(AND(OR(M192="KO",L192&lt;&gt;""),OR(M192="",N192="",O192="")),Listes!$A$74,IF(AND(L192&lt;S192,U192=""),Listes!$A$76,IF(AND(L192&lt;&gt;"",S192&lt;L192,T192=""),Listes!$A$78,IF(AND(Y192="",OR(M192&lt;&gt;"",N192&lt;&gt;"",O192&lt;&gt;"",P192&lt;&gt;"",Q192&lt;&gt;"",R192&lt;&gt;"")),Listes!$A$79,""))))</f>
        <v/>
      </c>
      <c r="Y192" s="196"/>
      <c r="Z192" s="152">
        <f t="shared" si="17"/>
        <v>0</v>
      </c>
    </row>
    <row r="193" spans="1:26" ht="20.100000000000001" customHeight="1" x14ac:dyDescent="0.25">
      <c r="A193" s="134">
        <v>187</v>
      </c>
      <c r="B193" s="206" t="str">
        <f>IF('Dépenses rémunération au réel'!$B193="","",'Dépenses rémunération au réel'!$B193)</f>
        <v/>
      </c>
      <c r="C193" s="206" t="str">
        <f>IF('Dépenses rémunération au réel'!$C193="","",'Dépenses rémunération au réel'!$C193)</f>
        <v/>
      </c>
      <c r="D193" s="207" t="str">
        <f>IF('Dépenses rémunération au réel'!$D193="","",'Dépenses rémunération au réel'!$D193)</f>
        <v/>
      </c>
      <c r="E193" s="131" t="str">
        <f>IF('Dépenses rémunération au réel'!$E193="","",'Dépenses rémunération au réel'!$E193)</f>
        <v/>
      </c>
      <c r="F193" s="131" t="str">
        <f>IF('Dépenses rémunération au réel'!$F193="","",'Dépenses rémunération au réel'!$F193)</f>
        <v/>
      </c>
      <c r="G193" s="289" t="str">
        <f>IF('Dépenses rémunération au réel'!$G193="","",'Dépenses rémunération au réel'!$G193)</f>
        <v/>
      </c>
      <c r="H193" s="289" t="str">
        <f>IF('Dépenses rémunération au réel'!$H193="","",'Dépenses rémunération au réel'!$H193)</f>
        <v/>
      </c>
      <c r="I193" s="144" t="str">
        <f>IF('Dépenses rémunération au réel'!$I193="","",'Dépenses rémunération au réel'!$I193)</f>
        <v/>
      </c>
      <c r="J193" s="190" t="str">
        <f>IF('Dépenses rémunération au réel'!$J193="","",'Dépenses rémunération au réel'!$J193)</f>
        <v/>
      </c>
      <c r="K193" s="190" t="str">
        <f>IF('Dépenses rémunération au réel'!$K193="","",'Dépenses rémunération au réel'!$K193)</f>
        <v/>
      </c>
      <c r="L193" s="213" t="str">
        <f>IF('Dépenses rémunération au réel'!$L193=0,"",'Dépenses rémunération au réel'!$L193)</f>
        <v/>
      </c>
      <c r="M193" s="342"/>
      <c r="N193" s="291" t="str">
        <f t="shared" si="12"/>
        <v/>
      </c>
      <c r="O193" s="291" t="str">
        <f t="shared" si="13"/>
        <v/>
      </c>
      <c r="P193" s="189"/>
      <c r="Q193" s="102"/>
      <c r="R193" s="102"/>
      <c r="S193" s="145" t="str">
        <f t="shared" si="14"/>
        <v/>
      </c>
      <c r="T193" s="191"/>
      <c r="U193" s="192"/>
      <c r="V193" s="146" t="str">
        <f t="shared" si="15"/>
        <v/>
      </c>
      <c r="W193" s="507" t="str">
        <f t="shared" si="16"/>
        <v/>
      </c>
      <c r="X193" s="195" t="str">
        <f>IF(AND(OR(M193="KO",L193&lt;&gt;""),OR(M193="",N193="",O193="")),Listes!$A$74,IF(AND(L193&lt;S193,U193=""),Listes!$A$76,IF(AND(L193&lt;&gt;"",S193&lt;L193,T193=""),Listes!$A$78,IF(AND(Y193="",OR(M193&lt;&gt;"",N193&lt;&gt;"",O193&lt;&gt;"",P193&lt;&gt;"",Q193&lt;&gt;"",R193&lt;&gt;"")),Listes!$A$79,""))))</f>
        <v/>
      </c>
      <c r="Y193" s="196"/>
      <c r="Z193" s="152">
        <f t="shared" si="17"/>
        <v>0</v>
      </c>
    </row>
    <row r="194" spans="1:26" ht="20.100000000000001" customHeight="1" x14ac:dyDescent="0.25">
      <c r="A194" s="134">
        <v>188</v>
      </c>
      <c r="B194" s="206" t="str">
        <f>IF('Dépenses rémunération au réel'!$B194="","",'Dépenses rémunération au réel'!$B194)</f>
        <v/>
      </c>
      <c r="C194" s="206" t="str">
        <f>IF('Dépenses rémunération au réel'!$C194="","",'Dépenses rémunération au réel'!$C194)</f>
        <v/>
      </c>
      <c r="D194" s="207" t="str">
        <f>IF('Dépenses rémunération au réel'!$D194="","",'Dépenses rémunération au réel'!$D194)</f>
        <v/>
      </c>
      <c r="E194" s="131" t="str">
        <f>IF('Dépenses rémunération au réel'!$E194="","",'Dépenses rémunération au réel'!$E194)</f>
        <v/>
      </c>
      <c r="F194" s="131" t="str">
        <f>IF('Dépenses rémunération au réel'!$F194="","",'Dépenses rémunération au réel'!$F194)</f>
        <v/>
      </c>
      <c r="G194" s="289" t="str">
        <f>IF('Dépenses rémunération au réel'!$G194="","",'Dépenses rémunération au réel'!$G194)</f>
        <v/>
      </c>
      <c r="H194" s="289" t="str">
        <f>IF('Dépenses rémunération au réel'!$H194="","",'Dépenses rémunération au réel'!$H194)</f>
        <v/>
      </c>
      <c r="I194" s="144" t="str">
        <f>IF('Dépenses rémunération au réel'!$I194="","",'Dépenses rémunération au réel'!$I194)</f>
        <v/>
      </c>
      <c r="J194" s="190" t="str">
        <f>IF('Dépenses rémunération au réel'!$J194="","",'Dépenses rémunération au réel'!$J194)</f>
        <v/>
      </c>
      <c r="K194" s="190" t="str">
        <f>IF('Dépenses rémunération au réel'!$K194="","",'Dépenses rémunération au réel'!$K194)</f>
        <v/>
      </c>
      <c r="L194" s="213" t="str">
        <f>IF('Dépenses rémunération au réel'!$L194=0,"",'Dépenses rémunération au réel'!$L194)</f>
        <v/>
      </c>
      <c r="M194" s="342"/>
      <c r="N194" s="291" t="str">
        <f t="shared" si="12"/>
        <v/>
      </c>
      <c r="O194" s="291" t="str">
        <f t="shared" si="13"/>
        <v/>
      </c>
      <c r="P194" s="189"/>
      <c r="Q194" s="102"/>
      <c r="R194" s="102"/>
      <c r="S194" s="145" t="str">
        <f t="shared" si="14"/>
        <v/>
      </c>
      <c r="T194" s="191"/>
      <c r="U194" s="192"/>
      <c r="V194" s="146" t="str">
        <f t="shared" si="15"/>
        <v/>
      </c>
      <c r="W194" s="507" t="str">
        <f t="shared" si="16"/>
        <v/>
      </c>
      <c r="X194" s="195" t="str">
        <f>IF(AND(OR(M194="KO",L194&lt;&gt;""),OR(M194="",N194="",O194="")),Listes!$A$74,IF(AND(L194&lt;S194,U194=""),Listes!$A$76,IF(AND(L194&lt;&gt;"",S194&lt;L194,T194=""),Listes!$A$78,IF(AND(Y194="",OR(M194&lt;&gt;"",N194&lt;&gt;"",O194&lt;&gt;"",P194&lt;&gt;"",Q194&lt;&gt;"",R194&lt;&gt;"")),Listes!$A$79,""))))</f>
        <v/>
      </c>
      <c r="Y194" s="196"/>
      <c r="Z194" s="152">
        <f t="shared" si="17"/>
        <v>0</v>
      </c>
    </row>
    <row r="195" spans="1:26" ht="20.100000000000001" customHeight="1" x14ac:dyDescent="0.25">
      <c r="A195" s="134">
        <v>189</v>
      </c>
      <c r="B195" s="206" t="str">
        <f>IF('Dépenses rémunération au réel'!$B195="","",'Dépenses rémunération au réel'!$B195)</f>
        <v/>
      </c>
      <c r="C195" s="206" t="str">
        <f>IF('Dépenses rémunération au réel'!$C195="","",'Dépenses rémunération au réel'!$C195)</f>
        <v/>
      </c>
      <c r="D195" s="207" t="str">
        <f>IF('Dépenses rémunération au réel'!$D195="","",'Dépenses rémunération au réel'!$D195)</f>
        <v/>
      </c>
      <c r="E195" s="131" t="str">
        <f>IF('Dépenses rémunération au réel'!$E195="","",'Dépenses rémunération au réel'!$E195)</f>
        <v/>
      </c>
      <c r="F195" s="131" t="str">
        <f>IF('Dépenses rémunération au réel'!$F195="","",'Dépenses rémunération au réel'!$F195)</f>
        <v/>
      </c>
      <c r="G195" s="289" t="str">
        <f>IF('Dépenses rémunération au réel'!$G195="","",'Dépenses rémunération au réel'!$G195)</f>
        <v/>
      </c>
      <c r="H195" s="289" t="str">
        <f>IF('Dépenses rémunération au réel'!$H195="","",'Dépenses rémunération au réel'!$H195)</f>
        <v/>
      </c>
      <c r="I195" s="144" t="str">
        <f>IF('Dépenses rémunération au réel'!$I195="","",'Dépenses rémunération au réel'!$I195)</f>
        <v/>
      </c>
      <c r="J195" s="190" t="str">
        <f>IF('Dépenses rémunération au réel'!$J195="","",'Dépenses rémunération au réel'!$J195)</f>
        <v/>
      </c>
      <c r="K195" s="190" t="str">
        <f>IF('Dépenses rémunération au réel'!$K195="","",'Dépenses rémunération au réel'!$K195)</f>
        <v/>
      </c>
      <c r="L195" s="213" t="str">
        <f>IF('Dépenses rémunération au réel'!$L195=0,"",'Dépenses rémunération au réel'!$L195)</f>
        <v/>
      </c>
      <c r="M195" s="342"/>
      <c r="N195" s="291" t="str">
        <f t="shared" si="12"/>
        <v/>
      </c>
      <c r="O195" s="291" t="str">
        <f t="shared" si="13"/>
        <v/>
      </c>
      <c r="P195" s="189"/>
      <c r="Q195" s="102"/>
      <c r="R195" s="102"/>
      <c r="S195" s="145" t="str">
        <f t="shared" si="14"/>
        <v/>
      </c>
      <c r="T195" s="191"/>
      <c r="U195" s="192"/>
      <c r="V195" s="146" t="str">
        <f t="shared" si="15"/>
        <v/>
      </c>
      <c r="W195" s="507" t="str">
        <f t="shared" si="16"/>
        <v/>
      </c>
      <c r="X195" s="195" t="str">
        <f>IF(AND(OR(M195="KO",L195&lt;&gt;""),OR(M195="",N195="",O195="")),Listes!$A$74,IF(AND(L195&lt;S195,U195=""),Listes!$A$76,IF(AND(L195&lt;&gt;"",S195&lt;L195,T195=""),Listes!$A$78,IF(AND(Y195="",OR(M195&lt;&gt;"",N195&lt;&gt;"",O195&lt;&gt;"",P195&lt;&gt;"",Q195&lt;&gt;"",R195&lt;&gt;"")),Listes!$A$79,""))))</f>
        <v/>
      </c>
      <c r="Y195" s="196"/>
      <c r="Z195" s="152">
        <f t="shared" si="17"/>
        <v>0</v>
      </c>
    </row>
    <row r="196" spans="1:26" ht="20.100000000000001" customHeight="1" x14ac:dyDescent="0.25">
      <c r="A196" s="134">
        <v>190</v>
      </c>
      <c r="B196" s="206" t="str">
        <f>IF('Dépenses rémunération au réel'!$B196="","",'Dépenses rémunération au réel'!$B196)</f>
        <v/>
      </c>
      <c r="C196" s="206" t="str">
        <f>IF('Dépenses rémunération au réel'!$C196="","",'Dépenses rémunération au réel'!$C196)</f>
        <v/>
      </c>
      <c r="D196" s="207" t="str">
        <f>IF('Dépenses rémunération au réel'!$D196="","",'Dépenses rémunération au réel'!$D196)</f>
        <v/>
      </c>
      <c r="E196" s="131" t="str">
        <f>IF('Dépenses rémunération au réel'!$E196="","",'Dépenses rémunération au réel'!$E196)</f>
        <v/>
      </c>
      <c r="F196" s="131" t="str">
        <f>IF('Dépenses rémunération au réel'!$F196="","",'Dépenses rémunération au réel'!$F196)</f>
        <v/>
      </c>
      <c r="G196" s="289" t="str">
        <f>IF('Dépenses rémunération au réel'!$G196="","",'Dépenses rémunération au réel'!$G196)</f>
        <v/>
      </c>
      <c r="H196" s="289" t="str">
        <f>IF('Dépenses rémunération au réel'!$H196="","",'Dépenses rémunération au réel'!$H196)</f>
        <v/>
      </c>
      <c r="I196" s="144" t="str">
        <f>IF('Dépenses rémunération au réel'!$I196="","",'Dépenses rémunération au réel'!$I196)</f>
        <v/>
      </c>
      <c r="J196" s="190" t="str">
        <f>IF('Dépenses rémunération au réel'!$J196="","",'Dépenses rémunération au réel'!$J196)</f>
        <v/>
      </c>
      <c r="K196" s="190" t="str">
        <f>IF('Dépenses rémunération au réel'!$K196="","",'Dépenses rémunération au réel'!$K196)</f>
        <v/>
      </c>
      <c r="L196" s="213" t="str">
        <f>IF('Dépenses rémunération au réel'!$L196=0,"",'Dépenses rémunération au réel'!$L196)</f>
        <v/>
      </c>
      <c r="M196" s="342"/>
      <c r="N196" s="291" t="str">
        <f t="shared" si="12"/>
        <v/>
      </c>
      <c r="O196" s="291" t="str">
        <f t="shared" si="13"/>
        <v/>
      </c>
      <c r="P196" s="189"/>
      <c r="Q196" s="102"/>
      <c r="R196" s="102"/>
      <c r="S196" s="145" t="str">
        <f t="shared" si="14"/>
        <v/>
      </c>
      <c r="T196" s="191"/>
      <c r="U196" s="192"/>
      <c r="V196" s="146" t="str">
        <f t="shared" si="15"/>
        <v/>
      </c>
      <c r="W196" s="507" t="str">
        <f t="shared" si="16"/>
        <v/>
      </c>
      <c r="X196" s="195" t="str">
        <f>IF(AND(OR(M196="KO",L196&lt;&gt;""),OR(M196="",N196="",O196="")),Listes!$A$74,IF(AND(L196&lt;S196,U196=""),Listes!$A$76,IF(AND(L196&lt;&gt;"",S196&lt;L196,T196=""),Listes!$A$78,IF(AND(Y196="",OR(M196&lt;&gt;"",N196&lt;&gt;"",O196&lt;&gt;"",P196&lt;&gt;"",Q196&lt;&gt;"",R196&lt;&gt;"")),Listes!$A$79,""))))</f>
        <v/>
      </c>
      <c r="Y196" s="196"/>
      <c r="Z196" s="152">
        <f t="shared" si="17"/>
        <v>0</v>
      </c>
    </row>
    <row r="197" spans="1:26" ht="20.100000000000001" customHeight="1" x14ac:dyDescent="0.25">
      <c r="A197" s="134">
        <v>191</v>
      </c>
      <c r="B197" s="206" t="str">
        <f>IF('Dépenses rémunération au réel'!$B197="","",'Dépenses rémunération au réel'!$B197)</f>
        <v/>
      </c>
      <c r="C197" s="206" t="str">
        <f>IF('Dépenses rémunération au réel'!$C197="","",'Dépenses rémunération au réel'!$C197)</f>
        <v/>
      </c>
      <c r="D197" s="207" t="str">
        <f>IF('Dépenses rémunération au réel'!$D197="","",'Dépenses rémunération au réel'!$D197)</f>
        <v/>
      </c>
      <c r="E197" s="131" t="str">
        <f>IF('Dépenses rémunération au réel'!$E197="","",'Dépenses rémunération au réel'!$E197)</f>
        <v/>
      </c>
      <c r="F197" s="131" t="str">
        <f>IF('Dépenses rémunération au réel'!$F197="","",'Dépenses rémunération au réel'!$F197)</f>
        <v/>
      </c>
      <c r="G197" s="289" t="str">
        <f>IF('Dépenses rémunération au réel'!$G197="","",'Dépenses rémunération au réel'!$G197)</f>
        <v/>
      </c>
      <c r="H197" s="289" t="str">
        <f>IF('Dépenses rémunération au réel'!$H197="","",'Dépenses rémunération au réel'!$H197)</f>
        <v/>
      </c>
      <c r="I197" s="144" t="str">
        <f>IF('Dépenses rémunération au réel'!$I197="","",'Dépenses rémunération au réel'!$I197)</f>
        <v/>
      </c>
      <c r="J197" s="190" t="str">
        <f>IF('Dépenses rémunération au réel'!$J197="","",'Dépenses rémunération au réel'!$J197)</f>
        <v/>
      </c>
      <c r="K197" s="190" t="str">
        <f>IF('Dépenses rémunération au réel'!$K197="","",'Dépenses rémunération au réel'!$K197)</f>
        <v/>
      </c>
      <c r="L197" s="213" t="str">
        <f>IF('Dépenses rémunération au réel'!$L197=0,"",'Dépenses rémunération au réel'!$L197)</f>
        <v/>
      </c>
      <c r="M197" s="342"/>
      <c r="N197" s="291" t="str">
        <f t="shared" si="12"/>
        <v/>
      </c>
      <c r="O197" s="291" t="str">
        <f t="shared" si="13"/>
        <v/>
      </c>
      <c r="P197" s="189"/>
      <c r="Q197" s="102"/>
      <c r="R197" s="102"/>
      <c r="S197" s="145" t="str">
        <f t="shared" si="14"/>
        <v/>
      </c>
      <c r="T197" s="191"/>
      <c r="U197" s="192"/>
      <c r="V197" s="146" t="str">
        <f t="shared" si="15"/>
        <v/>
      </c>
      <c r="W197" s="507" t="str">
        <f t="shared" si="16"/>
        <v/>
      </c>
      <c r="X197" s="195" t="str">
        <f>IF(AND(OR(M197="KO",L197&lt;&gt;""),OR(M197="",N197="",O197="")),Listes!$A$74,IF(AND(L197&lt;S197,U197=""),Listes!$A$76,IF(AND(L197&lt;&gt;"",S197&lt;L197,T197=""),Listes!$A$78,IF(AND(Y197="",OR(M197&lt;&gt;"",N197&lt;&gt;"",O197&lt;&gt;"",P197&lt;&gt;"",Q197&lt;&gt;"",R197&lt;&gt;"")),Listes!$A$79,""))))</f>
        <v/>
      </c>
      <c r="Y197" s="196"/>
      <c r="Z197" s="152">
        <f t="shared" si="17"/>
        <v>0</v>
      </c>
    </row>
    <row r="198" spans="1:26" ht="20.100000000000001" customHeight="1" x14ac:dyDescent="0.25">
      <c r="A198" s="134">
        <v>192</v>
      </c>
      <c r="B198" s="206" t="str">
        <f>IF('Dépenses rémunération au réel'!$B198="","",'Dépenses rémunération au réel'!$B198)</f>
        <v/>
      </c>
      <c r="C198" s="206" t="str">
        <f>IF('Dépenses rémunération au réel'!$C198="","",'Dépenses rémunération au réel'!$C198)</f>
        <v/>
      </c>
      <c r="D198" s="207" t="str">
        <f>IF('Dépenses rémunération au réel'!$D198="","",'Dépenses rémunération au réel'!$D198)</f>
        <v/>
      </c>
      <c r="E198" s="131" t="str">
        <f>IF('Dépenses rémunération au réel'!$E198="","",'Dépenses rémunération au réel'!$E198)</f>
        <v/>
      </c>
      <c r="F198" s="131" t="str">
        <f>IF('Dépenses rémunération au réel'!$F198="","",'Dépenses rémunération au réel'!$F198)</f>
        <v/>
      </c>
      <c r="G198" s="289" t="str">
        <f>IF('Dépenses rémunération au réel'!$G198="","",'Dépenses rémunération au réel'!$G198)</f>
        <v/>
      </c>
      <c r="H198" s="289" t="str">
        <f>IF('Dépenses rémunération au réel'!$H198="","",'Dépenses rémunération au réel'!$H198)</f>
        <v/>
      </c>
      <c r="I198" s="144" t="str">
        <f>IF('Dépenses rémunération au réel'!$I198="","",'Dépenses rémunération au réel'!$I198)</f>
        <v/>
      </c>
      <c r="J198" s="190" t="str">
        <f>IF('Dépenses rémunération au réel'!$J198="","",'Dépenses rémunération au réel'!$J198)</f>
        <v/>
      </c>
      <c r="K198" s="190" t="str">
        <f>IF('Dépenses rémunération au réel'!$K198="","",'Dépenses rémunération au réel'!$K198)</f>
        <v/>
      </c>
      <c r="L198" s="213" t="str">
        <f>IF('Dépenses rémunération au réel'!$L198=0,"",'Dépenses rémunération au réel'!$L198)</f>
        <v/>
      </c>
      <c r="M198" s="342"/>
      <c r="N198" s="291" t="str">
        <f t="shared" si="12"/>
        <v/>
      </c>
      <c r="O198" s="291" t="str">
        <f t="shared" si="13"/>
        <v/>
      </c>
      <c r="P198" s="189"/>
      <c r="Q198" s="102"/>
      <c r="R198" s="102"/>
      <c r="S198" s="145" t="str">
        <f t="shared" si="14"/>
        <v/>
      </c>
      <c r="T198" s="191"/>
      <c r="U198" s="192"/>
      <c r="V198" s="146" t="str">
        <f t="shared" si="15"/>
        <v/>
      </c>
      <c r="W198" s="507" t="str">
        <f t="shared" si="16"/>
        <v/>
      </c>
      <c r="X198" s="195" t="str">
        <f>IF(AND(OR(M198="KO",L198&lt;&gt;""),OR(M198="",N198="",O198="")),Listes!$A$74,IF(AND(L198&lt;S198,U198=""),Listes!$A$76,IF(AND(L198&lt;&gt;"",S198&lt;L198,T198=""),Listes!$A$78,IF(AND(Y198="",OR(M198&lt;&gt;"",N198&lt;&gt;"",O198&lt;&gt;"",P198&lt;&gt;"",Q198&lt;&gt;"",R198&lt;&gt;"")),Listes!$A$79,""))))</f>
        <v/>
      </c>
      <c r="Y198" s="196"/>
      <c r="Z198" s="152">
        <f t="shared" si="17"/>
        <v>0</v>
      </c>
    </row>
    <row r="199" spans="1:26" ht="20.100000000000001" customHeight="1" x14ac:dyDescent="0.25">
      <c r="A199" s="134">
        <v>193</v>
      </c>
      <c r="B199" s="206" t="str">
        <f>IF('Dépenses rémunération au réel'!$B199="","",'Dépenses rémunération au réel'!$B199)</f>
        <v/>
      </c>
      <c r="C199" s="206" t="str">
        <f>IF('Dépenses rémunération au réel'!$C199="","",'Dépenses rémunération au réel'!$C199)</f>
        <v/>
      </c>
      <c r="D199" s="207" t="str">
        <f>IF('Dépenses rémunération au réel'!$D199="","",'Dépenses rémunération au réel'!$D199)</f>
        <v/>
      </c>
      <c r="E199" s="131" t="str">
        <f>IF('Dépenses rémunération au réel'!$E199="","",'Dépenses rémunération au réel'!$E199)</f>
        <v/>
      </c>
      <c r="F199" s="131" t="str">
        <f>IF('Dépenses rémunération au réel'!$F199="","",'Dépenses rémunération au réel'!$F199)</f>
        <v/>
      </c>
      <c r="G199" s="289" t="str">
        <f>IF('Dépenses rémunération au réel'!$G199="","",'Dépenses rémunération au réel'!$G199)</f>
        <v/>
      </c>
      <c r="H199" s="289" t="str">
        <f>IF('Dépenses rémunération au réel'!$H199="","",'Dépenses rémunération au réel'!$H199)</f>
        <v/>
      </c>
      <c r="I199" s="144" t="str">
        <f>IF('Dépenses rémunération au réel'!$I199="","",'Dépenses rémunération au réel'!$I199)</f>
        <v/>
      </c>
      <c r="J199" s="190" t="str">
        <f>IF('Dépenses rémunération au réel'!$J199="","",'Dépenses rémunération au réel'!$J199)</f>
        <v/>
      </c>
      <c r="K199" s="190" t="str">
        <f>IF('Dépenses rémunération au réel'!$K199="","",'Dépenses rémunération au réel'!$K199)</f>
        <v/>
      </c>
      <c r="L199" s="213" t="str">
        <f>IF('Dépenses rémunération au réel'!$L199=0,"",'Dépenses rémunération au réel'!$L199)</f>
        <v/>
      </c>
      <c r="M199" s="342"/>
      <c r="N199" s="291" t="str">
        <f t="shared" si="12"/>
        <v/>
      </c>
      <c r="O199" s="291" t="str">
        <f t="shared" si="13"/>
        <v/>
      </c>
      <c r="P199" s="189"/>
      <c r="Q199" s="102"/>
      <c r="R199" s="102"/>
      <c r="S199" s="145" t="str">
        <f t="shared" si="14"/>
        <v/>
      </c>
      <c r="T199" s="191"/>
      <c r="U199" s="192"/>
      <c r="V199" s="146" t="str">
        <f t="shared" si="15"/>
        <v/>
      </c>
      <c r="W199" s="507" t="str">
        <f t="shared" si="16"/>
        <v/>
      </c>
      <c r="X199" s="195" t="str">
        <f>IF(AND(OR(M199="KO",L199&lt;&gt;""),OR(M199="",N199="",O199="")),Listes!$A$74,IF(AND(L199&lt;S199,U199=""),Listes!$A$76,IF(AND(L199&lt;&gt;"",S199&lt;L199,T199=""),Listes!$A$78,IF(AND(Y199="",OR(M199&lt;&gt;"",N199&lt;&gt;"",O199&lt;&gt;"",P199&lt;&gt;"",Q199&lt;&gt;"",R199&lt;&gt;"")),Listes!$A$79,""))))</f>
        <v/>
      </c>
      <c r="Y199" s="196"/>
      <c r="Z199" s="152">
        <f t="shared" si="17"/>
        <v>0</v>
      </c>
    </row>
    <row r="200" spans="1:26" ht="20.100000000000001" customHeight="1" x14ac:dyDescent="0.25">
      <c r="A200" s="134">
        <v>194</v>
      </c>
      <c r="B200" s="206" t="str">
        <f>IF('Dépenses rémunération au réel'!$B200="","",'Dépenses rémunération au réel'!$B200)</f>
        <v/>
      </c>
      <c r="C200" s="206" t="str">
        <f>IF('Dépenses rémunération au réel'!$C200="","",'Dépenses rémunération au réel'!$C200)</f>
        <v/>
      </c>
      <c r="D200" s="207" t="str">
        <f>IF('Dépenses rémunération au réel'!$D200="","",'Dépenses rémunération au réel'!$D200)</f>
        <v/>
      </c>
      <c r="E200" s="131" t="str">
        <f>IF('Dépenses rémunération au réel'!$E200="","",'Dépenses rémunération au réel'!$E200)</f>
        <v/>
      </c>
      <c r="F200" s="131" t="str">
        <f>IF('Dépenses rémunération au réel'!$F200="","",'Dépenses rémunération au réel'!$F200)</f>
        <v/>
      </c>
      <c r="G200" s="289" t="str">
        <f>IF('Dépenses rémunération au réel'!$G200="","",'Dépenses rémunération au réel'!$G200)</f>
        <v/>
      </c>
      <c r="H200" s="289" t="str">
        <f>IF('Dépenses rémunération au réel'!$H200="","",'Dépenses rémunération au réel'!$H200)</f>
        <v/>
      </c>
      <c r="I200" s="144" t="str">
        <f>IF('Dépenses rémunération au réel'!$I200="","",'Dépenses rémunération au réel'!$I200)</f>
        <v/>
      </c>
      <c r="J200" s="190" t="str">
        <f>IF('Dépenses rémunération au réel'!$J200="","",'Dépenses rémunération au réel'!$J200)</f>
        <v/>
      </c>
      <c r="K200" s="190" t="str">
        <f>IF('Dépenses rémunération au réel'!$K200="","",'Dépenses rémunération au réel'!$K200)</f>
        <v/>
      </c>
      <c r="L200" s="213" t="str">
        <f>IF('Dépenses rémunération au réel'!$L200=0,"",'Dépenses rémunération au réel'!$L200)</f>
        <v/>
      </c>
      <c r="M200" s="342"/>
      <c r="N200" s="291" t="str">
        <f t="shared" ref="N200:N263" si="18">IF(M200="KO","",IF(M200="","",G200))</f>
        <v/>
      </c>
      <c r="O200" s="291" t="str">
        <f t="shared" ref="O200:O263" si="19">IF(M200="KO","",IF(M200="","",H200))</f>
        <v/>
      </c>
      <c r="P200" s="189"/>
      <c r="Q200" s="102"/>
      <c r="R200" s="102"/>
      <c r="S200" s="145" t="str">
        <f t="shared" ref="S200:S263" si="20">IF($E200="","",IF(OR(($P200=0),($Q200=0)),0,$P200/$Q200*$R200))</f>
        <v/>
      </c>
      <c r="T200" s="191"/>
      <c r="U200" s="192"/>
      <c r="V200" s="146" t="str">
        <f t="shared" ref="V200:V263" si="21">IF(R200="","",IF(E200="Salaire_chercheur",MIN(140000/1607*R200,140000),IF(E200="Salaire_directeur",MIN(110000/1607*R200,110000),IF(E200="Salaire_ingénieur",MIN(80000/1607*R200,80000),IF(E200="Salaire_technicien",MIN(60000/1607*R200,60000),"")))))</f>
        <v/>
      </c>
      <c r="W200" s="507" t="str">
        <f t="shared" ref="W200:W263" si="22">IF(P200="","",MIN(S200,V200))</f>
        <v/>
      </c>
      <c r="X200" s="195" t="str">
        <f>IF(AND(OR(M200="KO",L200&lt;&gt;""),OR(M200="",N200="",O200="")),Listes!$A$74,IF(AND(L200&lt;S200,U200=""),Listes!$A$76,IF(AND(L200&lt;&gt;"",S200&lt;L200,T200=""),Listes!$A$78,IF(AND(Y200="",OR(M200&lt;&gt;"",N200&lt;&gt;"",O200&lt;&gt;"",P200&lt;&gt;"",Q200&lt;&gt;"",R200&lt;&gt;"")),Listes!$A$79,""))))</f>
        <v/>
      </c>
      <c r="Y200" s="196"/>
      <c r="Z200" s="152">
        <f t="shared" ref="Z200:Z263" si="23">IF(AND(B200&lt;&gt;"",Y200&lt;&gt;"Oui"),1,0)</f>
        <v>0</v>
      </c>
    </row>
    <row r="201" spans="1:26" ht="20.100000000000001" customHeight="1" x14ac:dyDescent="0.25">
      <c r="A201" s="134">
        <v>195</v>
      </c>
      <c r="B201" s="206" t="str">
        <f>IF('Dépenses rémunération au réel'!$B201="","",'Dépenses rémunération au réel'!$B201)</f>
        <v/>
      </c>
      <c r="C201" s="206" t="str">
        <f>IF('Dépenses rémunération au réel'!$C201="","",'Dépenses rémunération au réel'!$C201)</f>
        <v/>
      </c>
      <c r="D201" s="207" t="str">
        <f>IF('Dépenses rémunération au réel'!$D201="","",'Dépenses rémunération au réel'!$D201)</f>
        <v/>
      </c>
      <c r="E201" s="131" t="str">
        <f>IF('Dépenses rémunération au réel'!$E201="","",'Dépenses rémunération au réel'!$E201)</f>
        <v/>
      </c>
      <c r="F201" s="131" t="str">
        <f>IF('Dépenses rémunération au réel'!$F201="","",'Dépenses rémunération au réel'!$F201)</f>
        <v/>
      </c>
      <c r="G201" s="289" t="str">
        <f>IF('Dépenses rémunération au réel'!$G201="","",'Dépenses rémunération au réel'!$G201)</f>
        <v/>
      </c>
      <c r="H201" s="289" t="str">
        <f>IF('Dépenses rémunération au réel'!$H201="","",'Dépenses rémunération au réel'!$H201)</f>
        <v/>
      </c>
      <c r="I201" s="144" t="str">
        <f>IF('Dépenses rémunération au réel'!$I201="","",'Dépenses rémunération au réel'!$I201)</f>
        <v/>
      </c>
      <c r="J201" s="190" t="str">
        <f>IF('Dépenses rémunération au réel'!$J201="","",'Dépenses rémunération au réel'!$J201)</f>
        <v/>
      </c>
      <c r="K201" s="190" t="str">
        <f>IF('Dépenses rémunération au réel'!$K201="","",'Dépenses rémunération au réel'!$K201)</f>
        <v/>
      </c>
      <c r="L201" s="213" t="str">
        <f>IF('Dépenses rémunération au réel'!$L201=0,"",'Dépenses rémunération au réel'!$L201)</f>
        <v/>
      </c>
      <c r="M201" s="342"/>
      <c r="N201" s="291" t="str">
        <f t="shared" si="18"/>
        <v/>
      </c>
      <c r="O201" s="291" t="str">
        <f t="shared" si="19"/>
        <v/>
      </c>
      <c r="P201" s="189"/>
      <c r="Q201" s="102"/>
      <c r="R201" s="102"/>
      <c r="S201" s="145" t="str">
        <f t="shared" si="20"/>
        <v/>
      </c>
      <c r="T201" s="191"/>
      <c r="U201" s="192"/>
      <c r="V201" s="146" t="str">
        <f t="shared" si="21"/>
        <v/>
      </c>
      <c r="W201" s="507" t="str">
        <f t="shared" si="22"/>
        <v/>
      </c>
      <c r="X201" s="195" t="str">
        <f>IF(AND(OR(M201="KO",L201&lt;&gt;""),OR(M201="",N201="",O201="")),Listes!$A$74,IF(AND(L201&lt;S201,U201=""),Listes!$A$76,IF(AND(L201&lt;&gt;"",S201&lt;L201,T201=""),Listes!$A$78,IF(AND(Y201="",OR(M201&lt;&gt;"",N201&lt;&gt;"",O201&lt;&gt;"",P201&lt;&gt;"",Q201&lt;&gt;"",R201&lt;&gt;"")),Listes!$A$79,""))))</f>
        <v/>
      </c>
      <c r="Y201" s="196"/>
      <c r="Z201" s="152">
        <f t="shared" si="23"/>
        <v>0</v>
      </c>
    </row>
    <row r="202" spans="1:26" ht="20.100000000000001" customHeight="1" x14ac:dyDescent="0.25">
      <c r="A202" s="134">
        <v>196</v>
      </c>
      <c r="B202" s="206" t="str">
        <f>IF('Dépenses rémunération au réel'!$B202="","",'Dépenses rémunération au réel'!$B202)</f>
        <v/>
      </c>
      <c r="C202" s="206" t="str">
        <f>IF('Dépenses rémunération au réel'!$C202="","",'Dépenses rémunération au réel'!$C202)</f>
        <v/>
      </c>
      <c r="D202" s="207" t="str">
        <f>IF('Dépenses rémunération au réel'!$D202="","",'Dépenses rémunération au réel'!$D202)</f>
        <v/>
      </c>
      <c r="E202" s="131" t="str">
        <f>IF('Dépenses rémunération au réel'!$E202="","",'Dépenses rémunération au réel'!$E202)</f>
        <v/>
      </c>
      <c r="F202" s="131" t="str">
        <f>IF('Dépenses rémunération au réel'!$F202="","",'Dépenses rémunération au réel'!$F202)</f>
        <v/>
      </c>
      <c r="G202" s="289" t="str">
        <f>IF('Dépenses rémunération au réel'!$G202="","",'Dépenses rémunération au réel'!$G202)</f>
        <v/>
      </c>
      <c r="H202" s="289" t="str">
        <f>IF('Dépenses rémunération au réel'!$H202="","",'Dépenses rémunération au réel'!$H202)</f>
        <v/>
      </c>
      <c r="I202" s="144" t="str">
        <f>IF('Dépenses rémunération au réel'!$I202="","",'Dépenses rémunération au réel'!$I202)</f>
        <v/>
      </c>
      <c r="J202" s="190" t="str">
        <f>IF('Dépenses rémunération au réel'!$J202="","",'Dépenses rémunération au réel'!$J202)</f>
        <v/>
      </c>
      <c r="K202" s="190" t="str">
        <f>IF('Dépenses rémunération au réel'!$K202="","",'Dépenses rémunération au réel'!$K202)</f>
        <v/>
      </c>
      <c r="L202" s="213" t="str">
        <f>IF('Dépenses rémunération au réel'!$L202=0,"",'Dépenses rémunération au réel'!$L202)</f>
        <v/>
      </c>
      <c r="M202" s="342"/>
      <c r="N202" s="291" t="str">
        <f t="shared" si="18"/>
        <v/>
      </c>
      <c r="O202" s="291" t="str">
        <f t="shared" si="19"/>
        <v/>
      </c>
      <c r="P202" s="189"/>
      <c r="Q202" s="102"/>
      <c r="R202" s="102"/>
      <c r="S202" s="145" t="str">
        <f t="shared" si="20"/>
        <v/>
      </c>
      <c r="T202" s="191"/>
      <c r="U202" s="192"/>
      <c r="V202" s="146" t="str">
        <f t="shared" si="21"/>
        <v/>
      </c>
      <c r="W202" s="507" t="str">
        <f t="shared" si="22"/>
        <v/>
      </c>
      <c r="X202" s="195" t="str">
        <f>IF(AND(OR(M202="KO",L202&lt;&gt;""),OR(M202="",N202="",O202="")),Listes!$A$74,IF(AND(L202&lt;S202,U202=""),Listes!$A$76,IF(AND(L202&lt;&gt;"",S202&lt;L202,T202=""),Listes!$A$78,IF(AND(Y202="",OR(M202&lt;&gt;"",N202&lt;&gt;"",O202&lt;&gt;"",P202&lt;&gt;"",Q202&lt;&gt;"",R202&lt;&gt;"")),Listes!$A$79,""))))</f>
        <v/>
      </c>
      <c r="Y202" s="196"/>
      <c r="Z202" s="152">
        <f t="shared" si="23"/>
        <v>0</v>
      </c>
    </row>
    <row r="203" spans="1:26" ht="20.100000000000001" customHeight="1" x14ac:dyDescent="0.25">
      <c r="A203" s="134">
        <v>197</v>
      </c>
      <c r="B203" s="206" t="str">
        <f>IF('Dépenses rémunération au réel'!$B203="","",'Dépenses rémunération au réel'!$B203)</f>
        <v/>
      </c>
      <c r="C203" s="206" t="str">
        <f>IF('Dépenses rémunération au réel'!$C203="","",'Dépenses rémunération au réel'!$C203)</f>
        <v/>
      </c>
      <c r="D203" s="207" t="str">
        <f>IF('Dépenses rémunération au réel'!$D203="","",'Dépenses rémunération au réel'!$D203)</f>
        <v/>
      </c>
      <c r="E203" s="131" t="str">
        <f>IF('Dépenses rémunération au réel'!$E203="","",'Dépenses rémunération au réel'!$E203)</f>
        <v/>
      </c>
      <c r="F203" s="131" t="str">
        <f>IF('Dépenses rémunération au réel'!$F203="","",'Dépenses rémunération au réel'!$F203)</f>
        <v/>
      </c>
      <c r="G203" s="289" t="str">
        <f>IF('Dépenses rémunération au réel'!$G203="","",'Dépenses rémunération au réel'!$G203)</f>
        <v/>
      </c>
      <c r="H203" s="289" t="str">
        <f>IF('Dépenses rémunération au réel'!$H203="","",'Dépenses rémunération au réel'!$H203)</f>
        <v/>
      </c>
      <c r="I203" s="144" t="str">
        <f>IF('Dépenses rémunération au réel'!$I203="","",'Dépenses rémunération au réel'!$I203)</f>
        <v/>
      </c>
      <c r="J203" s="190" t="str">
        <f>IF('Dépenses rémunération au réel'!$J203="","",'Dépenses rémunération au réel'!$J203)</f>
        <v/>
      </c>
      <c r="K203" s="190" t="str">
        <f>IF('Dépenses rémunération au réel'!$K203="","",'Dépenses rémunération au réel'!$K203)</f>
        <v/>
      </c>
      <c r="L203" s="213" t="str">
        <f>IF('Dépenses rémunération au réel'!$L203=0,"",'Dépenses rémunération au réel'!$L203)</f>
        <v/>
      </c>
      <c r="M203" s="342"/>
      <c r="N203" s="291" t="str">
        <f t="shared" si="18"/>
        <v/>
      </c>
      <c r="O203" s="291" t="str">
        <f t="shared" si="19"/>
        <v/>
      </c>
      <c r="P203" s="189"/>
      <c r="Q203" s="102"/>
      <c r="R203" s="102"/>
      <c r="S203" s="145" t="str">
        <f t="shared" si="20"/>
        <v/>
      </c>
      <c r="T203" s="191"/>
      <c r="U203" s="192"/>
      <c r="V203" s="146" t="str">
        <f t="shared" si="21"/>
        <v/>
      </c>
      <c r="W203" s="507" t="str">
        <f t="shared" si="22"/>
        <v/>
      </c>
      <c r="X203" s="195" t="str">
        <f>IF(AND(OR(M203="KO",L203&lt;&gt;""),OR(M203="",N203="",O203="")),Listes!$A$74,IF(AND(L203&lt;S203,U203=""),Listes!$A$76,IF(AND(L203&lt;&gt;"",S203&lt;L203,T203=""),Listes!$A$78,IF(AND(Y203="",OR(M203&lt;&gt;"",N203&lt;&gt;"",O203&lt;&gt;"",P203&lt;&gt;"",Q203&lt;&gt;"",R203&lt;&gt;"")),Listes!$A$79,""))))</f>
        <v/>
      </c>
      <c r="Y203" s="196"/>
      <c r="Z203" s="152">
        <f t="shared" si="23"/>
        <v>0</v>
      </c>
    </row>
    <row r="204" spans="1:26" ht="20.100000000000001" customHeight="1" x14ac:dyDescent="0.25">
      <c r="A204" s="134">
        <v>198</v>
      </c>
      <c r="B204" s="206" t="str">
        <f>IF('Dépenses rémunération au réel'!$B204="","",'Dépenses rémunération au réel'!$B204)</f>
        <v/>
      </c>
      <c r="C204" s="206" t="str">
        <f>IF('Dépenses rémunération au réel'!$C204="","",'Dépenses rémunération au réel'!$C204)</f>
        <v/>
      </c>
      <c r="D204" s="207" t="str">
        <f>IF('Dépenses rémunération au réel'!$D204="","",'Dépenses rémunération au réel'!$D204)</f>
        <v/>
      </c>
      <c r="E204" s="131" t="str">
        <f>IF('Dépenses rémunération au réel'!$E204="","",'Dépenses rémunération au réel'!$E204)</f>
        <v/>
      </c>
      <c r="F204" s="131" t="str">
        <f>IF('Dépenses rémunération au réel'!$F204="","",'Dépenses rémunération au réel'!$F204)</f>
        <v/>
      </c>
      <c r="G204" s="289" t="str">
        <f>IF('Dépenses rémunération au réel'!$G204="","",'Dépenses rémunération au réel'!$G204)</f>
        <v/>
      </c>
      <c r="H204" s="289" t="str">
        <f>IF('Dépenses rémunération au réel'!$H204="","",'Dépenses rémunération au réel'!$H204)</f>
        <v/>
      </c>
      <c r="I204" s="144" t="str">
        <f>IF('Dépenses rémunération au réel'!$I204="","",'Dépenses rémunération au réel'!$I204)</f>
        <v/>
      </c>
      <c r="J204" s="190" t="str">
        <f>IF('Dépenses rémunération au réel'!$J204="","",'Dépenses rémunération au réel'!$J204)</f>
        <v/>
      </c>
      <c r="K204" s="190" t="str">
        <f>IF('Dépenses rémunération au réel'!$K204="","",'Dépenses rémunération au réel'!$K204)</f>
        <v/>
      </c>
      <c r="L204" s="213" t="str">
        <f>IF('Dépenses rémunération au réel'!$L204=0,"",'Dépenses rémunération au réel'!$L204)</f>
        <v/>
      </c>
      <c r="M204" s="342"/>
      <c r="N204" s="291" t="str">
        <f t="shared" si="18"/>
        <v/>
      </c>
      <c r="O204" s="291" t="str">
        <f t="shared" si="19"/>
        <v/>
      </c>
      <c r="P204" s="189"/>
      <c r="Q204" s="102"/>
      <c r="R204" s="102"/>
      <c r="S204" s="145" t="str">
        <f t="shared" si="20"/>
        <v/>
      </c>
      <c r="T204" s="191"/>
      <c r="U204" s="192"/>
      <c r="V204" s="146" t="str">
        <f t="shared" si="21"/>
        <v/>
      </c>
      <c r="W204" s="507" t="str">
        <f t="shared" si="22"/>
        <v/>
      </c>
      <c r="X204" s="195" t="str">
        <f>IF(AND(OR(M204="KO",L204&lt;&gt;""),OR(M204="",N204="",O204="")),Listes!$A$74,IF(AND(L204&lt;S204,U204=""),Listes!$A$76,IF(AND(L204&lt;&gt;"",S204&lt;L204,T204=""),Listes!$A$78,IF(AND(Y204="",OR(M204&lt;&gt;"",N204&lt;&gt;"",O204&lt;&gt;"",P204&lt;&gt;"",Q204&lt;&gt;"",R204&lt;&gt;"")),Listes!$A$79,""))))</f>
        <v/>
      </c>
      <c r="Y204" s="196"/>
      <c r="Z204" s="152">
        <f t="shared" si="23"/>
        <v>0</v>
      </c>
    </row>
    <row r="205" spans="1:26" ht="20.100000000000001" customHeight="1" x14ac:dyDescent="0.25">
      <c r="A205" s="134">
        <v>199</v>
      </c>
      <c r="B205" s="206" t="str">
        <f>IF('Dépenses rémunération au réel'!$B205="","",'Dépenses rémunération au réel'!$B205)</f>
        <v/>
      </c>
      <c r="C205" s="206" t="str">
        <f>IF('Dépenses rémunération au réel'!$C205="","",'Dépenses rémunération au réel'!$C205)</f>
        <v/>
      </c>
      <c r="D205" s="207" t="str">
        <f>IF('Dépenses rémunération au réel'!$D205="","",'Dépenses rémunération au réel'!$D205)</f>
        <v/>
      </c>
      <c r="E205" s="131" t="str">
        <f>IF('Dépenses rémunération au réel'!$E205="","",'Dépenses rémunération au réel'!$E205)</f>
        <v/>
      </c>
      <c r="F205" s="131" t="str">
        <f>IF('Dépenses rémunération au réel'!$F205="","",'Dépenses rémunération au réel'!$F205)</f>
        <v/>
      </c>
      <c r="G205" s="289" t="str">
        <f>IF('Dépenses rémunération au réel'!$G205="","",'Dépenses rémunération au réel'!$G205)</f>
        <v/>
      </c>
      <c r="H205" s="289" t="str">
        <f>IF('Dépenses rémunération au réel'!$H205="","",'Dépenses rémunération au réel'!$H205)</f>
        <v/>
      </c>
      <c r="I205" s="144" t="str">
        <f>IF('Dépenses rémunération au réel'!$I205="","",'Dépenses rémunération au réel'!$I205)</f>
        <v/>
      </c>
      <c r="J205" s="190" t="str">
        <f>IF('Dépenses rémunération au réel'!$J205="","",'Dépenses rémunération au réel'!$J205)</f>
        <v/>
      </c>
      <c r="K205" s="190" t="str">
        <f>IF('Dépenses rémunération au réel'!$K205="","",'Dépenses rémunération au réel'!$K205)</f>
        <v/>
      </c>
      <c r="L205" s="213" t="str">
        <f>IF('Dépenses rémunération au réel'!$L205=0,"",'Dépenses rémunération au réel'!$L205)</f>
        <v/>
      </c>
      <c r="M205" s="342"/>
      <c r="N205" s="291" t="str">
        <f t="shared" si="18"/>
        <v/>
      </c>
      <c r="O205" s="291" t="str">
        <f t="shared" si="19"/>
        <v/>
      </c>
      <c r="P205" s="189"/>
      <c r="Q205" s="102"/>
      <c r="R205" s="102"/>
      <c r="S205" s="145" t="str">
        <f t="shared" si="20"/>
        <v/>
      </c>
      <c r="T205" s="191"/>
      <c r="U205" s="192"/>
      <c r="V205" s="146" t="str">
        <f t="shared" si="21"/>
        <v/>
      </c>
      <c r="W205" s="507" t="str">
        <f t="shared" si="22"/>
        <v/>
      </c>
      <c r="X205" s="195" t="str">
        <f>IF(AND(OR(M205="KO",L205&lt;&gt;""),OR(M205="",N205="",O205="")),Listes!$A$74,IF(AND(L205&lt;S205,U205=""),Listes!$A$76,IF(AND(L205&lt;&gt;"",S205&lt;L205,T205=""),Listes!$A$78,IF(AND(Y205="",OR(M205&lt;&gt;"",N205&lt;&gt;"",O205&lt;&gt;"",P205&lt;&gt;"",Q205&lt;&gt;"",R205&lt;&gt;"")),Listes!$A$79,""))))</f>
        <v/>
      </c>
      <c r="Y205" s="196"/>
      <c r="Z205" s="152">
        <f t="shared" si="23"/>
        <v>0</v>
      </c>
    </row>
    <row r="206" spans="1:26" ht="20.100000000000001" customHeight="1" x14ac:dyDescent="0.25">
      <c r="A206" s="134">
        <v>200</v>
      </c>
      <c r="B206" s="206" t="str">
        <f>IF('Dépenses rémunération au réel'!$B206="","",'Dépenses rémunération au réel'!$B206)</f>
        <v/>
      </c>
      <c r="C206" s="206" t="str">
        <f>IF('Dépenses rémunération au réel'!$C206="","",'Dépenses rémunération au réel'!$C206)</f>
        <v/>
      </c>
      <c r="D206" s="207" t="str">
        <f>IF('Dépenses rémunération au réel'!$D206="","",'Dépenses rémunération au réel'!$D206)</f>
        <v/>
      </c>
      <c r="E206" s="131" t="str">
        <f>IF('Dépenses rémunération au réel'!$E206="","",'Dépenses rémunération au réel'!$E206)</f>
        <v/>
      </c>
      <c r="F206" s="131" t="str">
        <f>IF('Dépenses rémunération au réel'!$F206="","",'Dépenses rémunération au réel'!$F206)</f>
        <v/>
      </c>
      <c r="G206" s="289" t="str">
        <f>IF('Dépenses rémunération au réel'!$G206="","",'Dépenses rémunération au réel'!$G206)</f>
        <v/>
      </c>
      <c r="H206" s="289" t="str">
        <f>IF('Dépenses rémunération au réel'!$H206="","",'Dépenses rémunération au réel'!$H206)</f>
        <v/>
      </c>
      <c r="I206" s="144" t="str">
        <f>IF('Dépenses rémunération au réel'!$I206="","",'Dépenses rémunération au réel'!$I206)</f>
        <v/>
      </c>
      <c r="J206" s="190" t="str">
        <f>IF('Dépenses rémunération au réel'!$J206="","",'Dépenses rémunération au réel'!$J206)</f>
        <v/>
      </c>
      <c r="K206" s="190" t="str">
        <f>IF('Dépenses rémunération au réel'!$K206="","",'Dépenses rémunération au réel'!$K206)</f>
        <v/>
      </c>
      <c r="L206" s="213" t="str">
        <f>IF('Dépenses rémunération au réel'!$L206=0,"",'Dépenses rémunération au réel'!$L206)</f>
        <v/>
      </c>
      <c r="M206" s="342"/>
      <c r="N206" s="291" t="str">
        <f t="shared" si="18"/>
        <v/>
      </c>
      <c r="O206" s="291" t="str">
        <f t="shared" si="19"/>
        <v/>
      </c>
      <c r="P206" s="189"/>
      <c r="Q206" s="102"/>
      <c r="R206" s="102"/>
      <c r="S206" s="145" t="str">
        <f t="shared" si="20"/>
        <v/>
      </c>
      <c r="T206" s="191"/>
      <c r="U206" s="192"/>
      <c r="V206" s="146" t="str">
        <f t="shared" si="21"/>
        <v/>
      </c>
      <c r="W206" s="507" t="str">
        <f t="shared" si="22"/>
        <v/>
      </c>
      <c r="X206" s="195" t="str">
        <f>IF(AND(OR(M206="KO",L206&lt;&gt;""),OR(M206="",N206="",O206="")),Listes!$A$74,IF(AND(L206&lt;S206,U206=""),Listes!$A$76,IF(AND(L206&lt;&gt;"",S206&lt;L206,T206=""),Listes!$A$78,IF(AND(Y206="",OR(M206&lt;&gt;"",N206&lt;&gt;"",O206&lt;&gt;"",P206&lt;&gt;"",Q206&lt;&gt;"",R206&lt;&gt;"")),Listes!$A$79,""))))</f>
        <v/>
      </c>
      <c r="Y206" s="196"/>
      <c r="Z206" s="152">
        <f t="shared" si="23"/>
        <v>0</v>
      </c>
    </row>
    <row r="207" spans="1:26" ht="20.100000000000001" customHeight="1" x14ac:dyDescent="0.25">
      <c r="A207" s="134">
        <v>201</v>
      </c>
      <c r="B207" s="206" t="str">
        <f>IF('Dépenses rémunération au réel'!$B207="","",'Dépenses rémunération au réel'!$B207)</f>
        <v/>
      </c>
      <c r="C207" s="206" t="str">
        <f>IF('Dépenses rémunération au réel'!$C207="","",'Dépenses rémunération au réel'!$C207)</f>
        <v/>
      </c>
      <c r="D207" s="207" t="str">
        <f>IF('Dépenses rémunération au réel'!$D207="","",'Dépenses rémunération au réel'!$D207)</f>
        <v/>
      </c>
      <c r="E207" s="131" t="str">
        <f>IF('Dépenses rémunération au réel'!$E207="","",'Dépenses rémunération au réel'!$E207)</f>
        <v/>
      </c>
      <c r="F207" s="131" t="str">
        <f>IF('Dépenses rémunération au réel'!$F207="","",'Dépenses rémunération au réel'!$F207)</f>
        <v/>
      </c>
      <c r="G207" s="289" t="str">
        <f>IF('Dépenses rémunération au réel'!$G207="","",'Dépenses rémunération au réel'!$G207)</f>
        <v/>
      </c>
      <c r="H207" s="289" t="str">
        <f>IF('Dépenses rémunération au réel'!$H207="","",'Dépenses rémunération au réel'!$H207)</f>
        <v/>
      </c>
      <c r="I207" s="144" t="str">
        <f>IF('Dépenses rémunération au réel'!$I207="","",'Dépenses rémunération au réel'!$I207)</f>
        <v/>
      </c>
      <c r="J207" s="190" t="str">
        <f>IF('Dépenses rémunération au réel'!$J207="","",'Dépenses rémunération au réel'!$J207)</f>
        <v/>
      </c>
      <c r="K207" s="190" t="str">
        <f>IF('Dépenses rémunération au réel'!$K207="","",'Dépenses rémunération au réel'!$K207)</f>
        <v/>
      </c>
      <c r="L207" s="213" t="str">
        <f>IF('Dépenses rémunération au réel'!$L207=0,"",'Dépenses rémunération au réel'!$L207)</f>
        <v/>
      </c>
      <c r="M207" s="342"/>
      <c r="N207" s="291" t="str">
        <f t="shared" si="18"/>
        <v/>
      </c>
      <c r="O207" s="291" t="str">
        <f t="shared" si="19"/>
        <v/>
      </c>
      <c r="P207" s="189"/>
      <c r="Q207" s="102"/>
      <c r="R207" s="102"/>
      <c r="S207" s="145" t="str">
        <f t="shared" si="20"/>
        <v/>
      </c>
      <c r="T207" s="191"/>
      <c r="U207" s="192"/>
      <c r="V207" s="146" t="str">
        <f t="shared" si="21"/>
        <v/>
      </c>
      <c r="W207" s="507" t="str">
        <f t="shared" si="22"/>
        <v/>
      </c>
      <c r="X207" s="195" t="str">
        <f>IF(AND(OR(M207="KO",L207&lt;&gt;""),OR(M207="",N207="",O207="")),Listes!$A$74,IF(AND(L207&lt;S207,U207=""),Listes!$A$76,IF(AND(L207&lt;&gt;"",S207&lt;L207,T207=""),Listes!$A$78,IF(AND(Y207="",OR(M207&lt;&gt;"",N207&lt;&gt;"",O207&lt;&gt;"",P207&lt;&gt;"",Q207&lt;&gt;"",R207&lt;&gt;"")),Listes!$A$79,""))))</f>
        <v/>
      </c>
      <c r="Y207" s="196"/>
      <c r="Z207" s="152">
        <f t="shared" si="23"/>
        <v>0</v>
      </c>
    </row>
    <row r="208" spans="1:26" ht="20.100000000000001" customHeight="1" x14ac:dyDescent="0.25">
      <c r="A208" s="134">
        <v>202</v>
      </c>
      <c r="B208" s="206" t="str">
        <f>IF('Dépenses rémunération au réel'!$B208="","",'Dépenses rémunération au réel'!$B208)</f>
        <v/>
      </c>
      <c r="C208" s="206" t="str">
        <f>IF('Dépenses rémunération au réel'!$C208="","",'Dépenses rémunération au réel'!$C208)</f>
        <v/>
      </c>
      <c r="D208" s="207" t="str">
        <f>IF('Dépenses rémunération au réel'!$D208="","",'Dépenses rémunération au réel'!$D208)</f>
        <v/>
      </c>
      <c r="E208" s="131" t="str">
        <f>IF('Dépenses rémunération au réel'!$E208="","",'Dépenses rémunération au réel'!$E208)</f>
        <v/>
      </c>
      <c r="F208" s="131" t="str">
        <f>IF('Dépenses rémunération au réel'!$F208="","",'Dépenses rémunération au réel'!$F208)</f>
        <v/>
      </c>
      <c r="G208" s="289" t="str">
        <f>IF('Dépenses rémunération au réel'!$G208="","",'Dépenses rémunération au réel'!$G208)</f>
        <v/>
      </c>
      <c r="H208" s="289" t="str">
        <f>IF('Dépenses rémunération au réel'!$H208="","",'Dépenses rémunération au réel'!$H208)</f>
        <v/>
      </c>
      <c r="I208" s="144" t="str">
        <f>IF('Dépenses rémunération au réel'!$I208="","",'Dépenses rémunération au réel'!$I208)</f>
        <v/>
      </c>
      <c r="J208" s="190" t="str">
        <f>IF('Dépenses rémunération au réel'!$J208="","",'Dépenses rémunération au réel'!$J208)</f>
        <v/>
      </c>
      <c r="K208" s="190" t="str">
        <f>IF('Dépenses rémunération au réel'!$K208="","",'Dépenses rémunération au réel'!$K208)</f>
        <v/>
      </c>
      <c r="L208" s="213" t="str">
        <f>IF('Dépenses rémunération au réel'!$L208=0,"",'Dépenses rémunération au réel'!$L208)</f>
        <v/>
      </c>
      <c r="M208" s="342"/>
      <c r="N208" s="291" t="str">
        <f t="shared" si="18"/>
        <v/>
      </c>
      <c r="O208" s="291" t="str">
        <f t="shared" si="19"/>
        <v/>
      </c>
      <c r="P208" s="189"/>
      <c r="Q208" s="102"/>
      <c r="R208" s="102"/>
      <c r="S208" s="145" t="str">
        <f t="shared" si="20"/>
        <v/>
      </c>
      <c r="T208" s="191"/>
      <c r="U208" s="192"/>
      <c r="V208" s="146" t="str">
        <f t="shared" si="21"/>
        <v/>
      </c>
      <c r="W208" s="507" t="str">
        <f t="shared" si="22"/>
        <v/>
      </c>
      <c r="X208" s="195" t="str">
        <f>IF(AND(OR(M208="KO",L208&lt;&gt;""),OR(M208="",N208="",O208="")),Listes!$A$74,IF(AND(L208&lt;S208,U208=""),Listes!$A$76,IF(AND(L208&lt;&gt;"",S208&lt;L208,T208=""),Listes!$A$78,IF(AND(Y208="",OR(M208&lt;&gt;"",N208&lt;&gt;"",O208&lt;&gt;"",P208&lt;&gt;"",Q208&lt;&gt;"",R208&lt;&gt;"")),Listes!$A$79,""))))</f>
        <v/>
      </c>
      <c r="Y208" s="196"/>
      <c r="Z208" s="152">
        <f t="shared" si="23"/>
        <v>0</v>
      </c>
    </row>
    <row r="209" spans="1:26" ht="20.100000000000001" customHeight="1" x14ac:dyDescent="0.25">
      <c r="A209" s="134">
        <v>203</v>
      </c>
      <c r="B209" s="206" t="str">
        <f>IF('Dépenses rémunération au réel'!$B209="","",'Dépenses rémunération au réel'!$B209)</f>
        <v/>
      </c>
      <c r="C209" s="206" t="str">
        <f>IF('Dépenses rémunération au réel'!$C209="","",'Dépenses rémunération au réel'!$C209)</f>
        <v/>
      </c>
      <c r="D209" s="207" t="str">
        <f>IF('Dépenses rémunération au réel'!$D209="","",'Dépenses rémunération au réel'!$D209)</f>
        <v/>
      </c>
      <c r="E209" s="131" t="str">
        <f>IF('Dépenses rémunération au réel'!$E209="","",'Dépenses rémunération au réel'!$E209)</f>
        <v/>
      </c>
      <c r="F209" s="131" t="str">
        <f>IF('Dépenses rémunération au réel'!$F209="","",'Dépenses rémunération au réel'!$F209)</f>
        <v/>
      </c>
      <c r="G209" s="289" t="str">
        <f>IF('Dépenses rémunération au réel'!$G209="","",'Dépenses rémunération au réel'!$G209)</f>
        <v/>
      </c>
      <c r="H209" s="289" t="str">
        <f>IF('Dépenses rémunération au réel'!$H209="","",'Dépenses rémunération au réel'!$H209)</f>
        <v/>
      </c>
      <c r="I209" s="144" t="str">
        <f>IF('Dépenses rémunération au réel'!$I209="","",'Dépenses rémunération au réel'!$I209)</f>
        <v/>
      </c>
      <c r="J209" s="190" t="str">
        <f>IF('Dépenses rémunération au réel'!$J209="","",'Dépenses rémunération au réel'!$J209)</f>
        <v/>
      </c>
      <c r="K209" s="190" t="str">
        <f>IF('Dépenses rémunération au réel'!$K209="","",'Dépenses rémunération au réel'!$K209)</f>
        <v/>
      </c>
      <c r="L209" s="213" t="str">
        <f>IF('Dépenses rémunération au réel'!$L209=0,"",'Dépenses rémunération au réel'!$L209)</f>
        <v/>
      </c>
      <c r="M209" s="342"/>
      <c r="N209" s="291" t="str">
        <f t="shared" si="18"/>
        <v/>
      </c>
      <c r="O209" s="291" t="str">
        <f t="shared" si="19"/>
        <v/>
      </c>
      <c r="P209" s="189"/>
      <c r="Q209" s="102"/>
      <c r="R209" s="102"/>
      <c r="S209" s="145" t="str">
        <f t="shared" si="20"/>
        <v/>
      </c>
      <c r="T209" s="191"/>
      <c r="U209" s="192"/>
      <c r="V209" s="146" t="str">
        <f t="shared" si="21"/>
        <v/>
      </c>
      <c r="W209" s="507" t="str">
        <f t="shared" si="22"/>
        <v/>
      </c>
      <c r="X209" s="195" t="str">
        <f>IF(AND(OR(M209="KO",L209&lt;&gt;""),OR(M209="",N209="",O209="")),Listes!$A$74,IF(AND(L209&lt;S209,U209=""),Listes!$A$76,IF(AND(L209&lt;&gt;"",S209&lt;L209,T209=""),Listes!$A$78,IF(AND(Y209="",OR(M209&lt;&gt;"",N209&lt;&gt;"",O209&lt;&gt;"",P209&lt;&gt;"",Q209&lt;&gt;"",R209&lt;&gt;"")),Listes!$A$79,""))))</f>
        <v/>
      </c>
      <c r="Y209" s="196"/>
      <c r="Z209" s="152">
        <f t="shared" si="23"/>
        <v>0</v>
      </c>
    </row>
    <row r="210" spans="1:26" ht="20.100000000000001" customHeight="1" x14ac:dyDescent="0.25">
      <c r="A210" s="134">
        <v>204</v>
      </c>
      <c r="B210" s="206" t="str">
        <f>IF('Dépenses rémunération au réel'!$B210="","",'Dépenses rémunération au réel'!$B210)</f>
        <v/>
      </c>
      <c r="C210" s="206" t="str">
        <f>IF('Dépenses rémunération au réel'!$C210="","",'Dépenses rémunération au réel'!$C210)</f>
        <v/>
      </c>
      <c r="D210" s="207" t="str">
        <f>IF('Dépenses rémunération au réel'!$D210="","",'Dépenses rémunération au réel'!$D210)</f>
        <v/>
      </c>
      <c r="E210" s="131" t="str">
        <f>IF('Dépenses rémunération au réel'!$E210="","",'Dépenses rémunération au réel'!$E210)</f>
        <v/>
      </c>
      <c r="F210" s="131" t="str">
        <f>IF('Dépenses rémunération au réel'!$F210="","",'Dépenses rémunération au réel'!$F210)</f>
        <v/>
      </c>
      <c r="G210" s="289" t="str">
        <f>IF('Dépenses rémunération au réel'!$G210="","",'Dépenses rémunération au réel'!$G210)</f>
        <v/>
      </c>
      <c r="H210" s="289" t="str">
        <f>IF('Dépenses rémunération au réel'!$H210="","",'Dépenses rémunération au réel'!$H210)</f>
        <v/>
      </c>
      <c r="I210" s="144" t="str">
        <f>IF('Dépenses rémunération au réel'!$I210="","",'Dépenses rémunération au réel'!$I210)</f>
        <v/>
      </c>
      <c r="J210" s="190" t="str">
        <f>IF('Dépenses rémunération au réel'!$J210="","",'Dépenses rémunération au réel'!$J210)</f>
        <v/>
      </c>
      <c r="K210" s="190" t="str">
        <f>IF('Dépenses rémunération au réel'!$K210="","",'Dépenses rémunération au réel'!$K210)</f>
        <v/>
      </c>
      <c r="L210" s="213" t="str">
        <f>IF('Dépenses rémunération au réel'!$L210=0,"",'Dépenses rémunération au réel'!$L210)</f>
        <v/>
      </c>
      <c r="M210" s="342"/>
      <c r="N210" s="291" t="str">
        <f t="shared" si="18"/>
        <v/>
      </c>
      <c r="O210" s="291" t="str">
        <f t="shared" si="19"/>
        <v/>
      </c>
      <c r="P210" s="189"/>
      <c r="Q210" s="102"/>
      <c r="R210" s="102"/>
      <c r="S210" s="145" t="str">
        <f t="shared" si="20"/>
        <v/>
      </c>
      <c r="T210" s="191"/>
      <c r="U210" s="192"/>
      <c r="V210" s="146" t="str">
        <f t="shared" si="21"/>
        <v/>
      </c>
      <c r="W210" s="507" t="str">
        <f t="shared" si="22"/>
        <v/>
      </c>
      <c r="X210" s="195" t="str">
        <f>IF(AND(OR(M210="KO",L210&lt;&gt;""),OR(M210="",N210="",O210="")),Listes!$A$74,IF(AND(L210&lt;S210,U210=""),Listes!$A$76,IF(AND(L210&lt;&gt;"",S210&lt;L210,T210=""),Listes!$A$78,IF(AND(Y210="",OR(M210&lt;&gt;"",N210&lt;&gt;"",O210&lt;&gt;"",P210&lt;&gt;"",Q210&lt;&gt;"",R210&lt;&gt;"")),Listes!$A$79,""))))</f>
        <v/>
      </c>
      <c r="Y210" s="196"/>
      <c r="Z210" s="152">
        <f t="shared" si="23"/>
        <v>0</v>
      </c>
    </row>
    <row r="211" spans="1:26" ht="20.100000000000001" customHeight="1" x14ac:dyDescent="0.25">
      <c r="A211" s="134">
        <v>205</v>
      </c>
      <c r="B211" s="206" t="str">
        <f>IF('Dépenses rémunération au réel'!$B211="","",'Dépenses rémunération au réel'!$B211)</f>
        <v/>
      </c>
      <c r="C211" s="206" t="str">
        <f>IF('Dépenses rémunération au réel'!$C211="","",'Dépenses rémunération au réel'!$C211)</f>
        <v/>
      </c>
      <c r="D211" s="207" t="str">
        <f>IF('Dépenses rémunération au réel'!$D211="","",'Dépenses rémunération au réel'!$D211)</f>
        <v/>
      </c>
      <c r="E211" s="131" t="str">
        <f>IF('Dépenses rémunération au réel'!$E211="","",'Dépenses rémunération au réel'!$E211)</f>
        <v/>
      </c>
      <c r="F211" s="131" t="str">
        <f>IF('Dépenses rémunération au réel'!$F211="","",'Dépenses rémunération au réel'!$F211)</f>
        <v/>
      </c>
      <c r="G211" s="289" t="str">
        <f>IF('Dépenses rémunération au réel'!$G211="","",'Dépenses rémunération au réel'!$G211)</f>
        <v/>
      </c>
      <c r="H211" s="289" t="str">
        <f>IF('Dépenses rémunération au réel'!$H211="","",'Dépenses rémunération au réel'!$H211)</f>
        <v/>
      </c>
      <c r="I211" s="144" t="str">
        <f>IF('Dépenses rémunération au réel'!$I211="","",'Dépenses rémunération au réel'!$I211)</f>
        <v/>
      </c>
      <c r="J211" s="190" t="str">
        <f>IF('Dépenses rémunération au réel'!$J211="","",'Dépenses rémunération au réel'!$J211)</f>
        <v/>
      </c>
      <c r="K211" s="190" t="str">
        <f>IF('Dépenses rémunération au réel'!$K211="","",'Dépenses rémunération au réel'!$K211)</f>
        <v/>
      </c>
      <c r="L211" s="213" t="str">
        <f>IF('Dépenses rémunération au réel'!$L211=0,"",'Dépenses rémunération au réel'!$L211)</f>
        <v/>
      </c>
      <c r="M211" s="342"/>
      <c r="N211" s="291" t="str">
        <f t="shared" si="18"/>
        <v/>
      </c>
      <c r="O211" s="291" t="str">
        <f t="shared" si="19"/>
        <v/>
      </c>
      <c r="P211" s="189"/>
      <c r="Q211" s="102"/>
      <c r="R211" s="102"/>
      <c r="S211" s="145" t="str">
        <f t="shared" si="20"/>
        <v/>
      </c>
      <c r="T211" s="191"/>
      <c r="U211" s="192"/>
      <c r="V211" s="146" t="str">
        <f t="shared" si="21"/>
        <v/>
      </c>
      <c r="W211" s="507" t="str">
        <f t="shared" si="22"/>
        <v/>
      </c>
      <c r="X211" s="195" t="str">
        <f>IF(AND(OR(M211="KO",L211&lt;&gt;""),OR(M211="",N211="",O211="")),Listes!$A$74,IF(AND(L211&lt;S211,U211=""),Listes!$A$76,IF(AND(L211&lt;&gt;"",S211&lt;L211,T211=""),Listes!$A$78,IF(AND(Y211="",OR(M211&lt;&gt;"",N211&lt;&gt;"",O211&lt;&gt;"",P211&lt;&gt;"",Q211&lt;&gt;"",R211&lt;&gt;"")),Listes!$A$79,""))))</f>
        <v/>
      </c>
      <c r="Y211" s="196"/>
      <c r="Z211" s="152">
        <f t="shared" si="23"/>
        <v>0</v>
      </c>
    </row>
    <row r="212" spans="1:26" ht="20.100000000000001" customHeight="1" x14ac:dyDescent="0.25">
      <c r="A212" s="134">
        <v>206</v>
      </c>
      <c r="B212" s="206" t="str">
        <f>IF('Dépenses rémunération au réel'!$B212="","",'Dépenses rémunération au réel'!$B212)</f>
        <v/>
      </c>
      <c r="C212" s="206" t="str">
        <f>IF('Dépenses rémunération au réel'!$C212="","",'Dépenses rémunération au réel'!$C212)</f>
        <v/>
      </c>
      <c r="D212" s="207" t="str">
        <f>IF('Dépenses rémunération au réel'!$D212="","",'Dépenses rémunération au réel'!$D212)</f>
        <v/>
      </c>
      <c r="E212" s="131" t="str">
        <f>IF('Dépenses rémunération au réel'!$E212="","",'Dépenses rémunération au réel'!$E212)</f>
        <v/>
      </c>
      <c r="F212" s="131" t="str">
        <f>IF('Dépenses rémunération au réel'!$F212="","",'Dépenses rémunération au réel'!$F212)</f>
        <v/>
      </c>
      <c r="G212" s="289" t="str">
        <f>IF('Dépenses rémunération au réel'!$G212="","",'Dépenses rémunération au réel'!$G212)</f>
        <v/>
      </c>
      <c r="H212" s="289" t="str">
        <f>IF('Dépenses rémunération au réel'!$H212="","",'Dépenses rémunération au réel'!$H212)</f>
        <v/>
      </c>
      <c r="I212" s="144" t="str">
        <f>IF('Dépenses rémunération au réel'!$I212="","",'Dépenses rémunération au réel'!$I212)</f>
        <v/>
      </c>
      <c r="J212" s="190" t="str">
        <f>IF('Dépenses rémunération au réel'!$J212="","",'Dépenses rémunération au réel'!$J212)</f>
        <v/>
      </c>
      <c r="K212" s="190" t="str">
        <f>IF('Dépenses rémunération au réel'!$K212="","",'Dépenses rémunération au réel'!$K212)</f>
        <v/>
      </c>
      <c r="L212" s="213" t="str">
        <f>IF('Dépenses rémunération au réel'!$L212=0,"",'Dépenses rémunération au réel'!$L212)</f>
        <v/>
      </c>
      <c r="M212" s="342"/>
      <c r="N212" s="291" t="str">
        <f t="shared" si="18"/>
        <v/>
      </c>
      <c r="O212" s="291" t="str">
        <f t="shared" si="19"/>
        <v/>
      </c>
      <c r="P212" s="189"/>
      <c r="Q212" s="102"/>
      <c r="R212" s="102"/>
      <c r="S212" s="145" t="str">
        <f t="shared" si="20"/>
        <v/>
      </c>
      <c r="T212" s="191"/>
      <c r="U212" s="192"/>
      <c r="V212" s="146" t="str">
        <f t="shared" si="21"/>
        <v/>
      </c>
      <c r="W212" s="507" t="str">
        <f t="shared" si="22"/>
        <v/>
      </c>
      <c r="X212" s="195" t="str">
        <f>IF(AND(OR(M212="KO",L212&lt;&gt;""),OR(M212="",N212="",O212="")),Listes!$A$74,IF(AND(L212&lt;S212,U212=""),Listes!$A$76,IF(AND(L212&lt;&gt;"",S212&lt;L212,T212=""),Listes!$A$78,IF(AND(Y212="",OR(M212&lt;&gt;"",N212&lt;&gt;"",O212&lt;&gt;"",P212&lt;&gt;"",Q212&lt;&gt;"",R212&lt;&gt;"")),Listes!$A$79,""))))</f>
        <v/>
      </c>
      <c r="Y212" s="196"/>
      <c r="Z212" s="152">
        <f t="shared" si="23"/>
        <v>0</v>
      </c>
    </row>
    <row r="213" spans="1:26" ht="20.100000000000001" customHeight="1" x14ac:dyDescent="0.25">
      <c r="A213" s="134">
        <v>207</v>
      </c>
      <c r="B213" s="206" t="str">
        <f>IF('Dépenses rémunération au réel'!$B213="","",'Dépenses rémunération au réel'!$B213)</f>
        <v/>
      </c>
      <c r="C213" s="206" t="str">
        <f>IF('Dépenses rémunération au réel'!$C213="","",'Dépenses rémunération au réel'!$C213)</f>
        <v/>
      </c>
      <c r="D213" s="207" t="str">
        <f>IF('Dépenses rémunération au réel'!$D213="","",'Dépenses rémunération au réel'!$D213)</f>
        <v/>
      </c>
      <c r="E213" s="131" t="str">
        <f>IF('Dépenses rémunération au réel'!$E213="","",'Dépenses rémunération au réel'!$E213)</f>
        <v/>
      </c>
      <c r="F213" s="131" t="str">
        <f>IF('Dépenses rémunération au réel'!$F213="","",'Dépenses rémunération au réel'!$F213)</f>
        <v/>
      </c>
      <c r="G213" s="289" t="str">
        <f>IF('Dépenses rémunération au réel'!$G213="","",'Dépenses rémunération au réel'!$G213)</f>
        <v/>
      </c>
      <c r="H213" s="289" t="str">
        <f>IF('Dépenses rémunération au réel'!$H213="","",'Dépenses rémunération au réel'!$H213)</f>
        <v/>
      </c>
      <c r="I213" s="144" t="str">
        <f>IF('Dépenses rémunération au réel'!$I213="","",'Dépenses rémunération au réel'!$I213)</f>
        <v/>
      </c>
      <c r="J213" s="190" t="str">
        <f>IF('Dépenses rémunération au réel'!$J213="","",'Dépenses rémunération au réel'!$J213)</f>
        <v/>
      </c>
      <c r="K213" s="190" t="str">
        <f>IF('Dépenses rémunération au réel'!$K213="","",'Dépenses rémunération au réel'!$K213)</f>
        <v/>
      </c>
      <c r="L213" s="213" t="str">
        <f>IF('Dépenses rémunération au réel'!$L213=0,"",'Dépenses rémunération au réel'!$L213)</f>
        <v/>
      </c>
      <c r="M213" s="342"/>
      <c r="N213" s="291" t="str">
        <f t="shared" si="18"/>
        <v/>
      </c>
      <c r="O213" s="291" t="str">
        <f t="shared" si="19"/>
        <v/>
      </c>
      <c r="P213" s="189"/>
      <c r="Q213" s="102"/>
      <c r="R213" s="102"/>
      <c r="S213" s="145" t="str">
        <f t="shared" si="20"/>
        <v/>
      </c>
      <c r="T213" s="191"/>
      <c r="U213" s="192"/>
      <c r="V213" s="146" t="str">
        <f t="shared" si="21"/>
        <v/>
      </c>
      <c r="W213" s="507" t="str">
        <f t="shared" si="22"/>
        <v/>
      </c>
      <c r="X213" s="195" t="str">
        <f>IF(AND(OR(M213="KO",L213&lt;&gt;""),OR(M213="",N213="",O213="")),Listes!$A$74,IF(AND(L213&lt;S213,U213=""),Listes!$A$76,IF(AND(L213&lt;&gt;"",S213&lt;L213,T213=""),Listes!$A$78,IF(AND(Y213="",OR(M213&lt;&gt;"",N213&lt;&gt;"",O213&lt;&gt;"",P213&lt;&gt;"",Q213&lt;&gt;"",R213&lt;&gt;"")),Listes!$A$79,""))))</f>
        <v/>
      </c>
      <c r="Y213" s="196"/>
      <c r="Z213" s="152">
        <f t="shared" si="23"/>
        <v>0</v>
      </c>
    </row>
    <row r="214" spans="1:26" ht="20.100000000000001" customHeight="1" x14ac:dyDescent="0.25">
      <c r="A214" s="134">
        <v>208</v>
      </c>
      <c r="B214" s="206" t="str">
        <f>IF('Dépenses rémunération au réel'!$B214="","",'Dépenses rémunération au réel'!$B214)</f>
        <v/>
      </c>
      <c r="C214" s="206" t="str">
        <f>IF('Dépenses rémunération au réel'!$C214="","",'Dépenses rémunération au réel'!$C214)</f>
        <v/>
      </c>
      <c r="D214" s="207" t="str">
        <f>IF('Dépenses rémunération au réel'!$D214="","",'Dépenses rémunération au réel'!$D214)</f>
        <v/>
      </c>
      <c r="E214" s="131" t="str">
        <f>IF('Dépenses rémunération au réel'!$E214="","",'Dépenses rémunération au réel'!$E214)</f>
        <v/>
      </c>
      <c r="F214" s="131" t="str">
        <f>IF('Dépenses rémunération au réel'!$F214="","",'Dépenses rémunération au réel'!$F214)</f>
        <v/>
      </c>
      <c r="G214" s="289" t="str">
        <f>IF('Dépenses rémunération au réel'!$G214="","",'Dépenses rémunération au réel'!$G214)</f>
        <v/>
      </c>
      <c r="H214" s="289" t="str">
        <f>IF('Dépenses rémunération au réel'!$H214="","",'Dépenses rémunération au réel'!$H214)</f>
        <v/>
      </c>
      <c r="I214" s="144" t="str">
        <f>IF('Dépenses rémunération au réel'!$I214="","",'Dépenses rémunération au réel'!$I214)</f>
        <v/>
      </c>
      <c r="J214" s="190" t="str">
        <f>IF('Dépenses rémunération au réel'!$J214="","",'Dépenses rémunération au réel'!$J214)</f>
        <v/>
      </c>
      <c r="K214" s="190" t="str">
        <f>IF('Dépenses rémunération au réel'!$K214="","",'Dépenses rémunération au réel'!$K214)</f>
        <v/>
      </c>
      <c r="L214" s="213" t="str">
        <f>IF('Dépenses rémunération au réel'!$L214=0,"",'Dépenses rémunération au réel'!$L214)</f>
        <v/>
      </c>
      <c r="M214" s="342"/>
      <c r="N214" s="291" t="str">
        <f t="shared" si="18"/>
        <v/>
      </c>
      <c r="O214" s="291" t="str">
        <f t="shared" si="19"/>
        <v/>
      </c>
      <c r="P214" s="189"/>
      <c r="Q214" s="102"/>
      <c r="R214" s="102"/>
      <c r="S214" s="145" t="str">
        <f t="shared" si="20"/>
        <v/>
      </c>
      <c r="T214" s="191"/>
      <c r="U214" s="192"/>
      <c r="V214" s="146" t="str">
        <f t="shared" si="21"/>
        <v/>
      </c>
      <c r="W214" s="507" t="str">
        <f t="shared" si="22"/>
        <v/>
      </c>
      <c r="X214" s="195" t="str">
        <f>IF(AND(OR(M214="KO",L214&lt;&gt;""),OR(M214="",N214="",O214="")),Listes!$A$74,IF(AND(L214&lt;S214,U214=""),Listes!$A$76,IF(AND(L214&lt;&gt;"",S214&lt;L214,T214=""),Listes!$A$78,IF(AND(Y214="",OR(M214&lt;&gt;"",N214&lt;&gt;"",O214&lt;&gt;"",P214&lt;&gt;"",Q214&lt;&gt;"",R214&lt;&gt;"")),Listes!$A$79,""))))</f>
        <v/>
      </c>
      <c r="Y214" s="196"/>
      <c r="Z214" s="152">
        <f t="shared" si="23"/>
        <v>0</v>
      </c>
    </row>
    <row r="215" spans="1:26" ht="20.100000000000001" customHeight="1" x14ac:dyDescent="0.25">
      <c r="A215" s="134">
        <v>209</v>
      </c>
      <c r="B215" s="206" t="str">
        <f>IF('Dépenses rémunération au réel'!$B215="","",'Dépenses rémunération au réel'!$B215)</f>
        <v/>
      </c>
      <c r="C215" s="206" t="str">
        <f>IF('Dépenses rémunération au réel'!$C215="","",'Dépenses rémunération au réel'!$C215)</f>
        <v/>
      </c>
      <c r="D215" s="207" t="str">
        <f>IF('Dépenses rémunération au réel'!$D215="","",'Dépenses rémunération au réel'!$D215)</f>
        <v/>
      </c>
      <c r="E215" s="131" t="str">
        <f>IF('Dépenses rémunération au réel'!$E215="","",'Dépenses rémunération au réel'!$E215)</f>
        <v/>
      </c>
      <c r="F215" s="131" t="str">
        <f>IF('Dépenses rémunération au réel'!$F215="","",'Dépenses rémunération au réel'!$F215)</f>
        <v/>
      </c>
      <c r="G215" s="289" t="str">
        <f>IF('Dépenses rémunération au réel'!$G215="","",'Dépenses rémunération au réel'!$G215)</f>
        <v/>
      </c>
      <c r="H215" s="289" t="str">
        <f>IF('Dépenses rémunération au réel'!$H215="","",'Dépenses rémunération au réel'!$H215)</f>
        <v/>
      </c>
      <c r="I215" s="144" t="str">
        <f>IF('Dépenses rémunération au réel'!$I215="","",'Dépenses rémunération au réel'!$I215)</f>
        <v/>
      </c>
      <c r="J215" s="190" t="str">
        <f>IF('Dépenses rémunération au réel'!$J215="","",'Dépenses rémunération au réel'!$J215)</f>
        <v/>
      </c>
      <c r="K215" s="190" t="str">
        <f>IF('Dépenses rémunération au réel'!$K215="","",'Dépenses rémunération au réel'!$K215)</f>
        <v/>
      </c>
      <c r="L215" s="213" t="str">
        <f>IF('Dépenses rémunération au réel'!$L215=0,"",'Dépenses rémunération au réel'!$L215)</f>
        <v/>
      </c>
      <c r="M215" s="342"/>
      <c r="N215" s="291" t="str">
        <f t="shared" si="18"/>
        <v/>
      </c>
      <c r="O215" s="291" t="str">
        <f t="shared" si="19"/>
        <v/>
      </c>
      <c r="P215" s="189"/>
      <c r="Q215" s="102"/>
      <c r="R215" s="102"/>
      <c r="S215" s="145" t="str">
        <f t="shared" si="20"/>
        <v/>
      </c>
      <c r="T215" s="191"/>
      <c r="U215" s="192"/>
      <c r="V215" s="146" t="str">
        <f t="shared" si="21"/>
        <v/>
      </c>
      <c r="W215" s="507" t="str">
        <f t="shared" si="22"/>
        <v/>
      </c>
      <c r="X215" s="195" t="str">
        <f>IF(AND(OR(M215="KO",L215&lt;&gt;""),OR(M215="",N215="",O215="")),Listes!$A$74,IF(AND(L215&lt;S215,U215=""),Listes!$A$76,IF(AND(L215&lt;&gt;"",S215&lt;L215,T215=""),Listes!$A$78,IF(AND(Y215="",OR(M215&lt;&gt;"",N215&lt;&gt;"",O215&lt;&gt;"",P215&lt;&gt;"",Q215&lt;&gt;"",R215&lt;&gt;"")),Listes!$A$79,""))))</f>
        <v/>
      </c>
      <c r="Y215" s="196"/>
      <c r="Z215" s="152">
        <f t="shared" si="23"/>
        <v>0</v>
      </c>
    </row>
    <row r="216" spans="1:26" ht="20.100000000000001" customHeight="1" x14ac:dyDescent="0.25">
      <c r="A216" s="134">
        <v>210</v>
      </c>
      <c r="B216" s="206" t="str">
        <f>IF('Dépenses rémunération au réel'!$B216="","",'Dépenses rémunération au réel'!$B216)</f>
        <v/>
      </c>
      <c r="C216" s="206" t="str">
        <f>IF('Dépenses rémunération au réel'!$C216="","",'Dépenses rémunération au réel'!$C216)</f>
        <v/>
      </c>
      <c r="D216" s="207" t="str">
        <f>IF('Dépenses rémunération au réel'!$D216="","",'Dépenses rémunération au réel'!$D216)</f>
        <v/>
      </c>
      <c r="E216" s="131" t="str">
        <f>IF('Dépenses rémunération au réel'!$E216="","",'Dépenses rémunération au réel'!$E216)</f>
        <v/>
      </c>
      <c r="F216" s="131" t="str">
        <f>IF('Dépenses rémunération au réel'!$F216="","",'Dépenses rémunération au réel'!$F216)</f>
        <v/>
      </c>
      <c r="G216" s="289" t="str">
        <f>IF('Dépenses rémunération au réel'!$G216="","",'Dépenses rémunération au réel'!$G216)</f>
        <v/>
      </c>
      <c r="H216" s="289" t="str">
        <f>IF('Dépenses rémunération au réel'!$H216="","",'Dépenses rémunération au réel'!$H216)</f>
        <v/>
      </c>
      <c r="I216" s="144" t="str">
        <f>IF('Dépenses rémunération au réel'!$I216="","",'Dépenses rémunération au réel'!$I216)</f>
        <v/>
      </c>
      <c r="J216" s="190" t="str">
        <f>IF('Dépenses rémunération au réel'!$J216="","",'Dépenses rémunération au réel'!$J216)</f>
        <v/>
      </c>
      <c r="K216" s="190" t="str">
        <f>IF('Dépenses rémunération au réel'!$K216="","",'Dépenses rémunération au réel'!$K216)</f>
        <v/>
      </c>
      <c r="L216" s="213" t="str">
        <f>IF('Dépenses rémunération au réel'!$L216=0,"",'Dépenses rémunération au réel'!$L216)</f>
        <v/>
      </c>
      <c r="M216" s="342"/>
      <c r="N216" s="291" t="str">
        <f t="shared" si="18"/>
        <v/>
      </c>
      <c r="O216" s="291" t="str">
        <f t="shared" si="19"/>
        <v/>
      </c>
      <c r="P216" s="189"/>
      <c r="Q216" s="102"/>
      <c r="R216" s="102"/>
      <c r="S216" s="145" t="str">
        <f t="shared" si="20"/>
        <v/>
      </c>
      <c r="T216" s="191"/>
      <c r="U216" s="192"/>
      <c r="V216" s="146" t="str">
        <f t="shared" si="21"/>
        <v/>
      </c>
      <c r="W216" s="507" t="str">
        <f t="shared" si="22"/>
        <v/>
      </c>
      <c r="X216" s="195" t="str">
        <f>IF(AND(OR(M216="KO",L216&lt;&gt;""),OR(M216="",N216="",O216="")),Listes!$A$74,IF(AND(L216&lt;S216,U216=""),Listes!$A$76,IF(AND(L216&lt;&gt;"",S216&lt;L216,T216=""),Listes!$A$78,IF(AND(Y216="",OR(M216&lt;&gt;"",N216&lt;&gt;"",O216&lt;&gt;"",P216&lt;&gt;"",Q216&lt;&gt;"",R216&lt;&gt;"")),Listes!$A$79,""))))</f>
        <v/>
      </c>
      <c r="Y216" s="196"/>
      <c r="Z216" s="152">
        <f t="shared" si="23"/>
        <v>0</v>
      </c>
    </row>
    <row r="217" spans="1:26" ht="20.100000000000001" customHeight="1" x14ac:dyDescent="0.25">
      <c r="A217" s="134">
        <v>211</v>
      </c>
      <c r="B217" s="206" t="str">
        <f>IF('Dépenses rémunération au réel'!$B217="","",'Dépenses rémunération au réel'!$B217)</f>
        <v/>
      </c>
      <c r="C217" s="206" t="str">
        <f>IF('Dépenses rémunération au réel'!$C217="","",'Dépenses rémunération au réel'!$C217)</f>
        <v/>
      </c>
      <c r="D217" s="207" t="str">
        <f>IF('Dépenses rémunération au réel'!$D217="","",'Dépenses rémunération au réel'!$D217)</f>
        <v/>
      </c>
      <c r="E217" s="131" t="str">
        <f>IF('Dépenses rémunération au réel'!$E217="","",'Dépenses rémunération au réel'!$E217)</f>
        <v/>
      </c>
      <c r="F217" s="131" t="str">
        <f>IF('Dépenses rémunération au réel'!$F217="","",'Dépenses rémunération au réel'!$F217)</f>
        <v/>
      </c>
      <c r="G217" s="289" t="str">
        <f>IF('Dépenses rémunération au réel'!$G217="","",'Dépenses rémunération au réel'!$G217)</f>
        <v/>
      </c>
      <c r="H217" s="289" t="str">
        <f>IF('Dépenses rémunération au réel'!$H217="","",'Dépenses rémunération au réel'!$H217)</f>
        <v/>
      </c>
      <c r="I217" s="144" t="str">
        <f>IF('Dépenses rémunération au réel'!$I217="","",'Dépenses rémunération au réel'!$I217)</f>
        <v/>
      </c>
      <c r="J217" s="190" t="str">
        <f>IF('Dépenses rémunération au réel'!$J217="","",'Dépenses rémunération au réel'!$J217)</f>
        <v/>
      </c>
      <c r="K217" s="190" t="str">
        <f>IF('Dépenses rémunération au réel'!$K217="","",'Dépenses rémunération au réel'!$K217)</f>
        <v/>
      </c>
      <c r="L217" s="213" t="str">
        <f>IF('Dépenses rémunération au réel'!$L217=0,"",'Dépenses rémunération au réel'!$L217)</f>
        <v/>
      </c>
      <c r="M217" s="342"/>
      <c r="N217" s="291" t="str">
        <f t="shared" si="18"/>
        <v/>
      </c>
      <c r="O217" s="291" t="str">
        <f t="shared" si="19"/>
        <v/>
      </c>
      <c r="P217" s="189"/>
      <c r="Q217" s="102"/>
      <c r="R217" s="102"/>
      <c r="S217" s="145" t="str">
        <f t="shared" si="20"/>
        <v/>
      </c>
      <c r="T217" s="191"/>
      <c r="U217" s="192"/>
      <c r="V217" s="146" t="str">
        <f t="shared" si="21"/>
        <v/>
      </c>
      <c r="W217" s="507" t="str">
        <f t="shared" si="22"/>
        <v/>
      </c>
      <c r="X217" s="195" t="str">
        <f>IF(AND(OR(M217="KO",L217&lt;&gt;""),OR(M217="",N217="",O217="")),Listes!$A$74,IF(AND(L217&lt;S217,U217=""),Listes!$A$76,IF(AND(L217&lt;&gt;"",S217&lt;L217,T217=""),Listes!$A$78,IF(AND(Y217="",OR(M217&lt;&gt;"",N217&lt;&gt;"",O217&lt;&gt;"",P217&lt;&gt;"",Q217&lt;&gt;"",R217&lt;&gt;"")),Listes!$A$79,""))))</f>
        <v/>
      </c>
      <c r="Y217" s="196"/>
      <c r="Z217" s="152">
        <f t="shared" si="23"/>
        <v>0</v>
      </c>
    </row>
    <row r="218" spans="1:26" ht="20.100000000000001" customHeight="1" x14ac:dyDescent="0.25">
      <c r="A218" s="134">
        <v>212</v>
      </c>
      <c r="B218" s="206" t="str">
        <f>IF('Dépenses rémunération au réel'!$B218="","",'Dépenses rémunération au réel'!$B218)</f>
        <v/>
      </c>
      <c r="C218" s="206" t="str">
        <f>IF('Dépenses rémunération au réel'!$C218="","",'Dépenses rémunération au réel'!$C218)</f>
        <v/>
      </c>
      <c r="D218" s="207" t="str">
        <f>IF('Dépenses rémunération au réel'!$D218="","",'Dépenses rémunération au réel'!$D218)</f>
        <v/>
      </c>
      <c r="E218" s="131" t="str">
        <f>IF('Dépenses rémunération au réel'!$E218="","",'Dépenses rémunération au réel'!$E218)</f>
        <v/>
      </c>
      <c r="F218" s="131" t="str">
        <f>IF('Dépenses rémunération au réel'!$F218="","",'Dépenses rémunération au réel'!$F218)</f>
        <v/>
      </c>
      <c r="G218" s="289" t="str">
        <f>IF('Dépenses rémunération au réel'!$G218="","",'Dépenses rémunération au réel'!$G218)</f>
        <v/>
      </c>
      <c r="H218" s="289" t="str">
        <f>IF('Dépenses rémunération au réel'!$H218="","",'Dépenses rémunération au réel'!$H218)</f>
        <v/>
      </c>
      <c r="I218" s="144" t="str">
        <f>IF('Dépenses rémunération au réel'!$I218="","",'Dépenses rémunération au réel'!$I218)</f>
        <v/>
      </c>
      <c r="J218" s="190" t="str">
        <f>IF('Dépenses rémunération au réel'!$J218="","",'Dépenses rémunération au réel'!$J218)</f>
        <v/>
      </c>
      <c r="K218" s="190" t="str">
        <f>IF('Dépenses rémunération au réel'!$K218="","",'Dépenses rémunération au réel'!$K218)</f>
        <v/>
      </c>
      <c r="L218" s="213" t="str">
        <f>IF('Dépenses rémunération au réel'!$L218=0,"",'Dépenses rémunération au réel'!$L218)</f>
        <v/>
      </c>
      <c r="M218" s="342"/>
      <c r="N218" s="291" t="str">
        <f t="shared" si="18"/>
        <v/>
      </c>
      <c r="O218" s="291" t="str">
        <f t="shared" si="19"/>
        <v/>
      </c>
      <c r="P218" s="189"/>
      <c r="Q218" s="102"/>
      <c r="R218" s="102"/>
      <c r="S218" s="145" t="str">
        <f t="shared" si="20"/>
        <v/>
      </c>
      <c r="T218" s="191"/>
      <c r="U218" s="192"/>
      <c r="V218" s="146" t="str">
        <f t="shared" si="21"/>
        <v/>
      </c>
      <c r="W218" s="507" t="str">
        <f t="shared" si="22"/>
        <v/>
      </c>
      <c r="X218" s="195" t="str">
        <f>IF(AND(OR(M218="KO",L218&lt;&gt;""),OR(M218="",N218="",O218="")),Listes!$A$74,IF(AND(L218&lt;S218,U218=""),Listes!$A$76,IF(AND(L218&lt;&gt;"",S218&lt;L218,T218=""),Listes!$A$78,IF(AND(Y218="",OR(M218&lt;&gt;"",N218&lt;&gt;"",O218&lt;&gt;"",P218&lt;&gt;"",Q218&lt;&gt;"",R218&lt;&gt;"")),Listes!$A$79,""))))</f>
        <v/>
      </c>
      <c r="Y218" s="196"/>
      <c r="Z218" s="152">
        <f t="shared" si="23"/>
        <v>0</v>
      </c>
    </row>
    <row r="219" spans="1:26" ht="20.100000000000001" customHeight="1" x14ac:dyDescent="0.25">
      <c r="A219" s="134">
        <v>213</v>
      </c>
      <c r="B219" s="206" t="str">
        <f>IF('Dépenses rémunération au réel'!$B219="","",'Dépenses rémunération au réel'!$B219)</f>
        <v/>
      </c>
      <c r="C219" s="206" t="str">
        <f>IF('Dépenses rémunération au réel'!$C219="","",'Dépenses rémunération au réel'!$C219)</f>
        <v/>
      </c>
      <c r="D219" s="207" t="str">
        <f>IF('Dépenses rémunération au réel'!$D219="","",'Dépenses rémunération au réel'!$D219)</f>
        <v/>
      </c>
      <c r="E219" s="131" t="str">
        <f>IF('Dépenses rémunération au réel'!$E219="","",'Dépenses rémunération au réel'!$E219)</f>
        <v/>
      </c>
      <c r="F219" s="131" t="str">
        <f>IF('Dépenses rémunération au réel'!$F219="","",'Dépenses rémunération au réel'!$F219)</f>
        <v/>
      </c>
      <c r="G219" s="289" t="str">
        <f>IF('Dépenses rémunération au réel'!$G219="","",'Dépenses rémunération au réel'!$G219)</f>
        <v/>
      </c>
      <c r="H219" s="289" t="str">
        <f>IF('Dépenses rémunération au réel'!$H219="","",'Dépenses rémunération au réel'!$H219)</f>
        <v/>
      </c>
      <c r="I219" s="144" t="str">
        <f>IF('Dépenses rémunération au réel'!$I219="","",'Dépenses rémunération au réel'!$I219)</f>
        <v/>
      </c>
      <c r="J219" s="190" t="str">
        <f>IF('Dépenses rémunération au réel'!$J219="","",'Dépenses rémunération au réel'!$J219)</f>
        <v/>
      </c>
      <c r="K219" s="190" t="str">
        <f>IF('Dépenses rémunération au réel'!$K219="","",'Dépenses rémunération au réel'!$K219)</f>
        <v/>
      </c>
      <c r="L219" s="213" t="str">
        <f>IF('Dépenses rémunération au réel'!$L219=0,"",'Dépenses rémunération au réel'!$L219)</f>
        <v/>
      </c>
      <c r="M219" s="342"/>
      <c r="N219" s="291" t="str">
        <f t="shared" si="18"/>
        <v/>
      </c>
      <c r="O219" s="291" t="str">
        <f t="shared" si="19"/>
        <v/>
      </c>
      <c r="P219" s="189"/>
      <c r="Q219" s="102"/>
      <c r="R219" s="102"/>
      <c r="S219" s="145" t="str">
        <f t="shared" si="20"/>
        <v/>
      </c>
      <c r="T219" s="191"/>
      <c r="U219" s="192"/>
      <c r="V219" s="146" t="str">
        <f t="shared" si="21"/>
        <v/>
      </c>
      <c r="W219" s="507" t="str">
        <f t="shared" si="22"/>
        <v/>
      </c>
      <c r="X219" s="195" t="str">
        <f>IF(AND(OR(M219="KO",L219&lt;&gt;""),OR(M219="",N219="",O219="")),Listes!$A$74,IF(AND(L219&lt;S219,U219=""),Listes!$A$76,IF(AND(L219&lt;&gt;"",S219&lt;L219,T219=""),Listes!$A$78,IF(AND(Y219="",OR(M219&lt;&gt;"",N219&lt;&gt;"",O219&lt;&gt;"",P219&lt;&gt;"",Q219&lt;&gt;"",R219&lt;&gt;"")),Listes!$A$79,""))))</f>
        <v/>
      </c>
      <c r="Y219" s="196"/>
      <c r="Z219" s="152">
        <f t="shared" si="23"/>
        <v>0</v>
      </c>
    </row>
    <row r="220" spans="1:26" ht="20.100000000000001" customHeight="1" x14ac:dyDescent="0.25">
      <c r="A220" s="134">
        <v>214</v>
      </c>
      <c r="B220" s="206" t="str">
        <f>IF('Dépenses rémunération au réel'!$B220="","",'Dépenses rémunération au réel'!$B220)</f>
        <v/>
      </c>
      <c r="C220" s="206" t="str">
        <f>IF('Dépenses rémunération au réel'!$C220="","",'Dépenses rémunération au réel'!$C220)</f>
        <v/>
      </c>
      <c r="D220" s="207" t="str">
        <f>IF('Dépenses rémunération au réel'!$D220="","",'Dépenses rémunération au réel'!$D220)</f>
        <v/>
      </c>
      <c r="E220" s="131" t="str">
        <f>IF('Dépenses rémunération au réel'!$E220="","",'Dépenses rémunération au réel'!$E220)</f>
        <v/>
      </c>
      <c r="F220" s="131" t="str">
        <f>IF('Dépenses rémunération au réel'!$F220="","",'Dépenses rémunération au réel'!$F220)</f>
        <v/>
      </c>
      <c r="G220" s="289" t="str">
        <f>IF('Dépenses rémunération au réel'!$G220="","",'Dépenses rémunération au réel'!$G220)</f>
        <v/>
      </c>
      <c r="H220" s="289" t="str">
        <f>IF('Dépenses rémunération au réel'!$H220="","",'Dépenses rémunération au réel'!$H220)</f>
        <v/>
      </c>
      <c r="I220" s="144" t="str">
        <f>IF('Dépenses rémunération au réel'!$I220="","",'Dépenses rémunération au réel'!$I220)</f>
        <v/>
      </c>
      <c r="J220" s="190" t="str">
        <f>IF('Dépenses rémunération au réel'!$J220="","",'Dépenses rémunération au réel'!$J220)</f>
        <v/>
      </c>
      <c r="K220" s="190" t="str">
        <f>IF('Dépenses rémunération au réel'!$K220="","",'Dépenses rémunération au réel'!$K220)</f>
        <v/>
      </c>
      <c r="L220" s="213" t="str">
        <f>IF('Dépenses rémunération au réel'!$L220=0,"",'Dépenses rémunération au réel'!$L220)</f>
        <v/>
      </c>
      <c r="M220" s="342"/>
      <c r="N220" s="291" t="str">
        <f t="shared" si="18"/>
        <v/>
      </c>
      <c r="O220" s="291" t="str">
        <f t="shared" si="19"/>
        <v/>
      </c>
      <c r="P220" s="189"/>
      <c r="Q220" s="102"/>
      <c r="R220" s="102"/>
      <c r="S220" s="145" t="str">
        <f t="shared" si="20"/>
        <v/>
      </c>
      <c r="T220" s="191"/>
      <c r="U220" s="192"/>
      <c r="V220" s="146" t="str">
        <f t="shared" si="21"/>
        <v/>
      </c>
      <c r="W220" s="507" t="str">
        <f t="shared" si="22"/>
        <v/>
      </c>
      <c r="X220" s="195" t="str">
        <f>IF(AND(OR(M220="KO",L220&lt;&gt;""),OR(M220="",N220="",O220="")),Listes!$A$74,IF(AND(L220&lt;S220,U220=""),Listes!$A$76,IF(AND(L220&lt;&gt;"",S220&lt;L220,T220=""),Listes!$A$78,IF(AND(Y220="",OR(M220&lt;&gt;"",N220&lt;&gt;"",O220&lt;&gt;"",P220&lt;&gt;"",Q220&lt;&gt;"",R220&lt;&gt;"")),Listes!$A$79,""))))</f>
        <v/>
      </c>
      <c r="Y220" s="196"/>
      <c r="Z220" s="152">
        <f t="shared" si="23"/>
        <v>0</v>
      </c>
    </row>
    <row r="221" spans="1:26" ht="20.100000000000001" customHeight="1" x14ac:dyDescent="0.25">
      <c r="A221" s="134">
        <v>215</v>
      </c>
      <c r="B221" s="206" t="str">
        <f>IF('Dépenses rémunération au réel'!$B221="","",'Dépenses rémunération au réel'!$B221)</f>
        <v/>
      </c>
      <c r="C221" s="206" t="str">
        <f>IF('Dépenses rémunération au réel'!$C221="","",'Dépenses rémunération au réel'!$C221)</f>
        <v/>
      </c>
      <c r="D221" s="207" t="str">
        <f>IF('Dépenses rémunération au réel'!$D221="","",'Dépenses rémunération au réel'!$D221)</f>
        <v/>
      </c>
      <c r="E221" s="131" t="str">
        <f>IF('Dépenses rémunération au réel'!$E221="","",'Dépenses rémunération au réel'!$E221)</f>
        <v/>
      </c>
      <c r="F221" s="131" t="str">
        <f>IF('Dépenses rémunération au réel'!$F221="","",'Dépenses rémunération au réel'!$F221)</f>
        <v/>
      </c>
      <c r="G221" s="289" t="str">
        <f>IF('Dépenses rémunération au réel'!$G221="","",'Dépenses rémunération au réel'!$G221)</f>
        <v/>
      </c>
      <c r="H221" s="289" t="str">
        <f>IF('Dépenses rémunération au réel'!$H221="","",'Dépenses rémunération au réel'!$H221)</f>
        <v/>
      </c>
      <c r="I221" s="144" t="str">
        <f>IF('Dépenses rémunération au réel'!$I221="","",'Dépenses rémunération au réel'!$I221)</f>
        <v/>
      </c>
      <c r="J221" s="190" t="str">
        <f>IF('Dépenses rémunération au réel'!$J221="","",'Dépenses rémunération au réel'!$J221)</f>
        <v/>
      </c>
      <c r="K221" s="190" t="str">
        <f>IF('Dépenses rémunération au réel'!$K221="","",'Dépenses rémunération au réel'!$K221)</f>
        <v/>
      </c>
      <c r="L221" s="213" t="str">
        <f>IF('Dépenses rémunération au réel'!$L221=0,"",'Dépenses rémunération au réel'!$L221)</f>
        <v/>
      </c>
      <c r="M221" s="342"/>
      <c r="N221" s="291" t="str">
        <f t="shared" si="18"/>
        <v/>
      </c>
      <c r="O221" s="291" t="str">
        <f t="shared" si="19"/>
        <v/>
      </c>
      <c r="P221" s="189"/>
      <c r="Q221" s="102"/>
      <c r="R221" s="102"/>
      <c r="S221" s="145" t="str">
        <f t="shared" si="20"/>
        <v/>
      </c>
      <c r="T221" s="191"/>
      <c r="U221" s="192"/>
      <c r="V221" s="146" t="str">
        <f t="shared" si="21"/>
        <v/>
      </c>
      <c r="W221" s="507" t="str">
        <f t="shared" si="22"/>
        <v/>
      </c>
      <c r="X221" s="195" t="str">
        <f>IF(AND(OR(M221="KO",L221&lt;&gt;""),OR(M221="",N221="",O221="")),Listes!$A$74,IF(AND(L221&lt;S221,U221=""),Listes!$A$76,IF(AND(L221&lt;&gt;"",S221&lt;L221,T221=""),Listes!$A$78,IF(AND(Y221="",OR(M221&lt;&gt;"",N221&lt;&gt;"",O221&lt;&gt;"",P221&lt;&gt;"",Q221&lt;&gt;"",R221&lt;&gt;"")),Listes!$A$79,""))))</f>
        <v/>
      </c>
      <c r="Y221" s="196"/>
      <c r="Z221" s="152">
        <f t="shared" si="23"/>
        <v>0</v>
      </c>
    </row>
    <row r="222" spans="1:26" ht="20.100000000000001" customHeight="1" x14ac:dyDescent="0.25">
      <c r="A222" s="134">
        <v>216</v>
      </c>
      <c r="B222" s="206" t="str">
        <f>IF('Dépenses rémunération au réel'!$B222="","",'Dépenses rémunération au réel'!$B222)</f>
        <v/>
      </c>
      <c r="C222" s="206" t="str">
        <f>IF('Dépenses rémunération au réel'!$C222="","",'Dépenses rémunération au réel'!$C222)</f>
        <v/>
      </c>
      <c r="D222" s="207" t="str">
        <f>IF('Dépenses rémunération au réel'!$D222="","",'Dépenses rémunération au réel'!$D222)</f>
        <v/>
      </c>
      <c r="E222" s="131" t="str">
        <f>IF('Dépenses rémunération au réel'!$E222="","",'Dépenses rémunération au réel'!$E222)</f>
        <v/>
      </c>
      <c r="F222" s="131" t="str">
        <f>IF('Dépenses rémunération au réel'!$F222="","",'Dépenses rémunération au réel'!$F222)</f>
        <v/>
      </c>
      <c r="G222" s="289" t="str">
        <f>IF('Dépenses rémunération au réel'!$G222="","",'Dépenses rémunération au réel'!$G222)</f>
        <v/>
      </c>
      <c r="H222" s="289" t="str">
        <f>IF('Dépenses rémunération au réel'!$H222="","",'Dépenses rémunération au réel'!$H222)</f>
        <v/>
      </c>
      <c r="I222" s="144" t="str">
        <f>IF('Dépenses rémunération au réel'!$I222="","",'Dépenses rémunération au réel'!$I222)</f>
        <v/>
      </c>
      <c r="J222" s="190" t="str">
        <f>IF('Dépenses rémunération au réel'!$J222="","",'Dépenses rémunération au réel'!$J222)</f>
        <v/>
      </c>
      <c r="K222" s="190" t="str">
        <f>IF('Dépenses rémunération au réel'!$K222="","",'Dépenses rémunération au réel'!$K222)</f>
        <v/>
      </c>
      <c r="L222" s="213" t="str">
        <f>IF('Dépenses rémunération au réel'!$L222=0,"",'Dépenses rémunération au réel'!$L222)</f>
        <v/>
      </c>
      <c r="M222" s="342"/>
      <c r="N222" s="291" t="str">
        <f t="shared" si="18"/>
        <v/>
      </c>
      <c r="O222" s="291" t="str">
        <f t="shared" si="19"/>
        <v/>
      </c>
      <c r="P222" s="189"/>
      <c r="Q222" s="102"/>
      <c r="R222" s="102"/>
      <c r="S222" s="145" t="str">
        <f t="shared" si="20"/>
        <v/>
      </c>
      <c r="T222" s="191"/>
      <c r="U222" s="192"/>
      <c r="V222" s="146" t="str">
        <f t="shared" si="21"/>
        <v/>
      </c>
      <c r="W222" s="507" t="str">
        <f t="shared" si="22"/>
        <v/>
      </c>
      <c r="X222" s="195" t="str">
        <f>IF(AND(OR(M222="KO",L222&lt;&gt;""),OR(M222="",N222="",O222="")),Listes!$A$74,IF(AND(L222&lt;S222,U222=""),Listes!$A$76,IF(AND(L222&lt;&gt;"",S222&lt;L222,T222=""),Listes!$A$78,IF(AND(Y222="",OR(M222&lt;&gt;"",N222&lt;&gt;"",O222&lt;&gt;"",P222&lt;&gt;"",Q222&lt;&gt;"",R222&lt;&gt;"")),Listes!$A$79,""))))</f>
        <v/>
      </c>
      <c r="Y222" s="196"/>
      <c r="Z222" s="152">
        <f t="shared" si="23"/>
        <v>0</v>
      </c>
    </row>
    <row r="223" spans="1:26" ht="20.100000000000001" customHeight="1" x14ac:dyDescent="0.25">
      <c r="A223" s="134">
        <v>217</v>
      </c>
      <c r="B223" s="206" t="str">
        <f>IF('Dépenses rémunération au réel'!$B223="","",'Dépenses rémunération au réel'!$B223)</f>
        <v/>
      </c>
      <c r="C223" s="206" t="str">
        <f>IF('Dépenses rémunération au réel'!$C223="","",'Dépenses rémunération au réel'!$C223)</f>
        <v/>
      </c>
      <c r="D223" s="207" t="str">
        <f>IF('Dépenses rémunération au réel'!$D223="","",'Dépenses rémunération au réel'!$D223)</f>
        <v/>
      </c>
      <c r="E223" s="131" t="str">
        <f>IF('Dépenses rémunération au réel'!$E223="","",'Dépenses rémunération au réel'!$E223)</f>
        <v/>
      </c>
      <c r="F223" s="131" t="str">
        <f>IF('Dépenses rémunération au réel'!$F223="","",'Dépenses rémunération au réel'!$F223)</f>
        <v/>
      </c>
      <c r="G223" s="289" t="str">
        <f>IF('Dépenses rémunération au réel'!$G223="","",'Dépenses rémunération au réel'!$G223)</f>
        <v/>
      </c>
      <c r="H223" s="289" t="str">
        <f>IF('Dépenses rémunération au réel'!$H223="","",'Dépenses rémunération au réel'!$H223)</f>
        <v/>
      </c>
      <c r="I223" s="144" t="str">
        <f>IF('Dépenses rémunération au réel'!$I223="","",'Dépenses rémunération au réel'!$I223)</f>
        <v/>
      </c>
      <c r="J223" s="190" t="str">
        <f>IF('Dépenses rémunération au réel'!$J223="","",'Dépenses rémunération au réel'!$J223)</f>
        <v/>
      </c>
      <c r="K223" s="190" t="str">
        <f>IF('Dépenses rémunération au réel'!$K223="","",'Dépenses rémunération au réel'!$K223)</f>
        <v/>
      </c>
      <c r="L223" s="213" t="str">
        <f>IF('Dépenses rémunération au réel'!$L223=0,"",'Dépenses rémunération au réel'!$L223)</f>
        <v/>
      </c>
      <c r="M223" s="342"/>
      <c r="N223" s="291" t="str">
        <f t="shared" si="18"/>
        <v/>
      </c>
      <c r="O223" s="291" t="str">
        <f t="shared" si="19"/>
        <v/>
      </c>
      <c r="P223" s="189"/>
      <c r="Q223" s="102"/>
      <c r="R223" s="102"/>
      <c r="S223" s="145" t="str">
        <f t="shared" si="20"/>
        <v/>
      </c>
      <c r="T223" s="191"/>
      <c r="U223" s="192"/>
      <c r="V223" s="146" t="str">
        <f t="shared" si="21"/>
        <v/>
      </c>
      <c r="W223" s="507" t="str">
        <f t="shared" si="22"/>
        <v/>
      </c>
      <c r="X223" s="195" t="str">
        <f>IF(AND(OR(M223="KO",L223&lt;&gt;""),OR(M223="",N223="",O223="")),Listes!$A$74,IF(AND(L223&lt;S223,U223=""),Listes!$A$76,IF(AND(L223&lt;&gt;"",S223&lt;L223,T223=""),Listes!$A$78,IF(AND(Y223="",OR(M223&lt;&gt;"",N223&lt;&gt;"",O223&lt;&gt;"",P223&lt;&gt;"",Q223&lt;&gt;"",R223&lt;&gt;"")),Listes!$A$79,""))))</f>
        <v/>
      </c>
      <c r="Y223" s="196"/>
      <c r="Z223" s="152">
        <f t="shared" si="23"/>
        <v>0</v>
      </c>
    </row>
    <row r="224" spans="1:26" ht="20.100000000000001" customHeight="1" x14ac:dyDescent="0.25">
      <c r="A224" s="134">
        <v>218</v>
      </c>
      <c r="B224" s="206" t="str">
        <f>IF('Dépenses rémunération au réel'!$B224="","",'Dépenses rémunération au réel'!$B224)</f>
        <v/>
      </c>
      <c r="C224" s="206" t="str">
        <f>IF('Dépenses rémunération au réel'!$C224="","",'Dépenses rémunération au réel'!$C224)</f>
        <v/>
      </c>
      <c r="D224" s="207" t="str">
        <f>IF('Dépenses rémunération au réel'!$D224="","",'Dépenses rémunération au réel'!$D224)</f>
        <v/>
      </c>
      <c r="E224" s="131" t="str">
        <f>IF('Dépenses rémunération au réel'!$E224="","",'Dépenses rémunération au réel'!$E224)</f>
        <v/>
      </c>
      <c r="F224" s="131" t="str">
        <f>IF('Dépenses rémunération au réel'!$F224="","",'Dépenses rémunération au réel'!$F224)</f>
        <v/>
      </c>
      <c r="G224" s="289" t="str">
        <f>IF('Dépenses rémunération au réel'!$G224="","",'Dépenses rémunération au réel'!$G224)</f>
        <v/>
      </c>
      <c r="H224" s="289" t="str">
        <f>IF('Dépenses rémunération au réel'!$H224="","",'Dépenses rémunération au réel'!$H224)</f>
        <v/>
      </c>
      <c r="I224" s="144" t="str">
        <f>IF('Dépenses rémunération au réel'!$I224="","",'Dépenses rémunération au réel'!$I224)</f>
        <v/>
      </c>
      <c r="J224" s="190" t="str">
        <f>IF('Dépenses rémunération au réel'!$J224="","",'Dépenses rémunération au réel'!$J224)</f>
        <v/>
      </c>
      <c r="K224" s="190" t="str">
        <f>IF('Dépenses rémunération au réel'!$K224="","",'Dépenses rémunération au réel'!$K224)</f>
        <v/>
      </c>
      <c r="L224" s="213" t="str">
        <f>IF('Dépenses rémunération au réel'!$L224=0,"",'Dépenses rémunération au réel'!$L224)</f>
        <v/>
      </c>
      <c r="M224" s="342"/>
      <c r="N224" s="291" t="str">
        <f t="shared" si="18"/>
        <v/>
      </c>
      <c r="O224" s="291" t="str">
        <f t="shared" si="19"/>
        <v/>
      </c>
      <c r="P224" s="189"/>
      <c r="Q224" s="102"/>
      <c r="R224" s="102"/>
      <c r="S224" s="145" t="str">
        <f t="shared" si="20"/>
        <v/>
      </c>
      <c r="T224" s="191"/>
      <c r="U224" s="192"/>
      <c r="V224" s="146" t="str">
        <f t="shared" si="21"/>
        <v/>
      </c>
      <c r="W224" s="507" t="str">
        <f t="shared" si="22"/>
        <v/>
      </c>
      <c r="X224" s="195" t="str">
        <f>IF(AND(OR(M224="KO",L224&lt;&gt;""),OR(M224="",N224="",O224="")),Listes!$A$74,IF(AND(L224&lt;S224,U224=""),Listes!$A$76,IF(AND(L224&lt;&gt;"",S224&lt;L224,T224=""),Listes!$A$78,IF(AND(Y224="",OR(M224&lt;&gt;"",N224&lt;&gt;"",O224&lt;&gt;"",P224&lt;&gt;"",Q224&lt;&gt;"",R224&lt;&gt;"")),Listes!$A$79,""))))</f>
        <v/>
      </c>
      <c r="Y224" s="196"/>
      <c r="Z224" s="152">
        <f t="shared" si="23"/>
        <v>0</v>
      </c>
    </row>
    <row r="225" spans="1:26" ht="20.100000000000001" customHeight="1" x14ac:dyDescent="0.25">
      <c r="A225" s="134">
        <v>219</v>
      </c>
      <c r="B225" s="206" t="str">
        <f>IF('Dépenses rémunération au réel'!$B225="","",'Dépenses rémunération au réel'!$B225)</f>
        <v/>
      </c>
      <c r="C225" s="206" t="str">
        <f>IF('Dépenses rémunération au réel'!$C225="","",'Dépenses rémunération au réel'!$C225)</f>
        <v/>
      </c>
      <c r="D225" s="207" t="str">
        <f>IF('Dépenses rémunération au réel'!$D225="","",'Dépenses rémunération au réel'!$D225)</f>
        <v/>
      </c>
      <c r="E225" s="131" t="str">
        <f>IF('Dépenses rémunération au réel'!$E225="","",'Dépenses rémunération au réel'!$E225)</f>
        <v/>
      </c>
      <c r="F225" s="131" t="str">
        <f>IF('Dépenses rémunération au réel'!$F225="","",'Dépenses rémunération au réel'!$F225)</f>
        <v/>
      </c>
      <c r="G225" s="289" t="str">
        <f>IF('Dépenses rémunération au réel'!$G225="","",'Dépenses rémunération au réel'!$G225)</f>
        <v/>
      </c>
      <c r="H225" s="289" t="str">
        <f>IF('Dépenses rémunération au réel'!$H225="","",'Dépenses rémunération au réel'!$H225)</f>
        <v/>
      </c>
      <c r="I225" s="144" t="str">
        <f>IF('Dépenses rémunération au réel'!$I225="","",'Dépenses rémunération au réel'!$I225)</f>
        <v/>
      </c>
      <c r="J225" s="190" t="str">
        <f>IF('Dépenses rémunération au réel'!$J225="","",'Dépenses rémunération au réel'!$J225)</f>
        <v/>
      </c>
      <c r="K225" s="190" t="str">
        <f>IF('Dépenses rémunération au réel'!$K225="","",'Dépenses rémunération au réel'!$K225)</f>
        <v/>
      </c>
      <c r="L225" s="213" t="str">
        <f>IF('Dépenses rémunération au réel'!$L225=0,"",'Dépenses rémunération au réel'!$L225)</f>
        <v/>
      </c>
      <c r="M225" s="342"/>
      <c r="N225" s="291" t="str">
        <f t="shared" si="18"/>
        <v/>
      </c>
      <c r="O225" s="291" t="str">
        <f t="shared" si="19"/>
        <v/>
      </c>
      <c r="P225" s="189"/>
      <c r="Q225" s="102"/>
      <c r="R225" s="102"/>
      <c r="S225" s="145" t="str">
        <f t="shared" si="20"/>
        <v/>
      </c>
      <c r="T225" s="191"/>
      <c r="U225" s="192"/>
      <c r="V225" s="146" t="str">
        <f t="shared" si="21"/>
        <v/>
      </c>
      <c r="W225" s="507" t="str">
        <f t="shared" si="22"/>
        <v/>
      </c>
      <c r="X225" s="195" t="str">
        <f>IF(AND(OR(M225="KO",L225&lt;&gt;""),OR(M225="",N225="",O225="")),Listes!$A$74,IF(AND(L225&lt;S225,U225=""),Listes!$A$76,IF(AND(L225&lt;&gt;"",S225&lt;L225,T225=""),Listes!$A$78,IF(AND(Y225="",OR(M225&lt;&gt;"",N225&lt;&gt;"",O225&lt;&gt;"",P225&lt;&gt;"",Q225&lt;&gt;"",R225&lt;&gt;"")),Listes!$A$79,""))))</f>
        <v/>
      </c>
      <c r="Y225" s="196"/>
      <c r="Z225" s="152">
        <f t="shared" si="23"/>
        <v>0</v>
      </c>
    </row>
    <row r="226" spans="1:26" ht="20.100000000000001" customHeight="1" x14ac:dyDescent="0.25">
      <c r="A226" s="134">
        <v>220</v>
      </c>
      <c r="B226" s="206" t="str">
        <f>IF('Dépenses rémunération au réel'!$B226="","",'Dépenses rémunération au réel'!$B226)</f>
        <v/>
      </c>
      <c r="C226" s="206" t="str">
        <f>IF('Dépenses rémunération au réel'!$C226="","",'Dépenses rémunération au réel'!$C226)</f>
        <v/>
      </c>
      <c r="D226" s="207" t="str">
        <f>IF('Dépenses rémunération au réel'!$D226="","",'Dépenses rémunération au réel'!$D226)</f>
        <v/>
      </c>
      <c r="E226" s="131" t="str">
        <f>IF('Dépenses rémunération au réel'!$E226="","",'Dépenses rémunération au réel'!$E226)</f>
        <v/>
      </c>
      <c r="F226" s="131" t="str">
        <f>IF('Dépenses rémunération au réel'!$F226="","",'Dépenses rémunération au réel'!$F226)</f>
        <v/>
      </c>
      <c r="G226" s="289" t="str">
        <f>IF('Dépenses rémunération au réel'!$G226="","",'Dépenses rémunération au réel'!$G226)</f>
        <v/>
      </c>
      <c r="H226" s="289" t="str">
        <f>IF('Dépenses rémunération au réel'!$H226="","",'Dépenses rémunération au réel'!$H226)</f>
        <v/>
      </c>
      <c r="I226" s="144" t="str">
        <f>IF('Dépenses rémunération au réel'!$I226="","",'Dépenses rémunération au réel'!$I226)</f>
        <v/>
      </c>
      <c r="J226" s="190" t="str">
        <f>IF('Dépenses rémunération au réel'!$J226="","",'Dépenses rémunération au réel'!$J226)</f>
        <v/>
      </c>
      <c r="K226" s="190" t="str">
        <f>IF('Dépenses rémunération au réel'!$K226="","",'Dépenses rémunération au réel'!$K226)</f>
        <v/>
      </c>
      <c r="L226" s="213" t="str">
        <f>IF('Dépenses rémunération au réel'!$L226=0,"",'Dépenses rémunération au réel'!$L226)</f>
        <v/>
      </c>
      <c r="M226" s="342"/>
      <c r="N226" s="291" t="str">
        <f t="shared" si="18"/>
        <v/>
      </c>
      <c r="O226" s="291" t="str">
        <f t="shared" si="19"/>
        <v/>
      </c>
      <c r="P226" s="189"/>
      <c r="Q226" s="102"/>
      <c r="R226" s="102"/>
      <c r="S226" s="145" t="str">
        <f t="shared" si="20"/>
        <v/>
      </c>
      <c r="T226" s="191"/>
      <c r="U226" s="192"/>
      <c r="V226" s="146" t="str">
        <f t="shared" si="21"/>
        <v/>
      </c>
      <c r="W226" s="507" t="str">
        <f t="shared" si="22"/>
        <v/>
      </c>
      <c r="X226" s="195" t="str">
        <f>IF(AND(OR(M226="KO",L226&lt;&gt;""),OR(M226="",N226="",O226="")),Listes!$A$74,IF(AND(L226&lt;S226,U226=""),Listes!$A$76,IF(AND(L226&lt;&gt;"",S226&lt;L226,T226=""),Listes!$A$78,IF(AND(Y226="",OR(M226&lt;&gt;"",N226&lt;&gt;"",O226&lt;&gt;"",P226&lt;&gt;"",Q226&lt;&gt;"",R226&lt;&gt;"")),Listes!$A$79,""))))</f>
        <v/>
      </c>
      <c r="Y226" s="196"/>
      <c r="Z226" s="152">
        <f t="shared" si="23"/>
        <v>0</v>
      </c>
    </row>
    <row r="227" spans="1:26" ht="20.100000000000001" customHeight="1" x14ac:dyDescent="0.25">
      <c r="A227" s="134">
        <v>221</v>
      </c>
      <c r="B227" s="206" t="str">
        <f>IF('Dépenses rémunération au réel'!$B227="","",'Dépenses rémunération au réel'!$B227)</f>
        <v/>
      </c>
      <c r="C227" s="206" t="str">
        <f>IF('Dépenses rémunération au réel'!$C227="","",'Dépenses rémunération au réel'!$C227)</f>
        <v/>
      </c>
      <c r="D227" s="207" t="str">
        <f>IF('Dépenses rémunération au réel'!$D227="","",'Dépenses rémunération au réel'!$D227)</f>
        <v/>
      </c>
      <c r="E227" s="131" t="str">
        <f>IF('Dépenses rémunération au réel'!$E227="","",'Dépenses rémunération au réel'!$E227)</f>
        <v/>
      </c>
      <c r="F227" s="131" t="str">
        <f>IF('Dépenses rémunération au réel'!$F227="","",'Dépenses rémunération au réel'!$F227)</f>
        <v/>
      </c>
      <c r="G227" s="289" t="str">
        <f>IF('Dépenses rémunération au réel'!$G227="","",'Dépenses rémunération au réel'!$G227)</f>
        <v/>
      </c>
      <c r="H227" s="289" t="str">
        <f>IF('Dépenses rémunération au réel'!$H227="","",'Dépenses rémunération au réel'!$H227)</f>
        <v/>
      </c>
      <c r="I227" s="144" t="str">
        <f>IF('Dépenses rémunération au réel'!$I227="","",'Dépenses rémunération au réel'!$I227)</f>
        <v/>
      </c>
      <c r="J227" s="190" t="str">
        <f>IF('Dépenses rémunération au réel'!$J227="","",'Dépenses rémunération au réel'!$J227)</f>
        <v/>
      </c>
      <c r="K227" s="190" t="str">
        <f>IF('Dépenses rémunération au réel'!$K227="","",'Dépenses rémunération au réel'!$K227)</f>
        <v/>
      </c>
      <c r="L227" s="213" t="str">
        <f>IF('Dépenses rémunération au réel'!$L227=0,"",'Dépenses rémunération au réel'!$L227)</f>
        <v/>
      </c>
      <c r="M227" s="342"/>
      <c r="N227" s="291" t="str">
        <f t="shared" si="18"/>
        <v/>
      </c>
      <c r="O227" s="291" t="str">
        <f t="shared" si="19"/>
        <v/>
      </c>
      <c r="P227" s="189"/>
      <c r="Q227" s="102"/>
      <c r="R227" s="102"/>
      <c r="S227" s="145" t="str">
        <f t="shared" si="20"/>
        <v/>
      </c>
      <c r="T227" s="191"/>
      <c r="U227" s="192"/>
      <c r="V227" s="146" t="str">
        <f t="shared" si="21"/>
        <v/>
      </c>
      <c r="W227" s="507" t="str">
        <f t="shared" si="22"/>
        <v/>
      </c>
      <c r="X227" s="195" t="str">
        <f>IF(AND(OR(M227="KO",L227&lt;&gt;""),OR(M227="",N227="",O227="")),Listes!$A$74,IF(AND(L227&lt;S227,U227=""),Listes!$A$76,IF(AND(L227&lt;&gt;"",S227&lt;L227,T227=""),Listes!$A$78,IF(AND(Y227="",OR(M227&lt;&gt;"",N227&lt;&gt;"",O227&lt;&gt;"",P227&lt;&gt;"",Q227&lt;&gt;"",R227&lt;&gt;"")),Listes!$A$79,""))))</f>
        <v/>
      </c>
      <c r="Y227" s="196"/>
      <c r="Z227" s="152">
        <f t="shared" si="23"/>
        <v>0</v>
      </c>
    </row>
    <row r="228" spans="1:26" ht="20.100000000000001" customHeight="1" x14ac:dyDescent="0.25">
      <c r="A228" s="134">
        <v>222</v>
      </c>
      <c r="B228" s="206" t="str">
        <f>IF('Dépenses rémunération au réel'!$B228="","",'Dépenses rémunération au réel'!$B228)</f>
        <v/>
      </c>
      <c r="C228" s="206" t="str">
        <f>IF('Dépenses rémunération au réel'!$C228="","",'Dépenses rémunération au réel'!$C228)</f>
        <v/>
      </c>
      <c r="D228" s="207" t="str">
        <f>IF('Dépenses rémunération au réel'!$D228="","",'Dépenses rémunération au réel'!$D228)</f>
        <v/>
      </c>
      <c r="E228" s="131" t="str">
        <f>IF('Dépenses rémunération au réel'!$E228="","",'Dépenses rémunération au réel'!$E228)</f>
        <v/>
      </c>
      <c r="F228" s="131" t="str">
        <f>IF('Dépenses rémunération au réel'!$F228="","",'Dépenses rémunération au réel'!$F228)</f>
        <v/>
      </c>
      <c r="G228" s="289" t="str">
        <f>IF('Dépenses rémunération au réel'!$G228="","",'Dépenses rémunération au réel'!$G228)</f>
        <v/>
      </c>
      <c r="H228" s="289" t="str">
        <f>IF('Dépenses rémunération au réel'!$H228="","",'Dépenses rémunération au réel'!$H228)</f>
        <v/>
      </c>
      <c r="I228" s="144" t="str">
        <f>IF('Dépenses rémunération au réel'!$I228="","",'Dépenses rémunération au réel'!$I228)</f>
        <v/>
      </c>
      <c r="J228" s="190" t="str">
        <f>IF('Dépenses rémunération au réel'!$J228="","",'Dépenses rémunération au réel'!$J228)</f>
        <v/>
      </c>
      <c r="K228" s="190" t="str">
        <f>IF('Dépenses rémunération au réel'!$K228="","",'Dépenses rémunération au réel'!$K228)</f>
        <v/>
      </c>
      <c r="L228" s="213" t="str">
        <f>IF('Dépenses rémunération au réel'!$L228=0,"",'Dépenses rémunération au réel'!$L228)</f>
        <v/>
      </c>
      <c r="M228" s="342"/>
      <c r="N228" s="291" t="str">
        <f t="shared" si="18"/>
        <v/>
      </c>
      <c r="O228" s="291" t="str">
        <f t="shared" si="19"/>
        <v/>
      </c>
      <c r="P228" s="189"/>
      <c r="Q228" s="102"/>
      <c r="R228" s="102"/>
      <c r="S228" s="145" t="str">
        <f t="shared" si="20"/>
        <v/>
      </c>
      <c r="T228" s="191"/>
      <c r="U228" s="192"/>
      <c r="V228" s="146" t="str">
        <f t="shared" si="21"/>
        <v/>
      </c>
      <c r="W228" s="507" t="str">
        <f t="shared" si="22"/>
        <v/>
      </c>
      <c r="X228" s="195" t="str">
        <f>IF(AND(OR(M228="KO",L228&lt;&gt;""),OR(M228="",N228="",O228="")),Listes!$A$74,IF(AND(L228&lt;S228,U228=""),Listes!$A$76,IF(AND(L228&lt;&gt;"",S228&lt;L228,T228=""),Listes!$A$78,IF(AND(Y228="",OR(M228&lt;&gt;"",N228&lt;&gt;"",O228&lt;&gt;"",P228&lt;&gt;"",Q228&lt;&gt;"",R228&lt;&gt;"")),Listes!$A$79,""))))</f>
        <v/>
      </c>
      <c r="Y228" s="196"/>
      <c r="Z228" s="152">
        <f t="shared" si="23"/>
        <v>0</v>
      </c>
    </row>
    <row r="229" spans="1:26" ht="20.100000000000001" customHeight="1" x14ac:dyDescent="0.25">
      <c r="A229" s="134">
        <v>223</v>
      </c>
      <c r="B229" s="206" t="str">
        <f>IF('Dépenses rémunération au réel'!$B229="","",'Dépenses rémunération au réel'!$B229)</f>
        <v/>
      </c>
      <c r="C229" s="206" t="str">
        <f>IF('Dépenses rémunération au réel'!$C229="","",'Dépenses rémunération au réel'!$C229)</f>
        <v/>
      </c>
      <c r="D229" s="207" t="str">
        <f>IF('Dépenses rémunération au réel'!$D229="","",'Dépenses rémunération au réel'!$D229)</f>
        <v/>
      </c>
      <c r="E229" s="131" t="str">
        <f>IF('Dépenses rémunération au réel'!$E229="","",'Dépenses rémunération au réel'!$E229)</f>
        <v/>
      </c>
      <c r="F229" s="131" t="str">
        <f>IF('Dépenses rémunération au réel'!$F229="","",'Dépenses rémunération au réel'!$F229)</f>
        <v/>
      </c>
      <c r="G229" s="289" t="str">
        <f>IF('Dépenses rémunération au réel'!$G229="","",'Dépenses rémunération au réel'!$G229)</f>
        <v/>
      </c>
      <c r="H229" s="289" t="str">
        <f>IF('Dépenses rémunération au réel'!$H229="","",'Dépenses rémunération au réel'!$H229)</f>
        <v/>
      </c>
      <c r="I229" s="144" t="str">
        <f>IF('Dépenses rémunération au réel'!$I229="","",'Dépenses rémunération au réel'!$I229)</f>
        <v/>
      </c>
      <c r="J229" s="190" t="str">
        <f>IF('Dépenses rémunération au réel'!$J229="","",'Dépenses rémunération au réel'!$J229)</f>
        <v/>
      </c>
      <c r="K229" s="190" t="str">
        <f>IF('Dépenses rémunération au réel'!$K229="","",'Dépenses rémunération au réel'!$K229)</f>
        <v/>
      </c>
      <c r="L229" s="213" t="str">
        <f>IF('Dépenses rémunération au réel'!$L229=0,"",'Dépenses rémunération au réel'!$L229)</f>
        <v/>
      </c>
      <c r="M229" s="342"/>
      <c r="N229" s="291" t="str">
        <f t="shared" si="18"/>
        <v/>
      </c>
      <c r="O229" s="291" t="str">
        <f t="shared" si="19"/>
        <v/>
      </c>
      <c r="P229" s="189"/>
      <c r="Q229" s="102"/>
      <c r="R229" s="102"/>
      <c r="S229" s="145" t="str">
        <f t="shared" si="20"/>
        <v/>
      </c>
      <c r="T229" s="191"/>
      <c r="U229" s="192"/>
      <c r="V229" s="146" t="str">
        <f t="shared" si="21"/>
        <v/>
      </c>
      <c r="W229" s="507" t="str">
        <f t="shared" si="22"/>
        <v/>
      </c>
      <c r="X229" s="195" t="str">
        <f>IF(AND(OR(M229="KO",L229&lt;&gt;""),OR(M229="",N229="",O229="")),Listes!$A$74,IF(AND(L229&lt;S229,U229=""),Listes!$A$76,IF(AND(L229&lt;&gt;"",S229&lt;L229,T229=""),Listes!$A$78,IF(AND(Y229="",OR(M229&lt;&gt;"",N229&lt;&gt;"",O229&lt;&gt;"",P229&lt;&gt;"",Q229&lt;&gt;"",R229&lt;&gt;"")),Listes!$A$79,""))))</f>
        <v/>
      </c>
      <c r="Y229" s="196"/>
      <c r="Z229" s="152">
        <f t="shared" si="23"/>
        <v>0</v>
      </c>
    </row>
    <row r="230" spans="1:26" ht="20.100000000000001" customHeight="1" x14ac:dyDescent="0.25">
      <c r="A230" s="134">
        <v>224</v>
      </c>
      <c r="B230" s="206" t="str">
        <f>IF('Dépenses rémunération au réel'!$B230="","",'Dépenses rémunération au réel'!$B230)</f>
        <v/>
      </c>
      <c r="C230" s="206" t="str">
        <f>IF('Dépenses rémunération au réel'!$C230="","",'Dépenses rémunération au réel'!$C230)</f>
        <v/>
      </c>
      <c r="D230" s="207" t="str">
        <f>IF('Dépenses rémunération au réel'!$D230="","",'Dépenses rémunération au réel'!$D230)</f>
        <v/>
      </c>
      <c r="E230" s="131" t="str">
        <f>IF('Dépenses rémunération au réel'!$E230="","",'Dépenses rémunération au réel'!$E230)</f>
        <v/>
      </c>
      <c r="F230" s="131" t="str">
        <f>IF('Dépenses rémunération au réel'!$F230="","",'Dépenses rémunération au réel'!$F230)</f>
        <v/>
      </c>
      <c r="G230" s="289" t="str">
        <f>IF('Dépenses rémunération au réel'!$G230="","",'Dépenses rémunération au réel'!$G230)</f>
        <v/>
      </c>
      <c r="H230" s="289" t="str">
        <f>IF('Dépenses rémunération au réel'!$H230="","",'Dépenses rémunération au réel'!$H230)</f>
        <v/>
      </c>
      <c r="I230" s="144" t="str">
        <f>IF('Dépenses rémunération au réel'!$I230="","",'Dépenses rémunération au réel'!$I230)</f>
        <v/>
      </c>
      <c r="J230" s="190" t="str">
        <f>IF('Dépenses rémunération au réel'!$J230="","",'Dépenses rémunération au réel'!$J230)</f>
        <v/>
      </c>
      <c r="K230" s="190" t="str">
        <f>IF('Dépenses rémunération au réel'!$K230="","",'Dépenses rémunération au réel'!$K230)</f>
        <v/>
      </c>
      <c r="L230" s="213" t="str">
        <f>IF('Dépenses rémunération au réel'!$L230=0,"",'Dépenses rémunération au réel'!$L230)</f>
        <v/>
      </c>
      <c r="M230" s="342"/>
      <c r="N230" s="291" t="str">
        <f t="shared" si="18"/>
        <v/>
      </c>
      <c r="O230" s="291" t="str">
        <f t="shared" si="19"/>
        <v/>
      </c>
      <c r="P230" s="189"/>
      <c r="Q230" s="102"/>
      <c r="R230" s="102"/>
      <c r="S230" s="145" t="str">
        <f t="shared" si="20"/>
        <v/>
      </c>
      <c r="T230" s="191"/>
      <c r="U230" s="192"/>
      <c r="V230" s="146" t="str">
        <f t="shared" si="21"/>
        <v/>
      </c>
      <c r="W230" s="507" t="str">
        <f t="shared" si="22"/>
        <v/>
      </c>
      <c r="X230" s="195" t="str">
        <f>IF(AND(OR(M230="KO",L230&lt;&gt;""),OR(M230="",N230="",O230="")),Listes!$A$74,IF(AND(L230&lt;S230,U230=""),Listes!$A$76,IF(AND(L230&lt;&gt;"",S230&lt;L230,T230=""),Listes!$A$78,IF(AND(Y230="",OR(M230&lt;&gt;"",N230&lt;&gt;"",O230&lt;&gt;"",P230&lt;&gt;"",Q230&lt;&gt;"",R230&lt;&gt;"")),Listes!$A$79,""))))</f>
        <v/>
      </c>
      <c r="Y230" s="196"/>
      <c r="Z230" s="152">
        <f t="shared" si="23"/>
        <v>0</v>
      </c>
    </row>
    <row r="231" spans="1:26" ht="20.100000000000001" customHeight="1" x14ac:dyDescent="0.25">
      <c r="A231" s="134">
        <v>225</v>
      </c>
      <c r="B231" s="206" t="str">
        <f>IF('Dépenses rémunération au réel'!$B231="","",'Dépenses rémunération au réel'!$B231)</f>
        <v/>
      </c>
      <c r="C231" s="206" t="str">
        <f>IF('Dépenses rémunération au réel'!$C231="","",'Dépenses rémunération au réel'!$C231)</f>
        <v/>
      </c>
      <c r="D231" s="207" t="str">
        <f>IF('Dépenses rémunération au réel'!$D231="","",'Dépenses rémunération au réel'!$D231)</f>
        <v/>
      </c>
      <c r="E231" s="131" t="str">
        <f>IF('Dépenses rémunération au réel'!$E231="","",'Dépenses rémunération au réel'!$E231)</f>
        <v/>
      </c>
      <c r="F231" s="131" t="str">
        <f>IF('Dépenses rémunération au réel'!$F231="","",'Dépenses rémunération au réel'!$F231)</f>
        <v/>
      </c>
      <c r="G231" s="289" t="str">
        <f>IF('Dépenses rémunération au réel'!$G231="","",'Dépenses rémunération au réel'!$G231)</f>
        <v/>
      </c>
      <c r="H231" s="289" t="str">
        <f>IF('Dépenses rémunération au réel'!$H231="","",'Dépenses rémunération au réel'!$H231)</f>
        <v/>
      </c>
      <c r="I231" s="144" t="str">
        <f>IF('Dépenses rémunération au réel'!$I231="","",'Dépenses rémunération au réel'!$I231)</f>
        <v/>
      </c>
      <c r="J231" s="190" t="str">
        <f>IF('Dépenses rémunération au réel'!$J231="","",'Dépenses rémunération au réel'!$J231)</f>
        <v/>
      </c>
      <c r="K231" s="190" t="str">
        <f>IF('Dépenses rémunération au réel'!$K231="","",'Dépenses rémunération au réel'!$K231)</f>
        <v/>
      </c>
      <c r="L231" s="213" t="str">
        <f>IF('Dépenses rémunération au réel'!$L231=0,"",'Dépenses rémunération au réel'!$L231)</f>
        <v/>
      </c>
      <c r="M231" s="342"/>
      <c r="N231" s="291" t="str">
        <f t="shared" si="18"/>
        <v/>
      </c>
      <c r="O231" s="291" t="str">
        <f t="shared" si="19"/>
        <v/>
      </c>
      <c r="P231" s="189"/>
      <c r="Q231" s="102"/>
      <c r="R231" s="102"/>
      <c r="S231" s="145" t="str">
        <f t="shared" si="20"/>
        <v/>
      </c>
      <c r="T231" s="191"/>
      <c r="U231" s="192"/>
      <c r="V231" s="146" t="str">
        <f t="shared" si="21"/>
        <v/>
      </c>
      <c r="W231" s="507" t="str">
        <f t="shared" si="22"/>
        <v/>
      </c>
      <c r="X231" s="195" t="str">
        <f>IF(AND(OR(M231="KO",L231&lt;&gt;""),OR(M231="",N231="",O231="")),Listes!$A$74,IF(AND(L231&lt;S231,U231=""),Listes!$A$76,IF(AND(L231&lt;&gt;"",S231&lt;L231,T231=""),Listes!$A$78,IF(AND(Y231="",OR(M231&lt;&gt;"",N231&lt;&gt;"",O231&lt;&gt;"",P231&lt;&gt;"",Q231&lt;&gt;"",R231&lt;&gt;"")),Listes!$A$79,""))))</f>
        <v/>
      </c>
      <c r="Y231" s="196"/>
      <c r="Z231" s="152">
        <f t="shared" si="23"/>
        <v>0</v>
      </c>
    </row>
    <row r="232" spans="1:26" ht="20.100000000000001" customHeight="1" x14ac:dyDescent="0.25">
      <c r="A232" s="134">
        <v>226</v>
      </c>
      <c r="B232" s="206" t="str">
        <f>IF('Dépenses rémunération au réel'!$B232="","",'Dépenses rémunération au réel'!$B232)</f>
        <v/>
      </c>
      <c r="C232" s="206" t="str">
        <f>IF('Dépenses rémunération au réel'!$C232="","",'Dépenses rémunération au réel'!$C232)</f>
        <v/>
      </c>
      <c r="D232" s="207" t="str">
        <f>IF('Dépenses rémunération au réel'!$D232="","",'Dépenses rémunération au réel'!$D232)</f>
        <v/>
      </c>
      <c r="E232" s="131" t="str">
        <f>IF('Dépenses rémunération au réel'!$E232="","",'Dépenses rémunération au réel'!$E232)</f>
        <v/>
      </c>
      <c r="F232" s="131" t="str">
        <f>IF('Dépenses rémunération au réel'!$F232="","",'Dépenses rémunération au réel'!$F232)</f>
        <v/>
      </c>
      <c r="G232" s="289" t="str">
        <f>IF('Dépenses rémunération au réel'!$G232="","",'Dépenses rémunération au réel'!$G232)</f>
        <v/>
      </c>
      <c r="H232" s="289" t="str">
        <f>IF('Dépenses rémunération au réel'!$H232="","",'Dépenses rémunération au réel'!$H232)</f>
        <v/>
      </c>
      <c r="I232" s="144" t="str">
        <f>IF('Dépenses rémunération au réel'!$I232="","",'Dépenses rémunération au réel'!$I232)</f>
        <v/>
      </c>
      <c r="J232" s="190" t="str">
        <f>IF('Dépenses rémunération au réel'!$J232="","",'Dépenses rémunération au réel'!$J232)</f>
        <v/>
      </c>
      <c r="K232" s="190" t="str">
        <f>IF('Dépenses rémunération au réel'!$K232="","",'Dépenses rémunération au réel'!$K232)</f>
        <v/>
      </c>
      <c r="L232" s="213" t="str">
        <f>IF('Dépenses rémunération au réel'!$L232=0,"",'Dépenses rémunération au réel'!$L232)</f>
        <v/>
      </c>
      <c r="M232" s="342"/>
      <c r="N232" s="291" t="str">
        <f t="shared" si="18"/>
        <v/>
      </c>
      <c r="O232" s="291" t="str">
        <f t="shared" si="19"/>
        <v/>
      </c>
      <c r="P232" s="189"/>
      <c r="Q232" s="102"/>
      <c r="R232" s="102"/>
      <c r="S232" s="145" t="str">
        <f t="shared" si="20"/>
        <v/>
      </c>
      <c r="T232" s="191"/>
      <c r="U232" s="192"/>
      <c r="V232" s="146" t="str">
        <f t="shared" si="21"/>
        <v/>
      </c>
      <c r="W232" s="507" t="str">
        <f t="shared" si="22"/>
        <v/>
      </c>
      <c r="X232" s="195" t="str">
        <f>IF(AND(OR(M232="KO",L232&lt;&gt;""),OR(M232="",N232="",O232="")),Listes!$A$74,IF(AND(L232&lt;S232,U232=""),Listes!$A$76,IF(AND(L232&lt;&gt;"",S232&lt;L232,T232=""),Listes!$A$78,IF(AND(Y232="",OR(M232&lt;&gt;"",N232&lt;&gt;"",O232&lt;&gt;"",P232&lt;&gt;"",Q232&lt;&gt;"",R232&lt;&gt;"")),Listes!$A$79,""))))</f>
        <v/>
      </c>
      <c r="Y232" s="196"/>
      <c r="Z232" s="152">
        <f t="shared" si="23"/>
        <v>0</v>
      </c>
    </row>
    <row r="233" spans="1:26" ht="20.100000000000001" customHeight="1" x14ac:dyDescent="0.25">
      <c r="A233" s="134">
        <v>227</v>
      </c>
      <c r="B233" s="206" t="str">
        <f>IF('Dépenses rémunération au réel'!$B233="","",'Dépenses rémunération au réel'!$B233)</f>
        <v/>
      </c>
      <c r="C233" s="206" t="str">
        <f>IF('Dépenses rémunération au réel'!$C233="","",'Dépenses rémunération au réel'!$C233)</f>
        <v/>
      </c>
      <c r="D233" s="207" t="str">
        <f>IF('Dépenses rémunération au réel'!$D233="","",'Dépenses rémunération au réel'!$D233)</f>
        <v/>
      </c>
      <c r="E233" s="131" t="str">
        <f>IF('Dépenses rémunération au réel'!$E233="","",'Dépenses rémunération au réel'!$E233)</f>
        <v/>
      </c>
      <c r="F233" s="131" t="str">
        <f>IF('Dépenses rémunération au réel'!$F233="","",'Dépenses rémunération au réel'!$F233)</f>
        <v/>
      </c>
      <c r="G233" s="289" t="str">
        <f>IF('Dépenses rémunération au réel'!$G233="","",'Dépenses rémunération au réel'!$G233)</f>
        <v/>
      </c>
      <c r="H233" s="289" t="str">
        <f>IF('Dépenses rémunération au réel'!$H233="","",'Dépenses rémunération au réel'!$H233)</f>
        <v/>
      </c>
      <c r="I233" s="144" t="str">
        <f>IF('Dépenses rémunération au réel'!$I233="","",'Dépenses rémunération au réel'!$I233)</f>
        <v/>
      </c>
      <c r="J233" s="190" t="str">
        <f>IF('Dépenses rémunération au réel'!$J233="","",'Dépenses rémunération au réel'!$J233)</f>
        <v/>
      </c>
      <c r="K233" s="190" t="str">
        <f>IF('Dépenses rémunération au réel'!$K233="","",'Dépenses rémunération au réel'!$K233)</f>
        <v/>
      </c>
      <c r="L233" s="213" t="str">
        <f>IF('Dépenses rémunération au réel'!$L233=0,"",'Dépenses rémunération au réel'!$L233)</f>
        <v/>
      </c>
      <c r="M233" s="342"/>
      <c r="N233" s="291" t="str">
        <f t="shared" si="18"/>
        <v/>
      </c>
      <c r="O233" s="291" t="str">
        <f t="shared" si="19"/>
        <v/>
      </c>
      <c r="P233" s="189"/>
      <c r="Q233" s="102"/>
      <c r="R233" s="102"/>
      <c r="S233" s="145" t="str">
        <f t="shared" si="20"/>
        <v/>
      </c>
      <c r="T233" s="191"/>
      <c r="U233" s="192"/>
      <c r="V233" s="146" t="str">
        <f t="shared" si="21"/>
        <v/>
      </c>
      <c r="W233" s="507" t="str">
        <f t="shared" si="22"/>
        <v/>
      </c>
      <c r="X233" s="195" t="str">
        <f>IF(AND(OR(M233="KO",L233&lt;&gt;""),OR(M233="",N233="",O233="")),Listes!$A$74,IF(AND(L233&lt;S233,U233=""),Listes!$A$76,IF(AND(L233&lt;&gt;"",S233&lt;L233,T233=""),Listes!$A$78,IF(AND(Y233="",OR(M233&lt;&gt;"",N233&lt;&gt;"",O233&lt;&gt;"",P233&lt;&gt;"",Q233&lt;&gt;"",R233&lt;&gt;"")),Listes!$A$79,""))))</f>
        <v/>
      </c>
      <c r="Y233" s="196"/>
      <c r="Z233" s="152">
        <f t="shared" si="23"/>
        <v>0</v>
      </c>
    </row>
    <row r="234" spans="1:26" ht="20.100000000000001" customHeight="1" x14ac:dyDescent="0.25">
      <c r="A234" s="134">
        <v>228</v>
      </c>
      <c r="B234" s="206" t="str">
        <f>IF('Dépenses rémunération au réel'!$B234="","",'Dépenses rémunération au réel'!$B234)</f>
        <v/>
      </c>
      <c r="C234" s="206" t="str">
        <f>IF('Dépenses rémunération au réel'!$C234="","",'Dépenses rémunération au réel'!$C234)</f>
        <v/>
      </c>
      <c r="D234" s="207" t="str">
        <f>IF('Dépenses rémunération au réel'!$D234="","",'Dépenses rémunération au réel'!$D234)</f>
        <v/>
      </c>
      <c r="E234" s="131" t="str">
        <f>IF('Dépenses rémunération au réel'!$E234="","",'Dépenses rémunération au réel'!$E234)</f>
        <v/>
      </c>
      <c r="F234" s="131" t="str">
        <f>IF('Dépenses rémunération au réel'!$F234="","",'Dépenses rémunération au réel'!$F234)</f>
        <v/>
      </c>
      <c r="G234" s="289" t="str">
        <f>IF('Dépenses rémunération au réel'!$G234="","",'Dépenses rémunération au réel'!$G234)</f>
        <v/>
      </c>
      <c r="H234" s="289" t="str">
        <f>IF('Dépenses rémunération au réel'!$H234="","",'Dépenses rémunération au réel'!$H234)</f>
        <v/>
      </c>
      <c r="I234" s="144" t="str">
        <f>IF('Dépenses rémunération au réel'!$I234="","",'Dépenses rémunération au réel'!$I234)</f>
        <v/>
      </c>
      <c r="J234" s="190" t="str">
        <f>IF('Dépenses rémunération au réel'!$J234="","",'Dépenses rémunération au réel'!$J234)</f>
        <v/>
      </c>
      <c r="K234" s="190" t="str">
        <f>IF('Dépenses rémunération au réel'!$K234="","",'Dépenses rémunération au réel'!$K234)</f>
        <v/>
      </c>
      <c r="L234" s="213" t="str">
        <f>IF('Dépenses rémunération au réel'!$L234=0,"",'Dépenses rémunération au réel'!$L234)</f>
        <v/>
      </c>
      <c r="M234" s="342"/>
      <c r="N234" s="291" t="str">
        <f t="shared" si="18"/>
        <v/>
      </c>
      <c r="O234" s="291" t="str">
        <f t="shared" si="19"/>
        <v/>
      </c>
      <c r="P234" s="189"/>
      <c r="Q234" s="102"/>
      <c r="R234" s="102"/>
      <c r="S234" s="145" t="str">
        <f t="shared" si="20"/>
        <v/>
      </c>
      <c r="T234" s="191"/>
      <c r="U234" s="192"/>
      <c r="V234" s="146" t="str">
        <f t="shared" si="21"/>
        <v/>
      </c>
      <c r="W234" s="507" t="str">
        <f t="shared" si="22"/>
        <v/>
      </c>
      <c r="X234" s="195" t="str">
        <f>IF(AND(OR(M234="KO",L234&lt;&gt;""),OR(M234="",N234="",O234="")),Listes!$A$74,IF(AND(L234&lt;S234,U234=""),Listes!$A$76,IF(AND(L234&lt;&gt;"",S234&lt;L234,T234=""),Listes!$A$78,IF(AND(Y234="",OR(M234&lt;&gt;"",N234&lt;&gt;"",O234&lt;&gt;"",P234&lt;&gt;"",Q234&lt;&gt;"",R234&lt;&gt;"")),Listes!$A$79,""))))</f>
        <v/>
      </c>
      <c r="Y234" s="196"/>
      <c r="Z234" s="152">
        <f t="shared" si="23"/>
        <v>0</v>
      </c>
    </row>
    <row r="235" spans="1:26" ht="20.100000000000001" customHeight="1" x14ac:dyDescent="0.25">
      <c r="A235" s="134">
        <v>229</v>
      </c>
      <c r="B235" s="206" t="str">
        <f>IF('Dépenses rémunération au réel'!$B235="","",'Dépenses rémunération au réel'!$B235)</f>
        <v/>
      </c>
      <c r="C235" s="206" t="str">
        <f>IF('Dépenses rémunération au réel'!$C235="","",'Dépenses rémunération au réel'!$C235)</f>
        <v/>
      </c>
      <c r="D235" s="207" t="str">
        <f>IF('Dépenses rémunération au réel'!$D235="","",'Dépenses rémunération au réel'!$D235)</f>
        <v/>
      </c>
      <c r="E235" s="131" t="str">
        <f>IF('Dépenses rémunération au réel'!$E235="","",'Dépenses rémunération au réel'!$E235)</f>
        <v/>
      </c>
      <c r="F235" s="131" t="str">
        <f>IF('Dépenses rémunération au réel'!$F235="","",'Dépenses rémunération au réel'!$F235)</f>
        <v/>
      </c>
      <c r="G235" s="289" t="str">
        <f>IF('Dépenses rémunération au réel'!$G235="","",'Dépenses rémunération au réel'!$G235)</f>
        <v/>
      </c>
      <c r="H235" s="289" t="str">
        <f>IF('Dépenses rémunération au réel'!$H235="","",'Dépenses rémunération au réel'!$H235)</f>
        <v/>
      </c>
      <c r="I235" s="144" t="str">
        <f>IF('Dépenses rémunération au réel'!$I235="","",'Dépenses rémunération au réel'!$I235)</f>
        <v/>
      </c>
      <c r="J235" s="190" t="str">
        <f>IF('Dépenses rémunération au réel'!$J235="","",'Dépenses rémunération au réel'!$J235)</f>
        <v/>
      </c>
      <c r="K235" s="190" t="str">
        <f>IF('Dépenses rémunération au réel'!$K235="","",'Dépenses rémunération au réel'!$K235)</f>
        <v/>
      </c>
      <c r="L235" s="213" t="str">
        <f>IF('Dépenses rémunération au réel'!$L235=0,"",'Dépenses rémunération au réel'!$L235)</f>
        <v/>
      </c>
      <c r="M235" s="342"/>
      <c r="N235" s="291" t="str">
        <f t="shared" si="18"/>
        <v/>
      </c>
      <c r="O235" s="291" t="str">
        <f t="shared" si="19"/>
        <v/>
      </c>
      <c r="P235" s="189"/>
      <c r="Q235" s="102"/>
      <c r="R235" s="102"/>
      <c r="S235" s="145" t="str">
        <f t="shared" si="20"/>
        <v/>
      </c>
      <c r="T235" s="191"/>
      <c r="U235" s="192"/>
      <c r="V235" s="146" t="str">
        <f t="shared" si="21"/>
        <v/>
      </c>
      <c r="W235" s="507" t="str">
        <f t="shared" si="22"/>
        <v/>
      </c>
      <c r="X235" s="195" t="str">
        <f>IF(AND(OR(M235="KO",L235&lt;&gt;""),OR(M235="",N235="",O235="")),Listes!$A$74,IF(AND(L235&lt;S235,U235=""),Listes!$A$76,IF(AND(L235&lt;&gt;"",S235&lt;L235,T235=""),Listes!$A$78,IF(AND(Y235="",OR(M235&lt;&gt;"",N235&lt;&gt;"",O235&lt;&gt;"",P235&lt;&gt;"",Q235&lt;&gt;"",R235&lt;&gt;"")),Listes!$A$79,""))))</f>
        <v/>
      </c>
      <c r="Y235" s="196"/>
      <c r="Z235" s="152">
        <f t="shared" si="23"/>
        <v>0</v>
      </c>
    </row>
    <row r="236" spans="1:26" ht="20.100000000000001" customHeight="1" x14ac:dyDescent="0.25">
      <c r="A236" s="134">
        <v>230</v>
      </c>
      <c r="B236" s="206" t="str">
        <f>IF('Dépenses rémunération au réel'!$B236="","",'Dépenses rémunération au réel'!$B236)</f>
        <v/>
      </c>
      <c r="C236" s="206" t="str">
        <f>IF('Dépenses rémunération au réel'!$C236="","",'Dépenses rémunération au réel'!$C236)</f>
        <v/>
      </c>
      <c r="D236" s="207" t="str">
        <f>IF('Dépenses rémunération au réel'!$D236="","",'Dépenses rémunération au réel'!$D236)</f>
        <v/>
      </c>
      <c r="E236" s="131" t="str">
        <f>IF('Dépenses rémunération au réel'!$E236="","",'Dépenses rémunération au réel'!$E236)</f>
        <v/>
      </c>
      <c r="F236" s="131" t="str">
        <f>IF('Dépenses rémunération au réel'!$F236="","",'Dépenses rémunération au réel'!$F236)</f>
        <v/>
      </c>
      <c r="G236" s="289" t="str">
        <f>IF('Dépenses rémunération au réel'!$G236="","",'Dépenses rémunération au réel'!$G236)</f>
        <v/>
      </c>
      <c r="H236" s="289" t="str">
        <f>IF('Dépenses rémunération au réel'!$H236="","",'Dépenses rémunération au réel'!$H236)</f>
        <v/>
      </c>
      <c r="I236" s="144" t="str">
        <f>IF('Dépenses rémunération au réel'!$I236="","",'Dépenses rémunération au réel'!$I236)</f>
        <v/>
      </c>
      <c r="J236" s="190" t="str">
        <f>IF('Dépenses rémunération au réel'!$J236="","",'Dépenses rémunération au réel'!$J236)</f>
        <v/>
      </c>
      <c r="K236" s="190" t="str">
        <f>IF('Dépenses rémunération au réel'!$K236="","",'Dépenses rémunération au réel'!$K236)</f>
        <v/>
      </c>
      <c r="L236" s="213" t="str">
        <f>IF('Dépenses rémunération au réel'!$L236=0,"",'Dépenses rémunération au réel'!$L236)</f>
        <v/>
      </c>
      <c r="M236" s="342"/>
      <c r="N236" s="291" t="str">
        <f t="shared" si="18"/>
        <v/>
      </c>
      <c r="O236" s="291" t="str">
        <f t="shared" si="19"/>
        <v/>
      </c>
      <c r="P236" s="189"/>
      <c r="Q236" s="102"/>
      <c r="R236" s="102"/>
      <c r="S236" s="145" t="str">
        <f t="shared" si="20"/>
        <v/>
      </c>
      <c r="T236" s="191"/>
      <c r="U236" s="192"/>
      <c r="V236" s="146" t="str">
        <f t="shared" si="21"/>
        <v/>
      </c>
      <c r="W236" s="507" t="str">
        <f t="shared" si="22"/>
        <v/>
      </c>
      <c r="X236" s="195" t="str">
        <f>IF(AND(OR(M236="KO",L236&lt;&gt;""),OR(M236="",N236="",O236="")),Listes!$A$74,IF(AND(L236&lt;S236,U236=""),Listes!$A$76,IF(AND(L236&lt;&gt;"",S236&lt;L236,T236=""),Listes!$A$78,IF(AND(Y236="",OR(M236&lt;&gt;"",N236&lt;&gt;"",O236&lt;&gt;"",P236&lt;&gt;"",Q236&lt;&gt;"",R236&lt;&gt;"")),Listes!$A$79,""))))</f>
        <v/>
      </c>
      <c r="Y236" s="196"/>
      <c r="Z236" s="152">
        <f t="shared" si="23"/>
        <v>0</v>
      </c>
    </row>
    <row r="237" spans="1:26" ht="20.100000000000001" customHeight="1" x14ac:dyDescent="0.25">
      <c r="A237" s="134">
        <v>231</v>
      </c>
      <c r="B237" s="206" t="str">
        <f>IF('Dépenses rémunération au réel'!$B237="","",'Dépenses rémunération au réel'!$B237)</f>
        <v/>
      </c>
      <c r="C237" s="206" t="str">
        <f>IF('Dépenses rémunération au réel'!$C237="","",'Dépenses rémunération au réel'!$C237)</f>
        <v/>
      </c>
      <c r="D237" s="207" t="str">
        <f>IF('Dépenses rémunération au réel'!$D237="","",'Dépenses rémunération au réel'!$D237)</f>
        <v/>
      </c>
      <c r="E237" s="131" t="str">
        <f>IF('Dépenses rémunération au réel'!$E237="","",'Dépenses rémunération au réel'!$E237)</f>
        <v/>
      </c>
      <c r="F237" s="131" t="str">
        <f>IF('Dépenses rémunération au réel'!$F237="","",'Dépenses rémunération au réel'!$F237)</f>
        <v/>
      </c>
      <c r="G237" s="289" t="str">
        <f>IF('Dépenses rémunération au réel'!$G237="","",'Dépenses rémunération au réel'!$G237)</f>
        <v/>
      </c>
      <c r="H237" s="289" t="str">
        <f>IF('Dépenses rémunération au réel'!$H237="","",'Dépenses rémunération au réel'!$H237)</f>
        <v/>
      </c>
      <c r="I237" s="144" t="str">
        <f>IF('Dépenses rémunération au réel'!$I237="","",'Dépenses rémunération au réel'!$I237)</f>
        <v/>
      </c>
      <c r="J237" s="190" t="str">
        <f>IF('Dépenses rémunération au réel'!$J237="","",'Dépenses rémunération au réel'!$J237)</f>
        <v/>
      </c>
      <c r="K237" s="190" t="str">
        <f>IF('Dépenses rémunération au réel'!$K237="","",'Dépenses rémunération au réel'!$K237)</f>
        <v/>
      </c>
      <c r="L237" s="213" t="str">
        <f>IF('Dépenses rémunération au réel'!$L237=0,"",'Dépenses rémunération au réel'!$L237)</f>
        <v/>
      </c>
      <c r="M237" s="342"/>
      <c r="N237" s="291" t="str">
        <f t="shared" si="18"/>
        <v/>
      </c>
      <c r="O237" s="291" t="str">
        <f t="shared" si="19"/>
        <v/>
      </c>
      <c r="P237" s="189"/>
      <c r="Q237" s="102"/>
      <c r="R237" s="102"/>
      <c r="S237" s="145" t="str">
        <f t="shared" si="20"/>
        <v/>
      </c>
      <c r="T237" s="191"/>
      <c r="U237" s="192"/>
      <c r="V237" s="146" t="str">
        <f t="shared" si="21"/>
        <v/>
      </c>
      <c r="W237" s="507" t="str">
        <f t="shared" si="22"/>
        <v/>
      </c>
      <c r="X237" s="195" t="str">
        <f>IF(AND(OR(M237="KO",L237&lt;&gt;""),OR(M237="",N237="",O237="")),Listes!$A$74,IF(AND(L237&lt;S237,U237=""),Listes!$A$76,IF(AND(L237&lt;&gt;"",S237&lt;L237,T237=""),Listes!$A$78,IF(AND(Y237="",OR(M237&lt;&gt;"",N237&lt;&gt;"",O237&lt;&gt;"",P237&lt;&gt;"",Q237&lt;&gt;"",R237&lt;&gt;"")),Listes!$A$79,""))))</f>
        <v/>
      </c>
      <c r="Y237" s="196"/>
      <c r="Z237" s="152">
        <f t="shared" si="23"/>
        <v>0</v>
      </c>
    </row>
    <row r="238" spans="1:26" ht="20.100000000000001" customHeight="1" x14ac:dyDescent="0.25">
      <c r="A238" s="134">
        <v>232</v>
      </c>
      <c r="B238" s="206" t="str">
        <f>IF('Dépenses rémunération au réel'!$B238="","",'Dépenses rémunération au réel'!$B238)</f>
        <v/>
      </c>
      <c r="C238" s="206" t="str">
        <f>IF('Dépenses rémunération au réel'!$C238="","",'Dépenses rémunération au réel'!$C238)</f>
        <v/>
      </c>
      <c r="D238" s="207" t="str">
        <f>IF('Dépenses rémunération au réel'!$D238="","",'Dépenses rémunération au réel'!$D238)</f>
        <v/>
      </c>
      <c r="E238" s="131" t="str">
        <f>IF('Dépenses rémunération au réel'!$E238="","",'Dépenses rémunération au réel'!$E238)</f>
        <v/>
      </c>
      <c r="F238" s="131" t="str">
        <f>IF('Dépenses rémunération au réel'!$F238="","",'Dépenses rémunération au réel'!$F238)</f>
        <v/>
      </c>
      <c r="G238" s="289" t="str">
        <f>IF('Dépenses rémunération au réel'!$G238="","",'Dépenses rémunération au réel'!$G238)</f>
        <v/>
      </c>
      <c r="H238" s="289" t="str">
        <f>IF('Dépenses rémunération au réel'!$H238="","",'Dépenses rémunération au réel'!$H238)</f>
        <v/>
      </c>
      <c r="I238" s="144" t="str">
        <f>IF('Dépenses rémunération au réel'!$I238="","",'Dépenses rémunération au réel'!$I238)</f>
        <v/>
      </c>
      <c r="J238" s="190" t="str">
        <f>IF('Dépenses rémunération au réel'!$J238="","",'Dépenses rémunération au réel'!$J238)</f>
        <v/>
      </c>
      <c r="K238" s="190" t="str">
        <f>IF('Dépenses rémunération au réel'!$K238="","",'Dépenses rémunération au réel'!$K238)</f>
        <v/>
      </c>
      <c r="L238" s="213" t="str">
        <f>IF('Dépenses rémunération au réel'!$L238=0,"",'Dépenses rémunération au réel'!$L238)</f>
        <v/>
      </c>
      <c r="M238" s="342"/>
      <c r="N238" s="291" t="str">
        <f t="shared" si="18"/>
        <v/>
      </c>
      <c r="O238" s="291" t="str">
        <f t="shared" si="19"/>
        <v/>
      </c>
      <c r="P238" s="189"/>
      <c r="Q238" s="102"/>
      <c r="R238" s="102"/>
      <c r="S238" s="145" t="str">
        <f t="shared" si="20"/>
        <v/>
      </c>
      <c r="T238" s="191"/>
      <c r="U238" s="192"/>
      <c r="V238" s="146" t="str">
        <f t="shared" si="21"/>
        <v/>
      </c>
      <c r="W238" s="507" t="str">
        <f t="shared" si="22"/>
        <v/>
      </c>
      <c r="X238" s="195" t="str">
        <f>IF(AND(OR(M238="KO",L238&lt;&gt;""),OR(M238="",N238="",O238="")),Listes!$A$74,IF(AND(L238&lt;S238,U238=""),Listes!$A$76,IF(AND(L238&lt;&gt;"",S238&lt;L238,T238=""),Listes!$A$78,IF(AND(Y238="",OR(M238&lt;&gt;"",N238&lt;&gt;"",O238&lt;&gt;"",P238&lt;&gt;"",Q238&lt;&gt;"",R238&lt;&gt;"")),Listes!$A$79,""))))</f>
        <v/>
      </c>
      <c r="Y238" s="196"/>
      <c r="Z238" s="152">
        <f t="shared" si="23"/>
        <v>0</v>
      </c>
    </row>
    <row r="239" spans="1:26" ht="20.100000000000001" customHeight="1" x14ac:dyDescent="0.25">
      <c r="A239" s="134">
        <v>233</v>
      </c>
      <c r="B239" s="206" t="str">
        <f>IF('Dépenses rémunération au réel'!$B239="","",'Dépenses rémunération au réel'!$B239)</f>
        <v/>
      </c>
      <c r="C239" s="206" t="str">
        <f>IF('Dépenses rémunération au réel'!$C239="","",'Dépenses rémunération au réel'!$C239)</f>
        <v/>
      </c>
      <c r="D239" s="207" t="str">
        <f>IF('Dépenses rémunération au réel'!$D239="","",'Dépenses rémunération au réel'!$D239)</f>
        <v/>
      </c>
      <c r="E239" s="131" t="str">
        <f>IF('Dépenses rémunération au réel'!$E239="","",'Dépenses rémunération au réel'!$E239)</f>
        <v/>
      </c>
      <c r="F239" s="131" t="str">
        <f>IF('Dépenses rémunération au réel'!$F239="","",'Dépenses rémunération au réel'!$F239)</f>
        <v/>
      </c>
      <c r="G239" s="289" t="str">
        <f>IF('Dépenses rémunération au réel'!$G239="","",'Dépenses rémunération au réel'!$G239)</f>
        <v/>
      </c>
      <c r="H239" s="289" t="str">
        <f>IF('Dépenses rémunération au réel'!$H239="","",'Dépenses rémunération au réel'!$H239)</f>
        <v/>
      </c>
      <c r="I239" s="144" t="str">
        <f>IF('Dépenses rémunération au réel'!$I239="","",'Dépenses rémunération au réel'!$I239)</f>
        <v/>
      </c>
      <c r="J239" s="190" t="str">
        <f>IF('Dépenses rémunération au réel'!$J239="","",'Dépenses rémunération au réel'!$J239)</f>
        <v/>
      </c>
      <c r="K239" s="190" t="str">
        <f>IF('Dépenses rémunération au réel'!$K239="","",'Dépenses rémunération au réel'!$K239)</f>
        <v/>
      </c>
      <c r="L239" s="213" t="str">
        <f>IF('Dépenses rémunération au réel'!$L239=0,"",'Dépenses rémunération au réel'!$L239)</f>
        <v/>
      </c>
      <c r="M239" s="342"/>
      <c r="N239" s="291" t="str">
        <f t="shared" si="18"/>
        <v/>
      </c>
      <c r="O239" s="291" t="str">
        <f t="shared" si="19"/>
        <v/>
      </c>
      <c r="P239" s="189"/>
      <c r="Q239" s="102"/>
      <c r="R239" s="102"/>
      <c r="S239" s="145" t="str">
        <f t="shared" si="20"/>
        <v/>
      </c>
      <c r="T239" s="191"/>
      <c r="U239" s="192"/>
      <c r="V239" s="146" t="str">
        <f t="shared" si="21"/>
        <v/>
      </c>
      <c r="W239" s="507" t="str">
        <f t="shared" si="22"/>
        <v/>
      </c>
      <c r="X239" s="195" t="str">
        <f>IF(AND(OR(M239="KO",L239&lt;&gt;""),OR(M239="",N239="",O239="")),Listes!$A$74,IF(AND(L239&lt;S239,U239=""),Listes!$A$76,IF(AND(L239&lt;&gt;"",S239&lt;L239,T239=""),Listes!$A$78,IF(AND(Y239="",OR(M239&lt;&gt;"",N239&lt;&gt;"",O239&lt;&gt;"",P239&lt;&gt;"",Q239&lt;&gt;"",R239&lt;&gt;"")),Listes!$A$79,""))))</f>
        <v/>
      </c>
      <c r="Y239" s="196"/>
      <c r="Z239" s="152">
        <f t="shared" si="23"/>
        <v>0</v>
      </c>
    </row>
    <row r="240" spans="1:26" ht="20.100000000000001" customHeight="1" x14ac:dyDescent="0.25">
      <c r="A240" s="134">
        <v>234</v>
      </c>
      <c r="B240" s="206" t="str">
        <f>IF('Dépenses rémunération au réel'!$B240="","",'Dépenses rémunération au réel'!$B240)</f>
        <v/>
      </c>
      <c r="C240" s="206" t="str">
        <f>IF('Dépenses rémunération au réel'!$C240="","",'Dépenses rémunération au réel'!$C240)</f>
        <v/>
      </c>
      <c r="D240" s="207" t="str">
        <f>IF('Dépenses rémunération au réel'!$D240="","",'Dépenses rémunération au réel'!$D240)</f>
        <v/>
      </c>
      <c r="E240" s="131" t="str">
        <f>IF('Dépenses rémunération au réel'!$E240="","",'Dépenses rémunération au réel'!$E240)</f>
        <v/>
      </c>
      <c r="F240" s="131" t="str">
        <f>IF('Dépenses rémunération au réel'!$F240="","",'Dépenses rémunération au réel'!$F240)</f>
        <v/>
      </c>
      <c r="G240" s="289" t="str">
        <f>IF('Dépenses rémunération au réel'!$G240="","",'Dépenses rémunération au réel'!$G240)</f>
        <v/>
      </c>
      <c r="H240" s="289" t="str">
        <f>IF('Dépenses rémunération au réel'!$H240="","",'Dépenses rémunération au réel'!$H240)</f>
        <v/>
      </c>
      <c r="I240" s="144" t="str">
        <f>IF('Dépenses rémunération au réel'!$I240="","",'Dépenses rémunération au réel'!$I240)</f>
        <v/>
      </c>
      <c r="J240" s="190" t="str">
        <f>IF('Dépenses rémunération au réel'!$J240="","",'Dépenses rémunération au réel'!$J240)</f>
        <v/>
      </c>
      <c r="K240" s="190" t="str">
        <f>IF('Dépenses rémunération au réel'!$K240="","",'Dépenses rémunération au réel'!$K240)</f>
        <v/>
      </c>
      <c r="L240" s="213" t="str">
        <f>IF('Dépenses rémunération au réel'!$L240=0,"",'Dépenses rémunération au réel'!$L240)</f>
        <v/>
      </c>
      <c r="M240" s="342"/>
      <c r="N240" s="291" t="str">
        <f t="shared" si="18"/>
        <v/>
      </c>
      <c r="O240" s="291" t="str">
        <f t="shared" si="19"/>
        <v/>
      </c>
      <c r="P240" s="189"/>
      <c r="Q240" s="102"/>
      <c r="R240" s="102"/>
      <c r="S240" s="145" t="str">
        <f t="shared" si="20"/>
        <v/>
      </c>
      <c r="T240" s="191"/>
      <c r="U240" s="192"/>
      <c r="V240" s="146" t="str">
        <f t="shared" si="21"/>
        <v/>
      </c>
      <c r="W240" s="507" t="str">
        <f t="shared" si="22"/>
        <v/>
      </c>
      <c r="X240" s="195" t="str">
        <f>IF(AND(OR(M240="KO",L240&lt;&gt;""),OR(M240="",N240="",O240="")),Listes!$A$74,IF(AND(L240&lt;S240,U240=""),Listes!$A$76,IF(AND(L240&lt;&gt;"",S240&lt;L240,T240=""),Listes!$A$78,IF(AND(Y240="",OR(M240&lt;&gt;"",N240&lt;&gt;"",O240&lt;&gt;"",P240&lt;&gt;"",Q240&lt;&gt;"",R240&lt;&gt;"")),Listes!$A$79,""))))</f>
        <v/>
      </c>
      <c r="Y240" s="196"/>
      <c r="Z240" s="152">
        <f t="shared" si="23"/>
        <v>0</v>
      </c>
    </row>
    <row r="241" spans="1:26" ht="20.100000000000001" customHeight="1" x14ac:dyDescent="0.25">
      <c r="A241" s="134">
        <v>235</v>
      </c>
      <c r="B241" s="206" t="str">
        <f>IF('Dépenses rémunération au réel'!$B241="","",'Dépenses rémunération au réel'!$B241)</f>
        <v/>
      </c>
      <c r="C241" s="206" t="str">
        <f>IF('Dépenses rémunération au réel'!$C241="","",'Dépenses rémunération au réel'!$C241)</f>
        <v/>
      </c>
      <c r="D241" s="207" t="str">
        <f>IF('Dépenses rémunération au réel'!$D241="","",'Dépenses rémunération au réel'!$D241)</f>
        <v/>
      </c>
      <c r="E241" s="131" t="str">
        <f>IF('Dépenses rémunération au réel'!$E241="","",'Dépenses rémunération au réel'!$E241)</f>
        <v/>
      </c>
      <c r="F241" s="131" t="str">
        <f>IF('Dépenses rémunération au réel'!$F241="","",'Dépenses rémunération au réel'!$F241)</f>
        <v/>
      </c>
      <c r="G241" s="289" t="str">
        <f>IF('Dépenses rémunération au réel'!$G241="","",'Dépenses rémunération au réel'!$G241)</f>
        <v/>
      </c>
      <c r="H241" s="289" t="str">
        <f>IF('Dépenses rémunération au réel'!$H241="","",'Dépenses rémunération au réel'!$H241)</f>
        <v/>
      </c>
      <c r="I241" s="144" t="str">
        <f>IF('Dépenses rémunération au réel'!$I241="","",'Dépenses rémunération au réel'!$I241)</f>
        <v/>
      </c>
      <c r="J241" s="190" t="str">
        <f>IF('Dépenses rémunération au réel'!$J241="","",'Dépenses rémunération au réel'!$J241)</f>
        <v/>
      </c>
      <c r="K241" s="190" t="str">
        <f>IF('Dépenses rémunération au réel'!$K241="","",'Dépenses rémunération au réel'!$K241)</f>
        <v/>
      </c>
      <c r="L241" s="213" t="str">
        <f>IF('Dépenses rémunération au réel'!$L241=0,"",'Dépenses rémunération au réel'!$L241)</f>
        <v/>
      </c>
      <c r="M241" s="342"/>
      <c r="N241" s="291" t="str">
        <f t="shared" si="18"/>
        <v/>
      </c>
      <c r="O241" s="291" t="str">
        <f t="shared" si="19"/>
        <v/>
      </c>
      <c r="P241" s="189"/>
      <c r="Q241" s="102"/>
      <c r="R241" s="102"/>
      <c r="S241" s="145" t="str">
        <f t="shared" si="20"/>
        <v/>
      </c>
      <c r="T241" s="191"/>
      <c r="U241" s="192"/>
      <c r="V241" s="146" t="str">
        <f t="shared" si="21"/>
        <v/>
      </c>
      <c r="W241" s="507" t="str">
        <f t="shared" si="22"/>
        <v/>
      </c>
      <c r="X241" s="195" t="str">
        <f>IF(AND(OR(M241="KO",L241&lt;&gt;""),OR(M241="",N241="",O241="")),Listes!$A$74,IF(AND(L241&lt;S241,U241=""),Listes!$A$76,IF(AND(L241&lt;&gt;"",S241&lt;L241,T241=""),Listes!$A$78,IF(AND(Y241="",OR(M241&lt;&gt;"",N241&lt;&gt;"",O241&lt;&gt;"",P241&lt;&gt;"",Q241&lt;&gt;"",R241&lt;&gt;"")),Listes!$A$79,""))))</f>
        <v/>
      </c>
      <c r="Y241" s="196"/>
      <c r="Z241" s="152">
        <f t="shared" si="23"/>
        <v>0</v>
      </c>
    </row>
    <row r="242" spans="1:26" ht="20.100000000000001" customHeight="1" x14ac:dyDescent="0.25">
      <c r="A242" s="134">
        <v>236</v>
      </c>
      <c r="B242" s="206" t="str">
        <f>IF('Dépenses rémunération au réel'!$B242="","",'Dépenses rémunération au réel'!$B242)</f>
        <v/>
      </c>
      <c r="C242" s="206" t="str">
        <f>IF('Dépenses rémunération au réel'!$C242="","",'Dépenses rémunération au réel'!$C242)</f>
        <v/>
      </c>
      <c r="D242" s="207" t="str">
        <f>IF('Dépenses rémunération au réel'!$D242="","",'Dépenses rémunération au réel'!$D242)</f>
        <v/>
      </c>
      <c r="E242" s="131" t="str">
        <f>IF('Dépenses rémunération au réel'!$E242="","",'Dépenses rémunération au réel'!$E242)</f>
        <v/>
      </c>
      <c r="F242" s="131" t="str">
        <f>IF('Dépenses rémunération au réel'!$F242="","",'Dépenses rémunération au réel'!$F242)</f>
        <v/>
      </c>
      <c r="G242" s="289" t="str">
        <f>IF('Dépenses rémunération au réel'!$G242="","",'Dépenses rémunération au réel'!$G242)</f>
        <v/>
      </c>
      <c r="H242" s="289" t="str">
        <f>IF('Dépenses rémunération au réel'!$H242="","",'Dépenses rémunération au réel'!$H242)</f>
        <v/>
      </c>
      <c r="I242" s="144" t="str">
        <f>IF('Dépenses rémunération au réel'!$I242="","",'Dépenses rémunération au réel'!$I242)</f>
        <v/>
      </c>
      <c r="J242" s="190" t="str">
        <f>IF('Dépenses rémunération au réel'!$J242="","",'Dépenses rémunération au réel'!$J242)</f>
        <v/>
      </c>
      <c r="K242" s="190" t="str">
        <f>IF('Dépenses rémunération au réel'!$K242="","",'Dépenses rémunération au réel'!$K242)</f>
        <v/>
      </c>
      <c r="L242" s="213" t="str">
        <f>IF('Dépenses rémunération au réel'!$L242=0,"",'Dépenses rémunération au réel'!$L242)</f>
        <v/>
      </c>
      <c r="M242" s="342"/>
      <c r="N242" s="291" t="str">
        <f t="shared" si="18"/>
        <v/>
      </c>
      <c r="O242" s="291" t="str">
        <f t="shared" si="19"/>
        <v/>
      </c>
      <c r="P242" s="189"/>
      <c r="Q242" s="102"/>
      <c r="R242" s="102"/>
      <c r="S242" s="145" t="str">
        <f t="shared" si="20"/>
        <v/>
      </c>
      <c r="T242" s="191"/>
      <c r="U242" s="192"/>
      <c r="V242" s="146" t="str">
        <f t="shared" si="21"/>
        <v/>
      </c>
      <c r="W242" s="507" t="str">
        <f t="shared" si="22"/>
        <v/>
      </c>
      <c r="X242" s="195" t="str">
        <f>IF(AND(OR(M242="KO",L242&lt;&gt;""),OR(M242="",N242="",O242="")),Listes!$A$74,IF(AND(L242&lt;S242,U242=""),Listes!$A$76,IF(AND(L242&lt;&gt;"",S242&lt;L242,T242=""),Listes!$A$78,IF(AND(Y242="",OR(M242&lt;&gt;"",N242&lt;&gt;"",O242&lt;&gt;"",P242&lt;&gt;"",Q242&lt;&gt;"",R242&lt;&gt;"")),Listes!$A$79,""))))</f>
        <v/>
      </c>
      <c r="Y242" s="196"/>
      <c r="Z242" s="152">
        <f t="shared" si="23"/>
        <v>0</v>
      </c>
    </row>
    <row r="243" spans="1:26" ht="20.100000000000001" customHeight="1" x14ac:dyDescent="0.25">
      <c r="A243" s="134">
        <v>237</v>
      </c>
      <c r="B243" s="206" t="str">
        <f>IF('Dépenses rémunération au réel'!$B243="","",'Dépenses rémunération au réel'!$B243)</f>
        <v/>
      </c>
      <c r="C243" s="206" t="str">
        <f>IF('Dépenses rémunération au réel'!$C243="","",'Dépenses rémunération au réel'!$C243)</f>
        <v/>
      </c>
      <c r="D243" s="207" t="str">
        <f>IF('Dépenses rémunération au réel'!$D243="","",'Dépenses rémunération au réel'!$D243)</f>
        <v/>
      </c>
      <c r="E243" s="131" t="str">
        <f>IF('Dépenses rémunération au réel'!$E243="","",'Dépenses rémunération au réel'!$E243)</f>
        <v/>
      </c>
      <c r="F243" s="131" t="str">
        <f>IF('Dépenses rémunération au réel'!$F243="","",'Dépenses rémunération au réel'!$F243)</f>
        <v/>
      </c>
      <c r="G243" s="289" t="str">
        <f>IF('Dépenses rémunération au réel'!$G243="","",'Dépenses rémunération au réel'!$G243)</f>
        <v/>
      </c>
      <c r="H243" s="289" t="str">
        <f>IF('Dépenses rémunération au réel'!$H243="","",'Dépenses rémunération au réel'!$H243)</f>
        <v/>
      </c>
      <c r="I243" s="144" t="str">
        <f>IF('Dépenses rémunération au réel'!$I243="","",'Dépenses rémunération au réel'!$I243)</f>
        <v/>
      </c>
      <c r="J243" s="190" t="str">
        <f>IF('Dépenses rémunération au réel'!$J243="","",'Dépenses rémunération au réel'!$J243)</f>
        <v/>
      </c>
      <c r="K243" s="190" t="str">
        <f>IF('Dépenses rémunération au réel'!$K243="","",'Dépenses rémunération au réel'!$K243)</f>
        <v/>
      </c>
      <c r="L243" s="213" t="str">
        <f>IF('Dépenses rémunération au réel'!$L243=0,"",'Dépenses rémunération au réel'!$L243)</f>
        <v/>
      </c>
      <c r="M243" s="342"/>
      <c r="N243" s="291" t="str">
        <f t="shared" si="18"/>
        <v/>
      </c>
      <c r="O243" s="291" t="str">
        <f t="shared" si="19"/>
        <v/>
      </c>
      <c r="P243" s="189"/>
      <c r="Q243" s="102"/>
      <c r="R243" s="102"/>
      <c r="S243" s="145" t="str">
        <f t="shared" si="20"/>
        <v/>
      </c>
      <c r="T243" s="191"/>
      <c r="U243" s="192"/>
      <c r="V243" s="146" t="str">
        <f t="shared" si="21"/>
        <v/>
      </c>
      <c r="W243" s="507" t="str">
        <f t="shared" si="22"/>
        <v/>
      </c>
      <c r="X243" s="195" t="str">
        <f>IF(AND(OR(M243="KO",L243&lt;&gt;""),OR(M243="",N243="",O243="")),Listes!$A$74,IF(AND(L243&lt;S243,U243=""),Listes!$A$76,IF(AND(L243&lt;&gt;"",S243&lt;L243,T243=""),Listes!$A$78,IF(AND(Y243="",OR(M243&lt;&gt;"",N243&lt;&gt;"",O243&lt;&gt;"",P243&lt;&gt;"",Q243&lt;&gt;"",R243&lt;&gt;"")),Listes!$A$79,""))))</f>
        <v/>
      </c>
      <c r="Y243" s="196"/>
      <c r="Z243" s="152">
        <f t="shared" si="23"/>
        <v>0</v>
      </c>
    </row>
    <row r="244" spans="1:26" ht="20.100000000000001" customHeight="1" x14ac:dyDescent="0.25">
      <c r="A244" s="134">
        <v>238</v>
      </c>
      <c r="B244" s="206" t="str">
        <f>IF('Dépenses rémunération au réel'!$B244="","",'Dépenses rémunération au réel'!$B244)</f>
        <v/>
      </c>
      <c r="C244" s="206" t="str">
        <f>IF('Dépenses rémunération au réel'!$C244="","",'Dépenses rémunération au réel'!$C244)</f>
        <v/>
      </c>
      <c r="D244" s="207" t="str">
        <f>IF('Dépenses rémunération au réel'!$D244="","",'Dépenses rémunération au réel'!$D244)</f>
        <v/>
      </c>
      <c r="E244" s="131" t="str">
        <f>IF('Dépenses rémunération au réel'!$E244="","",'Dépenses rémunération au réel'!$E244)</f>
        <v/>
      </c>
      <c r="F244" s="131" t="str">
        <f>IF('Dépenses rémunération au réel'!$F244="","",'Dépenses rémunération au réel'!$F244)</f>
        <v/>
      </c>
      <c r="G244" s="289" t="str">
        <f>IF('Dépenses rémunération au réel'!$G244="","",'Dépenses rémunération au réel'!$G244)</f>
        <v/>
      </c>
      <c r="H244" s="289" t="str">
        <f>IF('Dépenses rémunération au réel'!$H244="","",'Dépenses rémunération au réel'!$H244)</f>
        <v/>
      </c>
      <c r="I244" s="144" t="str">
        <f>IF('Dépenses rémunération au réel'!$I244="","",'Dépenses rémunération au réel'!$I244)</f>
        <v/>
      </c>
      <c r="J244" s="190" t="str">
        <f>IF('Dépenses rémunération au réel'!$J244="","",'Dépenses rémunération au réel'!$J244)</f>
        <v/>
      </c>
      <c r="K244" s="190" t="str">
        <f>IF('Dépenses rémunération au réel'!$K244="","",'Dépenses rémunération au réel'!$K244)</f>
        <v/>
      </c>
      <c r="L244" s="213" t="str">
        <f>IF('Dépenses rémunération au réel'!$L244=0,"",'Dépenses rémunération au réel'!$L244)</f>
        <v/>
      </c>
      <c r="M244" s="342"/>
      <c r="N244" s="291" t="str">
        <f t="shared" si="18"/>
        <v/>
      </c>
      <c r="O244" s="291" t="str">
        <f t="shared" si="19"/>
        <v/>
      </c>
      <c r="P244" s="189"/>
      <c r="Q244" s="102"/>
      <c r="R244" s="102"/>
      <c r="S244" s="145" t="str">
        <f t="shared" si="20"/>
        <v/>
      </c>
      <c r="T244" s="191"/>
      <c r="U244" s="192"/>
      <c r="V244" s="146" t="str">
        <f t="shared" si="21"/>
        <v/>
      </c>
      <c r="W244" s="507" t="str">
        <f t="shared" si="22"/>
        <v/>
      </c>
      <c r="X244" s="195" t="str">
        <f>IF(AND(OR(M244="KO",L244&lt;&gt;""),OR(M244="",N244="",O244="")),Listes!$A$74,IF(AND(L244&lt;S244,U244=""),Listes!$A$76,IF(AND(L244&lt;&gt;"",S244&lt;L244,T244=""),Listes!$A$78,IF(AND(Y244="",OR(M244&lt;&gt;"",N244&lt;&gt;"",O244&lt;&gt;"",P244&lt;&gt;"",Q244&lt;&gt;"",R244&lt;&gt;"")),Listes!$A$79,""))))</f>
        <v/>
      </c>
      <c r="Y244" s="196"/>
      <c r="Z244" s="152">
        <f t="shared" si="23"/>
        <v>0</v>
      </c>
    </row>
    <row r="245" spans="1:26" ht="20.100000000000001" customHeight="1" x14ac:dyDescent="0.25">
      <c r="A245" s="134">
        <v>239</v>
      </c>
      <c r="B245" s="206" t="str">
        <f>IF('Dépenses rémunération au réel'!$B245="","",'Dépenses rémunération au réel'!$B245)</f>
        <v/>
      </c>
      <c r="C245" s="206" t="str">
        <f>IF('Dépenses rémunération au réel'!$C245="","",'Dépenses rémunération au réel'!$C245)</f>
        <v/>
      </c>
      <c r="D245" s="207" t="str">
        <f>IF('Dépenses rémunération au réel'!$D245="","",'Dépenses rémunération au réel'!$D245)</f>
        <v/>
      </c>
      <c r="E245" s="131" t="str">
        <f>IF('Dépenses rémunération au réel'!$E245="","",'Dépenses rémunération au réel'!$E245)</f>
        <v/>
      </c>
      <c r="F245" s="131" t="str">
        <f>IF('Dépenses rémunération au réel'!$F245="","",'Dépenses rémunération au réel'!$F245)</f>
        <v/>
      </c>
      <c r="G245" s="289" t="str">
        <f>IF('Dépenses rémunération au réel'!$G245="","",'Dépenses rémunération au réel'!$G245)</f>
        <v/>
      </c>
      <c r="H245" s="289" t="str">
        <f>IF('Dépenses rémunération au réel'!$H245="","",'Dépenses rémunération au réel'!$H245)</f>
        <v/>
      </c>
      <c r="I245" s="144" t="str">
        <f>IF('Dépenses rémunération au réel'!$I245="","",'Dépenses rémunération au réel'!$I245)</f>
        <v/>
      </c>
      <c r="J245" s="190" t="str">
        <f>IF('Dépenses rémunération au réel'!$J245="","",'Dépenses rémunération au réel'!$J245)</f>
        <v/>
      </c>
      <c r="K245" s="190" t="str">
        <f>IF('Dépenses rémunération au réel'!$K245="","",'Dépenses rémunération au réel'!$K245)</f>
        <v/>
      </c>
      <c r="L245" s="213" t="str">
        <f>IF('Dépenses rémunération au réel'!$L245=0,"",'Dépenses rémunération au réel'!$L245)</f>
        <v/>
      </c>
      <c r="M245" s="342"/>
      <c r="N245" s="291" t="str">
        <f t="shared" si="18"/>
        <v/>
      </c>
      <c r="O245" s="291" t="str">
        <f t="shared" si="19"/>
        <v/>
      </c>
      <c r="P245" s="189"/>
      <c r="Q245" s="102"/>
      <c r="R245" s="102"/>
      <c r="S245" s="145" t="str">
        <f t="shared" si="20"/>
        <v/>
      </c>
      <c r="T245" s="191"/>
      <c r="U245" s="192"/>
      <c r="V245" s="146" t="str">
        <f t="shared" si="21"/>
        <v/>
      </c>
      <c r="W245" s="507" t="str">
        <f t="shared" si="22"/>
        <v/>
      </c>
      <c r="X245" s="195" t="str">
        <f>IF(AND(OR(M245="KO",L245&lt;&gt;""),OR(M245="",N245="",O245="")),Listes!$A$74,IF(AND(L245&lt;S245,U245=""),Listes!$A$76,IF(AND(L245&lt;&gt;"",S245&lt;L245,T245=""),Listes!$A$78,IF(AND(Y245="",OR(M245&lt;&gt;"",N245&lt;&gt;"",O245&lt;&gt;"",P245&lt;&gt;"",Q245&lt;&gt;"",R245&lt;&gt;"")),Listes!$A$79,""))))</f>
        <v/>
      </c>
      <c r="Y245" s="196"/>
      <c r="Z245" s="152">
        <f t="shared" si="23"/>
        <v>0</v>
      </c>
    </row>
    <row r="246" spans="1:26" ht="20.100000000000001" customHeight="1" x14ac:dyDescent="0.25">
      <c r="A246" s="134">
        <v>240</v>
      </c>
      <c r="B246" s="206" t="str">
        <f>IF('Dépenses rémunération au réel'!$B246="","",'Dépenses rémunération au réel'!$B246)</f>
        <v/>
      </c>
      <c r="C246" s="206" t="str">
        <f>IF('Dépenses rémunération au réel'!$C246="","",'Dépenses rémunération au réel'!$C246)</f>
        <v/>
      </c>
      <c r="D246" s="207" t="str">
        <f>IF('Dépenses rémunération au réel'!$D246="","",'Dépenses rémunération au réel'!$D246)</f>
        <v/>
      </c>
      <c r="E246" s="131" t="str">
        <f>IF('Dépenses rémunération au réel'!$E246="","",'Dépenses rémunération au réel'!$E246)</f>
        <v/>
      </c>
      <c r="F246" s="131" t="str">
        <f>IF('Dépenses rémunération au réel'!$F246="","",'Dépenses rémunération au réel'!$F246)</f>
        <v/>
      </c>
      <c r="G246" s="289" t="str">
        <f>IF('Dépenses rémunération au réel'!$G246="","",'Dépenses rémunération au réel'!$G246)</f>
        <v/>
      </c>
      <c r="H246" s="289" t="str">
        <f>IF('Dépenses rémunération au réel'!$H246="","",'Dépenses rémunération au réel'!$H246)</f>
        <v/>
      </c>
      <c r="I246" s="144" t="str">
        <f>IF('Dépenses rémunération au réel'!$I246="","",'Dépenses rémunération au réel'!$I246)</f>
        <v/>
      </c>
      <c r="J246" s="190" t="str">
        <f>IF('Dépenses rémunération au réel'!$J246="","",'Dépenses rémunération au réel'!$J246)</f>
        <v/>
      </c>
      <c r="K246" s="190" t="str">
        <f>IF('Dépenses rémunération au réel'!$K246="","",'Dépenses rémunération au réel'!$K246)</f>
        <v/>
      </c>
      <c r="L246" s="213" t="str">
        <f>IF('Dépenses rémunération au réel'!$L246=0,"",'Dépenses rémunération au réel'!$L246)</f>
        <v/>
      </c>
      <c r="M246" s="342"/>
      <c r="N246" s="291" t="str">
        <f t="shared" si="18"/>
        <v/>
      </c>
      <c r="O246" s="291" t="str">
        <f t="shared" si="19"/>
        <v/>
      </c>
      <c r="P246" s="189"/>
      <c r="Q246" s="102"/>
      <c r="R246" s="102"/>
      <c r="S246" s="145" t="str">
        <f t="shared" si="20"/>
        <v/>
      </c>
      <c r="T246" s="191"/>
      <c r="U246" s="192"/>
      <c r="V246" s="146" t="str">
        <f t="shared" si="21"/>
        <v/>
      </c>
      <c r="W246" s="507" t="str">
        <f t="shared" si="22"/>
        <v/>
      </c>
      <c r="X246" s="195" t="str">
        <f>IF(AND(OR(M246="KO",L246&lt;&gt;""),OR(M246="",N246="",O246="")),Listes!$A$74,IF(AND(L246&lt;S246,U246=""),Listes!$A$76,IF(AND(L246&lt;&gt;"",S246&lt;L246,T246=""),Listes!$A$78,IF(AND(Y246="",OR(M246&lt;&gt;"",N246&lt;&gt;"",O246&lt;&gt;"",P246&lt;&gt;"",Q246&lt;&gt;"",R246&lt;&gt;"")),Listes!$A$79,""))))</f>
        <v/>
      </c>
      <c r="Y246" s="196"/>
      <c r="Z246" s="152">
        <f t="shared" si="23"/>
        <v>0</v>
      </c>
    </row>
    <row r="247" spans="1:26" ht="20.100000000000001" customHeight="1" x14ac:dyDescent="0.25">
      <c r="A247" s="134">
        <v>241</v>
      </c>
      <c r="B247" s="206" t="str">
        <f>IF('Dépenses rémunération au réel'!$B247="","",'Dépenses rémunération au réel'!$B247)</f>
        <v/>
      </c>
      <c r="C247" s="206" t="str">
        <f>IF('Dépenses rémunération au réel'!$C247="","",'Dépenses rémunération au réel'!$C247)</f>
        <v/>
      </c>
      <c r="D247" s="207" t="str">
        <f>IF('Dépenses rémunération au réel'!$D247="","",'Dépenses rémunération au réel'!$D247)</f>
        <v/>
      </c>
      <c r="E247" s="131" t="str">
        <f>IF('Dépenses rémunération au réel'!$E247="","",'Dépenses rémunération au réel'!$E247)</f>
        <v/>
      </c>
      <c r="F247" s="131" t="str">
        <f>IF('Dépenses rémunération au réel'!$F247="","",'Dépenses rémunération au réel'!$F247)</f>
        <v/>
      </c>
      <c r="G247" s="289" t="str">
        <f>IF('Dépenses rémunération au réel'!$G247="","",'Dépenses rémunération au réel'!$G247)</f>
        <v/>
      </c>
      <c r="H247" s="289" t="str">
        <f>IF('Dépenses rémunération au réel'!$H247="","",'Dépenses rémunération au réel'!$H247)</f>
        <v/>
      </c>
      <c r="I247" s="144" t="str">
        <f>IF('Dépenses rémunération au réel'!$I247="","",'Dépenses rémunération au réel'!$I247)</f>
        <v/>
      </c>
      <c r="J247" s="190" t="str">
        <f>IF('Dépenses rémunération au réel'!$J247="","",'Dépenses rémunération au réel'!$J247)</f>
        <v/>
      </c>
      <c r="K247" s="190" t="str">
        <f>IF('Dépenses rémunération au réel'!$K247="","",'Dépenses rémunération au réel'!$K247)</f>
        <v/>
      </c>
      <c r="L247" s="213" t="str">
        <f>IF('Dépenses rémunération au réel'!$L247=0,"",'Dépenses rémunération au réel'!$L247)</f>
        <v/>
      </c>
      <c r="M247" s="342"/>
      <c r="N247" s="291" t="str">
        <f t="shared" si="18"/>
        <v/>
      </c>
      <c r="O247" s="291" t="str">
        <f t="shared" si="19"/>
        <v/>
      </c>
      <c r="P247" s="189"/>
      <c r="Q247" s="102"/>
      <c r="R247" s="102"/>
      <c r="S247" s="145" t="str">
        <f t="shared" si="20"/>
        <v/>
      </c>
      <c r="T247" s="191"/>
      <c r="U247" s="192"/>
      <c r="V247" s="146" t="str">
        <f t="shared" si="21"/>
        <v/>
      </c>
      <c r="W247" s="507" t="str">
        <f t="shared" si="22"/>
        <v/>
      </c>
      <c r="X247" s="195" t="str">
        <f>IF(AND(OR(M247="KO",L247&lt;&gt;""),OR(M247="",N247="",O247="")),Listes!$A$74,IF(AND(L247&lt;S247,U247=""),Listes!$A$76,IF(AND(L247&lt;&gt;"",S247&lt;L247,T247=""),Listes!$A$78,IF(AND(Y247="",OR(M247&lt;&gt;"",N247&lt;&gt;"",O247&lt;&gt;"",P247&lt;&gt;"",Q247&lt;&gt;"",R247&lt;&gt;"")),Listes!$A$79,""))))</f>
        <v/>
      </c>
      <c r="Y247" s="196"/>
      <c r="Z247" s="152">
        <f t="shared" si="23"/>
        <v>0</v>
      </c>
    </row>
    <row r="248" spans="1:26" ht="20.100000000000001" customHeight="1" x14ac:dyDescent="0.25">
      <c r="A248" s="134">
        <v>242</v>
      </c>
      <c r="B248" s="206" t="str">
        <f>IF('Dépenses rémunération au réel'!$B248="","",'Dépenses rémunération au réel'!$B248)</f>
        <v/>
      </c>
      <c r="C248" s="206" t="str">
        <f>IF('Dépenses rémunération au réel'!$C248="","",'Dépenses rémunération au réel'!$C248)</f>
        <v/>
      </c>
      <c r="D248" s="207" t="str">
        <f>IF('Dépenses rémunération au réel'!$D248="","",'Dépenses rémunération au réel'!$D248)</f>
        <v/>
      </c>
      <c r="E248" s="131" t="str">
        <f>IF('Dépenses rémunération au réel'!$E248="","",'Dépenses rémunération au réel'!$E248)</f>
        <v/>
      </c>
      <c r="F248" s="131" t="str">
        <f>IF('Dépenses rémunération au réel'!$F248="","",'Dépenses rémunération au réel'!$F248)</f>
        <v/>
      </c>
      <c r="G248" s="289" t="str">
        <f>IF('Dépenses rémunération au réel'!$G248="","",'Dépenses rémunération au réel'!$G248)</f>
        <v/>
      </c>
      <c r="H248" s="289" t="str">
        <f>IF('Dépenses rémunération au réel'!$H248="","",'Dépenses rémunération au réel'!$H248)</f>
        <v/>
      </c>
      <c r="I248" s="144" t="str">
        <f>IF('Dépenses rémunération au réel'!$I248="","",'Dépenses rémunération au réel'!$I248)</f>
        <v/>
      </c>
      <c r="J248" s="190" t="str">
        <f>IF('Dépenses rémunération au réel'!$J248="","",'Dépenses rémunération au réel'!$J248)</f>
        <v/>
      </c>
      <c r="K248" s="190" t="str">
        <f>IF('Dépenses rémunération au réel'!$K248="","",'Dépenses rémunération au réel'!$K248)</f>
        <v/>
      </c>
      <c r="L248" s="213" t="str">
        <f>IF('Dépenses rémunération au réel'!$L248=0,"",'Dépenses rémunération au réel'!$L248)</f>
        <v/>
      </c>
      <c r="M248" s="342"/>
      <c r="N248" s="291" t="str">
        <f t="shared" si="18"/>
        <v/>
      </c>
      <c r="O248" s="291" t="str">
        <f t="shared" si="19"/>
        <v/>
      </c>
      <c r="P248" s="189"/>
      <c r="Q248" s="102"/>
      <c r="R248" s="102"/>
      <c r="S248" s="145" t="str">
        <f t="shared" si="20"/>
        <v/>
      </c>
      <c r="T248" s="191"/>
      <c r="U248" s="192"/>
      <c r="V248" s="146" t="str">
        <f t="shared" si="21"/>
        <v/>
      </c>
      <c r="W248" s="507" t="str">
        <f t="shared" si="22"/>
        <v/>
      </c>
      <c r="X248" s="195" t="str">
        <f>IF(AND(OR(M248="KO",L248&lt;&gt;""),OR(M248="",N248="",O248="")),Listes!$A$74,IF(AND(L248&lt;S248,U248=""),Listes!$A$76,IF(AND(L248&lt;&gt;"",S248&lt;L248,T248=""),Listes!$A$78,IF(AND(Y248="",OR(M248&lt;&gt;"",N248&lt;&gt;"",O248&lt;&gt;"",P248&lt;&gt;"",Q248&lt;&gt;"",R248&lt;&gt;"")),Listes!$A$79,""))))</f>
        <v/>
      </c>
      <c r="Y248" s="196"/>
      <c r="Z248" s="152">
        <f t="shared" si="23"/>
        <v>0</v>
      </c>
    </row>
    <row r="249" spans="1:26" ht="20.100000000000001" customHeight="1" x14ac:dyDescent="0.25">
      <c r="A249" s="134">
        <v>243</v>
      </c>
      <c r="B249" s="206" t="str">
        <f>IF('Dépenses rémunération au réel'!$B249="","",'Dépenses rémunération au réel'!$B249)</f>
        <v/>
      </c>
      <c r="C249" s="206" t="str">
        <f>IF('Dépenses rémunération au réel'!$C249="","",'Dépenses rémunération au réel'!$C249)</f>
        <v/>
      </c>
      <c r="D249" s="207" t="str">
        <f>IF('Dépenses rémunération au réel'!$D249="","",'Dépenses rémunération au réel'!$D249)</f>
        <v/>
      </c>
      <c r="E249" s="131" t="str">
        <f>IF('Dépenses rémunération au réel'!$E249="","",'Dépenses rémunération au réel'!$E249)</f>
        <v/>
      </c>
      <c r="F249" s="131" t="str">
        <f>IF('Dépenses rémunération au réel'!$F249="","",'Dépenses rémunération au réel'!$F249)</f>
        <v/>
      </c>
      <c r="G249" s="289" t="str">
        <f>IF('Dépenses rémunération au réel'!$G249="","",'Dépenses rémunération au réel'!$G249)</f>
        <v/>
      </c>
      <c r="H249" s="289" t="str">
        <f>IF('Dépenses rémunération au réel'!$H249="","",'Dépenses rémunération au réel'!$H249)</f>
        <v/>
      </c>
      <c r="I249" s="144" t="str">
        <f>IF('Dépenses rémunération au réel'!$I249="","",'Dépenses rémunération au réel'!$I249)</f>
        <v/>
      </c>
      <c r="J249" s="190" t="str">
        <f>IF('Dépenses rémunération au réel'!$J249="","",'Dépenses rémunération au réel'!$J249)</f>
        <v/>
      </c>
      <c r="K249" s="190" t="str">
        <f>IF('Dépenses rémunération au réel'!$K249="","",'Dépenses rémunération au réel'!$K249)</f>
        <v/>
      </c>
      <c r="L249" s="213" t="str">
        <f>IF('Dépenses rémunération au réel'!$L249=0,"",'Dépenses rémunération au réel'!$L249)</f>
        <v/>
      </c>
      <c r="M249" s="342"/>
      <c r="N249" s="291" t="str">
        <f t="shared" si="18"/>
        <v/>
      </c>
      <c r="O249" s="291" t="str">
        <f t="shared" si="19"/>
        <v/>
      </c>
      <c r="P249" s="189"/>
      <c r="Q249" s="102"/>
      <c r="R249" s="102"/>
      <c r="S249" s="145" t="str">
        <f t="shared" si="20"/>
        <v/>
      </c>
      <c r="T249" s="191"/>
      <c r="U249" s="192"/>
      <c r="V249" s="146" t="str">
        <f t="shared" si="21"/>
        <v/>
      </c>
      <c r="W249" s="507" t="str">
        <f t="shared" si="22"/>
        <v/>
      </c>
      <c r="X249" s="195" t="str">
        <f>IF(AND(OR(M249="KO",L249&lt;&gt;""),OR(M249="",N249="",O249="")),Listes!$A$74,IF(AND(L249&lt;S249,U249=""),Listes!$A$76,IF(AND(L249&lt;&gt;"",S249&lt;L249,T249=""),Listes!$A$78,IF(AND(Y249="",OR(M249&lt;&gt;"",N249&lt;&gt;"",O249&lt;&gt;"",P249&lt;&gt;"",Q249&lt;&gt;"",R249&lt;&gt;"")),Listes!$A$79,""))))</f>
        <v/>
      </c>
      <c r="Y249" s="196"/>
      <c r="Z249" s="152">
        <f t="shared" si="23"/>
        <v>0</v>
      </c>
    </row>
    <row r="250" spans="1:26" ht="20.100000000000001" customHeight="1" x14ac:dyDescent="0.25">
      <c r="A250" s="134">
        <v>244</v>
      </c>
      <c r="B250" s="206" t="str">
        <f>IF('Dépenses rémunération au réel'!$B250="","",'Dépenses rémunération au réel'!$B250)</f>
        <v/>
      </c>
      <c r="C250" s="206" t="str">
        <f>IF('Dépenses rémunération au réel'!$C250="","",'Dépenses rémunération au réel'!$C250)</f>
        <v/>
      </c>
      <c r="D250" s="207" t="str">
        <f>IF('Dépenses rémunération au réel'!$D250="","",'Dépenses rémunération au réel'!$D250)</f>
        <v/>
      </c>
      <c r="E250" s="131" t="str">
        <f>IF('Dépenses rémunération au réel'!$E250="","",'Dépenses rémunération au réel'!$E250)</f>
        <v/>
      </c>
      <c r="F250" s="131" t="str">
        <f>IF('Dépenses rémunération au réel'!$F250="","",'Dépenses rémunération au réel'!$F250)</f>
        <v/>
      </c>
      <c r="G250" s="289" t="str">
        <f>IF('Dépenses rémunération au réel'!$G250="","",'Dépenses rémunération au réel'!$G250)</f>
        <v/>
      </c>
      <c r="H250" s="289" t="str">
        <f>IF('Dépenses rémunération au réel'!$H250="","",'Dépenses rémunération au réel'!$H250)</f>
        <v/>
      </c>
      <c r="I250" s="144" t="str">
        <f>IF('Dépenses rémunération au réel'!$I250="","",'Dépenses rémunération au réel'!$I250)</f>
        <v/>
      </c>
      <c r="J250" s="190" t="str">
        <f>IF('Dépenses rémunération au réel'!$J250="","",'Dépenses rémunération au réel'!$J250)</f>
        <v/>
      </c>
      <c r="K250" s="190" t="str">
        <f>IF('Dépenses rémunération au réel'!$K250="","",'Dépenses rémunération au réel'!$K250)</f>
        <v/>
      </c>
      <c r="L250" s="213" t="str">
        <f>IF('Dépenses rémunération au réel'!$L250=0,"",'Dépenses rémunération au réel'!$L250)</f>
        <v/>
      </c>
      <c r="M250" s="342"/>
      <c r="N250" s="291" t="str">
        <f t="shared" si="18"/>
        <v/>
      </c>
      <c r="O250" s="291" t="str">
        <f t="shared" si="19"/>
        <v/>
      </c>
      <c r="P250" s="189"/>
      <c r="Q250" s="102"/>
      <c r="R250" s="102"/>
      <c r="S250" s="145" t="str">
        <f t="shared" si="20"/>
        <v/>
      </c>
      <c r="T250" s="191"/>
      <c r="U250" s="192"/>
      <c r="V250" s="146" t="str">
        <f t="shared" si="21"/>
        <v/>
      </c>
      <c r="W250" s="507" t="str">
        <f t="shared" si="22"/>
        <v/>
      </c>
      <c r="X250" s="195" t="str">
        <f>IF(AND(OR(M250="KO",L250&lt;&gt;""),OR(M250="",N250="",O250="")),Listes!$A$74,IF(AND(L250&lt;S250,U250=""),Listes!$A$76,IF(AND(L250&lt;&gt;"",S250&lt;L250,T250=""),Listes!$A$78,IF(AND(Y250="",OR(M250&lt;&gt;"",N250&lt;&gt;"",O250&lt;&gt;"",P250&lt;&gt;"",Q250&lt;&gt;"",R250&lt;&gt;"")),Listes!$A$79,""))))</f>
        <v/>
      </c>
      <c r="Y250" s="196"/>
      <c r="Z250" s="152">
        <f t="shared" si="23"/>
        <v>0</v>
      </c>
    </row>
    <row r="251" spans="1:26" ht="20.100000000000001" customHeight="1" x14ac:dyDescent="0.25">
      <c r="A251" s="134">
        <v>245</v>
      </c>
      <c r="B251" s="206" t="str">
        <f>IF('Dépenses rémunération au réel'!$B251="","",'Dépenses rémunération au réel'!$B251)</f>
        <v/>
      </c>
      <c r="C251" s="206" t="str">
        <f>IF('Dépenses rémunération au réel'!$C251="","",'Dépenses rémunération au réel'!$C251)</f>
        <v/>
      </c>
      <c r="D251" s="207" t="str">
        <f>IF('Dépenses rémunération au réel'!$D251="","",'Dépenses rémunération au réel'!$D251)</f>
        <v/>
      </c>
      <c r="E251" s="131" t="str">
        <f>IF('Dépenses rémunération au réel'!$E251="","",'Dépenses rémunération au réel'!$E251)</f>
        <v/>
      </c>
      <c r="F251" s="131" t="str">
        <f>IF('Dépenses rémunération au réel'!$F251="","",'Dépenses rémunération au réel'!$F251)</f>
        <v/>
      </c>
      <c r="G251" s="289" t="str">
        <f>IF('Dépenses rémunération au réel'!$G251="","",'Dépenses rémunération au réel'!$G251)</f>
        <v/>
      </c>
      <c r="H251" s="289" t="str">
        <f>IF('Dépenses rémunération au réel'!$H251="","",'Dépenses rémunération au réel'!$H251)</f>
        <v/>
      </c>
      <c r="I251" s="144" t="str">
        <f>IF('Dépenses rémunération au réel'!$I251="","",'Dépenses rémunération au réel'!$I251)</f>
        <v/>
      </c>
      <c r="J251" s="190" t="str">
        <f>IF('Dépenses rémunération au réel'!$J251="","",'Dépenses rémunération au réel'!$J251)</f>
        <v/>
      </c>
      <c r="K251" s="190" t="str">
        <f>IF('Dépenses rémunération au réel'!$K251="","",'Dépenses rémunération au réel'!$K251)</f>
        <v/>
      </c>
      <c r="L251" s="213" t="str">
        <f>IF('Dépenses rémunération au réel'!$L251=0,"",'Dépenses rémunération au réel'!$L251)</f>
        <v/>
      </c>
      <c r="M251" s="342"/>
      <c r="N251" s="291" t="str">
        <f t="shared" si="18"/>
        <v/>
      </c>
      <c r="O251" s="291" t="str">
        <f t="shared" si="19"/>
        <v/>
      </c>
      <c r="P251" s="189"/>
      <c r="Q251" s="102"/>
      <c r="R251" s="102"/>
      <c r="S251" s="145" t="str">
        <f t="shared" si="20"/>
        <v/>
      </c>
      <c r="T251" s="191"/>
      <c r="U251" s="192"/>
      <c r="V251" s="146" t="str">
        <f t="shared" si="21"/>
        <v/>
      </c>
      <c r="W251" s="507" t="str">
        <f t="shared" si="22"/>
        <v/>
      </c>
      <c r="X251" s="195" t="str">
        <f>IF(AND(OR(M251="KO",L251&lt;&gt;""),OR(M251="",N251="",O251="")),Listes!$A$74,IF(AND(L251&lt;S251,U251=""),Listes!$A$76,IF(AND(L251&lt;&gt;"",S251&lt;L251,T251=""),Listes!$A$78,IF(AND(Y251="",OR(M251&lt;&gt;"",N251&lt;&gt;"",O251&lt;&gt;"",P251&lt;&gt;"",Q251&lt;&gt;"",R251&lt;&gt;"")),Listes!$A$79,""))))</f>
        <v/>
      </c>
      <c r="Y251" s="196"/>
      <c r="Z251" s="152">
        <f t="shared" si="23"/>
        <v>0</v>
      </c>
    </row>
    <row r="252" spans="1:26" ht="20.100000000000001" customHeight="1" x14ac:dyDescent="0.25">
      <c r="A252" s="134">
        <v>246</v>
      </c>
      <c r="B252" s="206" t="str">
        <f>IF('Dépenses rémunération au réel'!$B252="","",'Dépenses rémunération au réel'!$B252)</f>
        <v/>
      </c>
      <c r="C252" s="206" t="str">
        <f>IF('Dépenses rémunération au réel'!$C252="","",'Dépenses rémunération au réel'!$C252)</f>
        <v/>
      </c>
      <c r="D252" s="207" t="str">
        <f>IF('Dépenses rémunération au réel'!$D252="","",'Dépenses rémunération au réel'!$D252)</f>
        <v/>
      </c>
      <c r="E252" s="131" t="str">
        <f>IF('Dépenses rémunération au réel'!$E252="","",'Dépenses rémunération au réel'!$E252)</f>
        <v/>
      </c>
      <c r="F252" s="131" t="str">
        <f>IF('Dépenses rémunération au réel'!$F252="","",'Dépenses rémunération au réel'!$F252)</f>
        <v/>
      </c>
      <c r="G252" s="289" t="str">
        <f>IF('Dépenses rémunération au réel'!$G252="","",'Dépenses rémunération au réel'!$G252)</f>
        <v/>
      </c>
      <c r="H252" s="289" t="str">
        <f>IF('Dépenses rémunération au réel'!$H252="","",'Dépenses rémunération au réel'!$H252)</f>
        <v/>
      </c>
      <c r="I252" s="144" t="str">
        <f>IF('Dépenses rémunération au réel'!$I252="","",'Dépenses rémunération au réel'!$I252)</f>
        <v/>
      </c>
      <c r="J252" s="190" t="str">
        <f>IF('Dépenses rémunération au réel'!$J252="","",'Dépenses rémunération au réel'!$J252)</f>
        <v/>
      </c>
      <c r="K252" s="190" t="str">
        <f>IF('Dépenses rémunération au réel'!$K252="","",'Dépenses rémunération au réel'!$K252)</f>
        <v/>
      </c>
      <c r="L252" s="213" t="str">
        <f>IF('Dépenses rémunération au réel'!$L252=0,"",'Dépenses rémunération au réel'!$L252)</f>
        <v/>
      </c>
      <c r="M252" s="342"/>
      <c r="N252" s="291" t="str">
        <f t="shared" si="18"/>
        <v/>
      </c>
      <c r="O252" s="291" t="str">
        <f t="shared" si="19"/>
        <v/>
      </c>
      <c r="P252" s="189"/>
      <c r="Q252" s="102"/>
      <c r="R252" s="102"/>
      <c r="S252" s="145" t="str">
        <f t="shared" si="20"/>
        <v/>
      </c>
      <c r="T252" s="191"/>
      <c r="U252" s="192"/>
      <c r="V252" s="146" t="str">
        <f t="shared" si="21"/>
        <v/>
      </c>
      <c r="W252" s="507" t="str">
        <f t="shared" si="22"/>
        <v/>
      </c>
      <c r="X252" s="195" t="str">
        <f>IF(AND(OR(M252="KO",L252&lt;&gt;""),OR(M252="",N252="",O252="")),Listes!$A$74,IF(AND(L252&lt;S252,U252=""),Listes!$A$76,IF(AND(L252&lt;&gt;"",S252&lt;L252,T252=""),Listes!$A$78,IF(AND(Y252="",OR(M252&lt;&gt;"",N252&lt;&gt;"",O252&lt;&gt;"",P252&lt;&gt;"",Q252&lt;&gt;"",R252&lt;&gt;"")),Listes!$A$79,""))))</f>
        <v/>
      </c>
      <c r="Y252" s="196"/>
      <c r="Z252" s="152">
        <f t="shared" si="23"/>
        <v>0</v>
      </c>
    </row>
    <row r="253" spans="1:26" ht="20.100000000000001" customHeight="1" x14ac:dyDescent="0.25">
      <c r="A253" s="134">
        <v>247</v>
      </c>
      <c r="B253" s="206" t="str">
        <f>IF('Dépenses rémunération au réel'!$B253="","",'Dépenses rémunération au réel'!$B253)</f>
        <v/>
      </c>
      <c r="C253" s="206" t="str">
        <f>IF('Dépenses rémunération au réel'!$C253="","",'Dépenses rémunération au réel'!$C253)</f>
        <v/>
      </c>
      <c r="D253" s="207" t="str">
        <f>IF('Dépenses rémunération au réel'!$D253="","",'Dépenses rémunération au réel'!$D253)</f>
        <v/>
      </c>
      <c r="E253" s="131" t="str">
        <f>IF('Dépenses rémunération au réel'!$E253="","",'Dépenses rémunération au réel'!$E253)</f>
        <v/>
      </c>
      <c r="F253" s="131" t="str">
        <f>IF('Dépenses rémunération au réel'!$F253="","",'Dépenses rémunération au réel'!$F253)</f>
        <v/>
      </c>
      <c r="G253" s="289" t="str">
        <f>IF('Dépenses rémunération au réel'!$G253="","",'Dépenses rémunération au réel'!$G253)</f>
        <v/>
      </c>
      <c r="H253" s="289" t="str">
        <f>IF('Dépenses rémunération au réel'!$H253="","",'Dépenses rémunération au réel'!$H253)</f>
        <v/>
      </c>
      <c r="I253" s="144" t="str">
        <f>IF('Dépenses rémunération au réel'!$I253="","",'Dépenses rémunération au réel'!$I253)</f>
        <v/>
      </c>
      <c r="J253" s="190" t="str">
        <f>IF('Dépenses rémunération au réel'!$J253="","",'Dépenses rémunération au réel'!$J253)</f>
        <v/>
      </c>
      <c r="K253" s="190" t="str">
        <f>IF('Dépenses rémunération au réel'!$K253="","",'Dépenses rémunération au réel'!$K253)</f>
        <v/>
      </c>
      <c r="L253" s="213" t="str">
        <f>IF('Dépenses rémunération au réel'!$L253=0,"",'Dépenses rémunération au réel'!$L253)</f>
        <v/>
      </c>
      <c r="M253" s="342"/>
      <c r="N253" s="291" t="str">
        <f t="shared" si="18"/>
        <v/>
      </c>
      <c r="O253" s="291" t="str">
        <f t="shared" si="19"/>
        <v/>
      </c>
      <c r="P253" s="189"/>
      <c r="Q253" s="102"/>
      <c r="R253" s="102"/>
      <c r="S253" s="145" t="str">
        <f t="shared" si="20"/>
        <v/>
      </c>
      <c r="T253" s="191"/>
      <c r="U253" s="192"/>
      <c r="V253" s="146" t="str">
        <f t="shared" si="21"/>
        <v/>
      </c>
      <c r="W253" s="507" t="str">
        <f t="shared" si="22"/>
        <v/>
      </c>
      <c r="X253" s="195" t="str">
        <f>IF(AND(OR(M253="KO",L253&lt;&gt;""),OR(M253="",N253="",O253="")),Listes!$A$74,IF(AND(L253&lt;S253,U253=""),Listes!$A$76,IF(AND(L253&lt;&gt;"",S253&lt;L253,T253=""),Listes!$A$78,IF(AND(Y253="",OR(M253&lt;&gt;"",N253&lt;&gt;"",O253&lt;&gt;"",P253&lt;&gt;"",Q253&lt;&gt;"",R253&lt;&gt;"")),Listes!$A$79,""))))</f>
        <v/>
      </c>
      <c r="Y253" s="196"/>
      <c r="Z253" s="152">
        <f t="shared" si="23"/>
        <v>0</v>
      </c>
    </row>
    <row r="254" spans="1:26" ht="20.100000000000001" customHeight="1" x14ac:dyDescent="0.25">
      <c r="A254" s="134">
        <v>248</v>
      </c>
      <c r="B254" s="206" t="str">
        <f>IF('Dépenses rémunération au réel'!$B254="","",'Dépenses rémunération au réel'!$B254)</f>
        <v/>
      </c>
      <c r="C254" s="206" t="str">
        <f>IF('Dépenses rémunération au réel'!$C254="","",'Dépenses rémunération au réel'!$C254)</f>
        <v/>
      </c>
      <c r="D254" s="207" t="str">
        <f>IF('Dépenses rémunération au réel'!$D254="","",'Dépenses rémunération au réel'!$D254)</f>
        <v/>
      </c>
      <c r="E254" s="131" t="str">
        <f>IF('Dépenses rémunération au réel'!$E254="","",'Dépenses rémunération au réel'!$E254)</f>
        <v/>
      </c>
      <c r="F254" s="131" t="str">
        <f>IF('Dépenses rémunération au réel'!$F254="","",'Dépenses rémunération au réel'!$F254)</f>
        <v/>
      </c>
      <c r="G254" s="289" t="str">
        <f>IF('Dépenses rémunération au réel'!$G254="","",'Dépenses rémunération au réel'!$G254)</f>
        <v/>
      </c>
      <c r="H254" s="289" t="str">
        <f>IF('Dépenses rémunération au réel'!$H254="","",'Dépenses rémunération au réel'!$H254)</f>
        <v/>
      </c>
      <c r="I254" s="144" t="str">
        <f>IF('Dépenses rémunération au réel'!$I254="","",'Dépenses rémunération au réel'!$I254)</f>
        <v/>
      </c>
      <c r="J254" s="190" t="str">
        <f>IF('Dépenses rémunération au réel'!$J254="","",'Dépenses rémunération au réel'!$J254)</f>
        <v/>
      </c>
      <c r="K254" s="190" t="str">
        <f>IF('Dépenses rémunération au réel'!$K254="","",'Dépenses rémunération au réel'!$K254)</f>
        <v/>
      </c>
      <c r="L254" s="213" t="str">
        <f>IF('Dépenses rémunération au réel'!$L254=0,"",'Dépenses rémunération au réel'!$L254)</f>
        <v/>
      </c>
      <c r="M254" s="342"/>
      <c r="N254" s="291" t="str">
        <f t="shared" si="18"/>
        <v/>
      </c>
      <c r="O254" s="291" t="str">
        <f t="shared" si="19"/>
        <v/>
      </c>
      <c r="P254" s="189"/>
      <c r="Q254" s="102"/>
      <c r="R254" s="102"/>
      <c r="S254" s="145" t="str">
        <f t="shared" si="20"/>
        <v/>
      </c>
      <c r="T254" s="191"/>
      <c r="U254" s="192"/>
      <c r="V254" s="146" t="str">
        <f t="shared" si="21"/>
        <v/>
      </c>
      <c r="W254" s="507" t="str">
        <f t="shared" si="22"/>
        <v/>
      </c>
      <c r="X254" s="195" t="str">
        <f>IF(AND(OR(M254="KO",L254&lt;&gt;""),OR(M254="",N254="",O254="")),Listes!$A$74,IF(AND(L254&lt;S254,U254=""),Listes!$A$76,IF(AND(L254&lt;&gt;"",S254&lt;L254,T254=""),Listes!$A$78,IF(AND(Y254="",OR(M254&lt;&gt;"",N254&lt;&gt;"",O254&lt;&gt;"",P254&lt;&gt;"",Q254&lt;&gt;"",R254&lt;&gt;"")),Listes!$A$79,""))))</f>
        <v/>
      </c>
      <c r="Y254" s="196"/>
      <c r="Z254" s="152">
        <f t="shared" si="23"/>
        <v>0</v>
      </c>
    </row>
    <row r="255" spans="1:26" ht="20.100000000000001" customHeight="1" x14ac:dyDescent="0.25">
      <c r="A255" s="134">
        <v>249</v>
      </c>
      <c r="B255" s="206" t="str">
        <f>IF('Dépenses rémunération au réel'!$B255="","",'Dépenses rémunération au réel'!$B255)</f>
        <v/>
      </c>
      <c r="C255" s="206" t="str">
        <f>IF('Dépenses rémunération au réel'!$C255="","",'Dépenses rémunération au réel'!$C255)</f>
        <v/>
      </c>
      <c r="D255" s="207" t="str">
        <f>IF('Dépenses rémunération au réel'!$D255="","",'Dépenses rémunération au réel'!$D255)</f>
        <v/>
      </c>
      <c r="E255" s="131" t="str">
        <f>IF('Dépenses rémunération au réel'!$E255="","",'Dépenses rémunération au réel'!$E255)</f>
        <v/>
      </c>
      <c r="F255" s="131" t="str">
        <f>IF('Dépenses rémunération au réel'!$F255="","",'Dépenses rémunération au réel'!$F255)</f>
        <v/>
      </c>
      <c r="G255" s="289" t="str">
        <f>IF('Dépenses rémunération au réel'!$G255="","",'Dépenses rémunération au réel'!$G255)</f>
        <v/>
      </c>
      <c r="H255" s="289" t="str">
        <f>IF('Dépenses rémunération au réel'!$H255="","",'Dépenses rémunération au réel'!$H255)</f>
        <v/>
      </c>
      <c r="I255" s="144" t="str">
        <f>IF('Dépenses rémunération au réel'!$I255="","",'Dépenses rémunération au réel'!$I255)</f>
        <v/>
      </c>
      <c r="J255" s="190" t="str">
        <f>IF('Dépenses rémunération au réel'!$J255="","",'Dépenses rémunération au réel'!$J255)</f>
        <v/>
      </c>
      <c r="K255" s="190" t="str">
        <f>IF('Dépenses rémunération au réel'!$K255="","",'Dépenses rémunération au réel'!$K255)</f>
        <v/>
      </c>
      <c r="L255" s="213" t="str">
        <f>IF('Dépenses rémunération au réel'!$L255=0,"",'Dépenses rémunération au réel'!$L255)</f>
        <v/>
      </c>
      <c r="M255" s="342"/>
      <c r="N255" s="291" t="str">
        <f t="shared" si="18"/>
        <v/>
      </c>
      <c r="O255" s="291" t="str">
        <f t="shared" si="19"/>
        <v/>
      </c>
      <c r="P255" s="189"/>
      <c r="Q255" s="102"/>
      <c r="R255" s="102"/>
      <c r="S255" s="145" t="str">
        <f t="shared" si="20"/>
        <v/>
      </c>
      <c r="T255" s="191"/>
      <c r="U255" s="192"/>
      <c r="V255" s="146" t="str">
        <f t="shared" si="21"/>
        <v/>
      </c>
      <c r="W255" s="507" t="str">
        <f t="shared" si="22"/>
        <v/>
      </c>
      <c r="X255" s="195" t="str">
        <f>IF(AND(OR(M255="KO",L255&lt;&gt;""),OR(M255="",N255="",O255="")),Listes!$A$74,IF(AND(L255&lt;S255,U255=""),Listes!$A$76,IF(AND(L255&lt;&gt;"",S255&lt;L255,T255=""),Listes!$A$78,IF(AND(Y255="",OR(M255&lt;&gt;"",N255&lt;&gt;"",O255&lt;&gt;"",P255&lt;&gt;"",Q255&lt;&gt;"",R255&lt;&gt;"")),Listes!$A$79,""))))</f>
        <v/>
      </c>
      <c r="Y255" s="196"/>
      <c r="Z255" s="152">
        <f t="shared" si="23"/>
        <v>0</v>
      </c>
    </row>
    <row r="256" spans="1:26" ht="20.100000000000001" customHeight="1" x14ac:dyDescent="0.25">
      <c r="A256" s="134">
        <v>250</v>
      </c>
      <c r="B256" s="206" t="str">
        <f>IF('Dépenses rémunération au réel'!$B256="","",'Dépenses rémunération au réel'!$B256)</f>
        <v/>
      </c>
      <c r="C256" s="206" t="str">
        <f>IF('Dépenses rémunération au réel'!$C256="","",'Dépenses rémunération au réel'!$C256)</f>
        <v/>
      </c>
      <c r="D256" s="207" t="str">
        <f>IF('Dépenses rémunération au réel'!$D256="","",'Dépenses rémunération au réel'!$D256)</f>
        <v/>
      </c>
      <c r="E256" s="131" t="str">
        <f>IF('Dépenses rémunération au réel'!$E256="","",'Dépenses rémunération au réel'!$E256)</f>
        <v/>
      </c>
      <c r="F256" s="131" t="str">
        <f>IF('Dépenses rémunération au réel'!$F256="","",'Dépenses rémunération au réel'!$F256)</f>
        <v/>
      </c>
      <c r="G256" s="289" t="str">
        <f>IF('Dépenses rémunération au réel'!$G256="","",'Dépenses rémunération au réel'!$G256)</f>
        <v/>
      </c>
      <c r="H256" s="289" t="str">
        <f>IF('Dépenses rémunération au réel'!$H256="","",'Dépenses rémunération au réel'!$H256)</f>
        <v/>
      </c>
      <c r="I256" s="144" t="str">
        <f>IF('Dépenses rémunération au réel'!$I256="","",'Dépenses rémunération au réel'!$I256)</f>
        <v/>
      </c>
      <c r="J256" s="190" t="str">
        <f>IF('Dépenses rémunération au réel'!$J256="","",'Dépenses rémunération au réel'!$J256)</f>
        <v/>
      </c>
      <c r="K256" s="190" t="str">
        <f>IF('Dépenses rémunération au réel'!$K256="","",'Dépenses rémunération au réel'!$K256)</f>
        <v/>
      </c>
      <c r="L256" s="213" t="str">
        <f>IF('Dépenses rémunération au réel'!$L256=0,"",'Dépenses rémunération au réel'!$L256)</f>
        <v/>
      </c>
      <c r="M256" s="342"/>
      <c r="N256" s="291" t="str">
        <f t="shared" si="18"/>
        <v/>
      </c>
      <c r="O256" s="291" t="str">
        <f t="shared" si="19"/>
        <v/>
      </c>
      <c r="P256" s="189"/>
      <c r="Q256" s="102"/>
      <c r="R256" s="102"/>
      <c r="S256" s="145" t="str">
        <f t="shared" si="20"/>
        <v/>
      </c>
      <c r="T256" s="191"/>
      <c r="U256" s="192"/>
      <c r="V256" s="146" t="str">
        <f t="shared" si="21"/>
        <v/>
      </c>
      <c r="W256" s="507" t="str">
        <f t="shared" si="22"/>
        <v/>
      </c>
      <c r="X256" s="195" t="str">
        <f>IF(AND(OR(M256="KO",L256&lt;&gt;""),OR(M256="",N256="",O256="")),Listes!$A$74,IF(AND(L256&lt;S256,U256=""),Listes!$A$76,IF(AND(L256&lt;&gt;"",S256&lt;L256,T256=""),Listes!$A$78,IF(AND(Y256="",OR(M256&lt;&gt;"",N256&lt;&gt;"",O256&lt;&gt;"",P256&lt;&gt;"",Q256&lt;&gt;"",R256&lt;&gt;"")),Listes!$A$79,""))))</f>
        <v/>
      </c>
      <c r="Y256" s="196"/>
      <c r="Z256" s="152">
        <f t="shared" si="23"/>
        <v>0</v>
      </c>
    </row>
    <row r="257" spans="1:26" ht="20.100000000000001" customHeight="1" x14ac:dyDescent="0.25">
      <c r="A257" s="134">
        <v>251</v>
      </c>
      <c r="B257" s="206" t="str">
        <f>IF('Dépenses rémunération au réel'!$B257="","",'Dépenses rémunération au réel'!$B257)</f>
        <v/>
      </c>
      <c r="C257" s="206" t="str">
        <f>IF('Dépenses rémunération au réel'!$C257="","",'Dépenses rémunération au réel'!$C257)</f>
        <v/>
      </c>
      <c r="D257" s="207" t="str">
        <f>IF('Dépenses rémunération au réel'!$D257="","",'Dépenses rémunération au réel'!$D257)</f>
        <v/>
      </c>
      <c r="E257" s="131" t="str">
        <f>IF('Dépenses rémunération au réel'!$E257="","",'Dépenses rémunération au réel'!$E257)</f>
        <v/>
      </c>
      <c r="F257" s="131" t="str">
        <f>IF('Dépenses rémunération au réel'!$F257="","",'Dépenses rémunération au réel'!$F257)</f>
        <v/>
      </c>
      <c r="G257" s="289" t="str">
        <f>IF('Dépenses rémunération au réel'!$G257="","",'Dépenses rémunération au réel'!$G257)</f>
        <v/>
      </c>
      <c r="H257" s="289" t="str">
        <f>IF('Dépenses rémunération au réel'!$H257="","",'Dépenses rémunération au réel'!$H257)</f>
        <v/>
      </c>
      <c r="I257" s="144" t="str">
        <f>IF('Dépenses rémunération au réel'!$I257="","",'Dépenses rémunération au réel'!$I257)</f>
        <v/>
      </c>
      <c r="J257" s="190" t="str">
        <f>IF('Dépenses rémunération au réel'!$J257="","",'Dépenses rémunération au réel'!$J257)</f>
        <v/>
      </c>
      <c r="K257" s="190" t="str">
        <f>IF('Dépenses rémunération au réel'!$K257="","",'Dépenses rémunération au réel'!$K257)</f>
        <v/>
      </c>
      <c r="L257" s="213" t="str">
        <f>IF('Dépenses rémunération au réel'!$L257=0,"",'Dépenses rémunération au réel'!$L257)</f>
        <v/>
      </c>
      <c r="M257" s="342"/>
      <c r="N257" s="291" t="str">
        <f t="shared" si="18"/>
        <v/>
      </c>
      <c r="O257" s="291" t="str">
        <f t="shared" si="19"/>
        <v/>
      </c>
      <c r="P257" s="189"/>
      <c r="Q257" s="102"/>
      <c r="R257" s="102"/>
      <c r="S257" s="145" t="str">
        <f t="shared" si="20"/>
        <v/>
      </c>
      <c r="T257" s="191"/>
      <c r="U257" s="192"/>
      <c r="V257" s="146" t="str">
        <f t="shared" si="21"/>
        <v/>
      </c>
      <c r="W257" s="507" t="str">
        <f t="shared" si="22"/>
        <v/>
      </c>
      <c r="X257" s="195" t="str">
        <f>IF(AND(OR(M257="KO",L257&lt;&gt;""),OR(M257="",N257="",O257="")),Listes!$A$74,IF(AND(L257&lt;S257,U257=""),Listes!$A$76,IF(AND(L257&lt;&gt;"",S257&lt;L257,T257=""),Listes!$A$78,IF(AND(Y257="",OR(M257&lt;&gt;"",N257&lt;&gt;"",O257&lt;&gt;"",P257&lt;&gt;"",Q257&lt;&gt;"",R257&lt;&gt;"")),Listes!$A$79,""))))</f>
        <v/>
      </c>
      <c r="Y257" s="196"/>
      <c r="Z257" s="152">
        <f t="shared" si="23"/>
        <v>0</v>
      </c>
    </row>
    <row r="258" spans="1:26" ht="20.100000000000001" customHeight="1" x14ac:dyDescent="0.25">
      <c r="A258" s="134">
        <v>252</v>
      </c>
      <c r="B258" s="206" t="str">
        <f>IF('Dépenses rémunération au réel'!$B258="","",'Dépenses rémunération au réel'!$B258)</f>
        <v/>
      </c>
      <c r="C258" s="206" t="str">
        <f>IF('Dépenses rémunération au réel'!$C258="","",'Dépenses rémunération au réel'!$C258)</f>
        <v/>
      </c>
      <c r="D258" s="207" t="str">
        <f>IF('Dépenses rémunération au réel'!$D258="","",'Dépenses rémunération au réel'!$D258)</f>
        <v/>
      </c>
      <c r="E258" s="131" t="str">
        <f>IF('Dépenses rémunération au réel'!$E258="","",'Dépenses rémunération au réel'!$E258)</f>
        <v/>
      </c>
      <c r="F258" s="131" t="str">
        <f>IF('Dépenses rémunération au réel'!$F258="","",'Dépenses rémunération au réel'!$F258)</f>
        <v/>
      </c>
      <c r="G258" s="289" t="str">
        <f>IF('Dépenses rémunération au réel'!$G258="","",'Dépenses rémunération au réel'!$G258)</f>
        <v/>
      </c>
      <c r="H258" s="289" t="str">
        <f>IF('Dépenses rémunération au réel'!$H258="","",'Dépenses rémunération au réel'!$H258)</f>
        <v/>
      </c>
      <c r="I258" s="144" t="str">
        <f>IF('Dépenses rémunération au réel'!$I258="","",'Dépenses rémunération au réel'!$I258)</f>
        <v/>
      </c>
      <c r="J258" s="190" t="str">
        <f>IF('Dépenses rémunération au réel'!$J258="","",'Dépenses rémunération au réel'!$J258)</f>
        <v/>
      </c>
      <c r="K258" s="190" t="str">
        <f>IF('Dépenses rémunération au réel'!$K258="","",'Dépenses rémunération au réel'!$K258)</f>
        <v/>
      </c>
      <c r="L258" s="213" t="str">
        <f>IF('Dépenses rémunération au réel'!$L258=0,"",'Dépenses rémunération au réel'!$L258)</f>
        <v/>
      </c>
      <c r="M258" s="342"/>
      <c r="N258" s="291" t="str">
        <f t="shared" si="18"/>
        <v/>
      </c>
      <c r="O258" s="291" t="str">
        <f t="shared" si="19"/>
        <v/>
      </c>
      <c r="P258" s="189"/>
      <c r="Q258" s="102"/>
      <c r="R258" s="102"/>
      <c r="S258" s="145" t="str">
        <f t="shared" si="20"/>
        <v/>
      </c>
      <c r="T258" s="191"/>
      <c r="U258" s="192"/>
      <c r="V258" s="146" t="str">
        <f t="shared" si="21"/>
        <v/>
      </c>
      <c r="W258" s="507" t="str">
        <f t="shared" si="22"/>
        <v/>
      </c>
      <c r="X258" s="195" t="str">
        <f>IF(AND(OR(M258="KO",L258&lt;&gt;""),OR(M258="",N258="",O258="")),Listes!$A$74,IF(AND(L258&lt;S258,U258=""),Listes!$A$76,IF(AND(L258&lt;&gt;"",S258&lt;L258,T258=""),Listes!$A$78,IF(AND(Y258="",OR(M258&lt;&gt;"",N258&lt;&gt;"",O258&lt;&gt;"",P258&lt;&gt;"",Q258&lt;&gt;"",R258&lt;&gt;"")),Listes!$A$79,""))))</f>
        <v/>
      </c>
      <c r="Y258" s="196"/>
      <c r="Z258" s="152">
        <f t="shared" si="23"/>
        <v>0</v>
      </c>
    </row>
    <row r="259" spans="1:26" ht="20.100000000000001" customHeight="1" x14ac:dyDescent="0.25">
      <c r="A259" s="134">
        <v>253</v>
      </c>
      <c r="B259" s="206" t="str">
        <f>IF('Dépenses rémunération au réel'!$B259="","",'Dépenses rémunération au réel'!$B259)</f>
        <v/>
      </c>
      <c r="C259" s="206" t="str">
        <f>IF('Dépenses rémunération au réel'!$C259="","",'Dépenses rémunération au réel'!$C259)</f>
        <v/>
      </c>
      <c r="D259" s="207" t="str">
        <f>IF('Dépenses rémunération au réel'!$D259="","",'Dépenses rémunération au réel'!$D259)</f>
        <v/>
      </c>
      <c r="E259" s="131" t="str">
        <f>IF('Dépenses rémunération au réel'!$E259="","",'Dépenses rémunération au réel'!$E259)</f>
        <v/>
      </c>
      <c r="F259" s="131" t="str">
        <f>IF('Dépenses rémunération au réel'!$F259="","",'Dépenses rémunération au réel'!$F259)</f>
        <v/>
      </c>
      <c r="G259" s="289" t="str">
        <f>IF('Dépenses rémunération au réel'!$G259="","",'Dépenses rémunération au réel'!$G259)</f>
        <v/>
      </c>
      <c r="H259" s="289" t="str">
        <f>IF('Dépenses rémunération au réel'!$H259="","",'Dépenses rémunération au réel'!$H259)</f>
        <v/>
      </c>
      <c r="I259" s="144" t="str">
        <f>IF('Dépenses rémunération au réel'!$I259="","",'Dépenses rémunération au réel'!$I259)</f>
        <v/>
      </c>
      <c r="J259" s="190" t="str">
        <f>IF('Dépenses rémunération au réel'!$J259="","",'Dépenses rémunération au réel'!$J259)</f>
        <v/>
      </c>
      <c r="K259" s="190" t="str">
        <f>IF('Dépenses rémunération au réel'!$K259="","",'Dépenses rémunération au réel'!$K259)</f>
        <v/>
      </c>
      <c r="L259" s="213" t="str">
        <f>IF('Dépenses rémunération au réel'!$L259=0,"",'Dépenses rémunération au réel'!$L259)</f>
        <v/>
      </c>
      <c r="M259" s="342"/>
      <c r="N259" s="291" t="str">
        <f t="shared" si="18"/>
        <v/>
      </c>
      <c r="O259" s="291" t="str">
        <f t="shared" si="19"/>
        <v/>
      </c>
      <c r="P259" s="189"/>
      <c r="Q259" s="102"/>
      <c r="R259" s="102"/>
      <c r="S259" s="145" t="str">
        <f t="shared" si="20"/>
        <v/>
      </c>
      <c r="T259" s="191"/>
      <c r="U259" s="192"/>
      <c r="V259" s="146" t="str">
        <f t="shared" si="21"/>
        <v/>
      </c>
      <c r="W259" s="507" t="str">
        <f t="shared" si="22"/>
        <v/>
      </c>
      <c r="X259" s="195" t="str">
        <f>IF(AND(OR(M259="KO",L259&lt;&gt;""),OR(M259="",N259="",O259="")),Listes!$A$74,IF(AND(L259&lt;S259,U259=""),Listes!$A$76,IF(AND(L259&lt;&gt;"",S259&lt;L259,T259=""),Listes!$A$78,IF(AND(Y259="",OR(M259&lt;&gt;"",N259&lt;&gt;"",O259&lt;&gt;"",P259&lt;&gt;"",Q259&lt;&gt;"",R259&lt;&gt;"")),Listes!$A$79,""))))</f>
        <v/>
      </c>
      <c r="Y259" s="196"/>
      <c r="Z259" s="152">
        <f t="shared" si="23"/>
        <v>0</v>
      </c>
    </row>
    <row r="260" spans="1:26" ht="20.100000000000001" customHeight="1" x14ac:dyDescent="0.25">
      <c r="A260" s="134">
        <v>254</v>
      </c>
      <c r="B260" s="206" t="str">
        <f>IF('Dépenses rémunération au réel'!$B260="","",'Dépenses rémunération au réel'!$B260)</f>
        <v/>
      </c>
      <c r="C260" s="206" t="str">
        <f>IF('Dépenses rémunération au réel'!$C260="","",'Dépenses rémunération au réel'!$C260)</f>
        <v/>
      </c>
      <c r="D260" s="207" t="str">
        <f>IF('Dépenses rémunération au réel'!$D260="","",'Dépenses rémunération au réel'!$D260)</f>
        <v/>
      </c>
      <c r="E260" s="131" t="str">
        <f>IF('Dépenses rémunération au réel'!$E260="","",'Dépenses rémunération au réel'!$E260)</f>
        <v/>
      </c>
      <c r="F260" s="131" t="str">
        <f>IF('Dépenses rémunération au réel'!$F260="","",'Dépenses rémunération au réel'!$F260)</f>
        <v/>
      </c>
      <c r="G260" s="289" t="str">
        <f>IF('Dépenses rémunération au réel'!$G260="","",'Dépenses rémunération au réel'!$G260)</f>
        <v/>
      </c>
      <c r="H260" s="289" t="str">
        <f>IF('Dépenses rémunération au réel'!$H260="","",'Dépenses rémunération au réel'!$H260)</f>
        <v/>
      </c>
      <c r="I260" s="144" t="str">
        <f>IF('Dépenses rémunération au réel'!$I260="","",'Dépenses rémunération au réel'!$I260)</f>
        <v/>
      </c>
      <c r="J260" s="190" t="str">
        <f>IF('Dépenses rémunération au réel'!$J260="","",'Dépenses rémunération au réel'!$J260)</f>
        <v/>
      </c>
      <c r="K260" s="190" t="str">
        <f>IF('Dépenses rémunération au réel'!$K260="","",'Dépenses rémunération au réel'!$K260)</f>
        <v/>
      </c>
      <c r="L260" s="213" t="str">
        <f>IF('Dépenses rémunération au réel'!$L260=0,"",'Dépenses rémunération au réel'!$L260)</f>
        <v/>
      </c>
      <c r="M260" s="342"/>
      <c r="N260" s="291" t="str">
        <f t="shared" si="18"/>
        <v/>
      </c>
      <c r="O260" s="291" t="str">
        <f t="shared" si="19"/>
        <v/>
      </c>
      <c r="P260" s="189"/>
      <c r="Q260" s="102"/>
      <c r="R260" s="102"/>
      <c r="S260" s="145" t="str">
        <f t="shared" si="20"/>
        <v/>
      </c>
      <c r="T260" s="191"/>
      <c r="U260" s="192"/>
      <c r="V260" s="146" t="str">
        <f t="shared" si="21"/>
        <v/>
      </c>
      <c r="W260" s="507" t="str">
        <f t="shared" si="22"/>
        <v/>
      </c>
      <c r="X260" s="195" t="str">
        <f>IF(AND(OR(M260="KO",L260&lt;&gt;""),OR(M260="",N260="",O260="")),Listes!$A$74,IF(AND(L260&lt;S260,U260=""),Listes!$A$76,IF(AND(L260&lt;&gt;"",S260&lt;L260,T260=""),Listes!$A$78,IF(AND(Y260="",OR(M260&lt;&gt;"",N260&lt;&gt;"",O260&lt;&gt;"",P260&lt;&gt;"",Q260&lt;&gt;"",R260&lt;&gt;"")),Listes!$A$79,""))))</f>
        <v/>
      </c>
      <c r="Y260" s="196"/>
      <c r="Z260" s="152">
        <f t="shared" si="23"/>
        <v>0</v>
      </c>
    </row>
    <row r="261" spans="1:26" ht="20.100000000000001" customHeight="1" x14ac:dyDescent="0.25">
      <c r="A261" s="134">
        <v>255</v>
      </c>
      <c r="B261" s="206" t="str">
        <f>IF('Dépenses rémunération au réel'!$B261="","",'Dépenses rémunération au réel'!$B261)</f>
        <v/>
      </c>
      <c r="C261" s="206" t="str">
        <f>IF('Dépenses rémunération au réel'!$C261="","",'Dépenses rémunération au réel'!$C261)</f>
        <v/>
      </c>
      <c r="D261" s="207" t="str">
        <f>IF('Dépenses rémunération au réel'!$D261="","",'Dépenses rémunération au réel'!$D261)</f>
        <v/>
      </c>
      <c r="E261" s="131" t="str">
        <f>IF('Dépenses rémunération au réel'!$E261="","",'Dépenses rémunération au réel'!$E261)</f>
        <v/>
      </c>
      <c r="F261" s="131" t="str">
        <f>IF('Dépenses rémunération au réel'!$F261="","",'Dépenses rémunération au réel'!$F261)</f>
        <v/>
      </c>
      <c r="G261" s="289" t="str">
        <f>IF('Dépenses rémunération au réel'!$G261="","",'Dépenses rémunération au réel'!$G261)</f>
        <v/>
      </c>
      <c r="H261" s="289" t="str">
        <f>IF('Dépenses rémunération au réel'!$H261="","",'Dépenses rémunération au réel'!$H261)</f>
        <v/>
      </c>
      <c r="I261" s="144" t="str">
        <f>IF('Dépenses rémunération au réel'!$I261="","",'Dépenses rémunération au réel'!$I261)</f>
        <v/>
      </c>
      <c r="J261" s="190" t="str">
        <f>IF('Dépenses rémunération au réel'!$J261="","",'Dépenses rémunération au réel'!$J261)</f>
        <v/>
      </c>
      <c r="K261" s="190" t="str">
        <f>IF('Dépenses rémunération au réel'!$K261="","",'Dépenses rémunération au réel'!$K261)</f>
        <v/>
      </c>
      <c r="L261" s="213" t="str">
        <f>IF('Dépenses rémunération au réel'!$L261=0,"",'Dépenses rémunération au réel'!$L261)</f>
        <v/>
      </c>
      <c r="M261" s="342"/>
      <c r="N261" s="291" t="str">
        <f t="shared" si="18"/>
        <v/>
      </c>
      <c r="O261" s="291" t="str">
        <f t="shared" si="19"/>
        <v/>
      </c>
      <c r="P261" s="189"/>
      <c r="Q261" s="102"/>
      <c r="R261" s="102"/>
      <c r="S261" s="145" t="str">
        <f t="shared" si="20"/>
        <v/>
      </c>
      <c r="T261" s="191"/>
      <c r="U261" s="192"/>
      <c r="V261" s="146" t="str">
        <f t="shared" si="21"/>
        <v/>
      </c>
      <c r="W261" s="507" t="str">
        <f t="shared" si="22"/>
        <v/>
      </c>
      <c r="X261" s="195" t="str">
        <f>IF(AND(OR(M261="KO",L261&lt;&gt;""),OR(M261="",N261="",O261="")),Listes!$A$74,IF(AND(L261&lt;S261,U261=""),Listes!$A$76,IF(AND(L261&lt;&gt;"",S261&lt;L261,T261=""),Listes!$A$78,IF(AND(Y261="",OR(M261&lt;&gt;"",N261&lt;&gt;"",O261&lt;&gt;"",P261&lt;&gt;"",Q261&lt;&gt;"",R261&lt;&gt;"")),Listes!$A$79,""))))</f>
        <v/>
      </c>
      <c r="Y261" s="196"/>
      <c r="Z261" s="152">
        <f t="shared" si="23"/>
        <v>0</v>
      </c>
    </row>
    <row r="262" spans="1:26" ht="20.100000000000001" customHeight="1" x14ac:dyDescent="0.25">
      <c r="A262" s="134">
        <v>256</v>
      </c>
      <c r="B262" s="206" t="str">
        <f>IF('Dépenses rémunération au réel'!$B262="","",'Dépenses rémunération au réel'!$B262)</f>
        <v/>
      </c>
      <c r="C262" s="206" t="str">
        <f>IF('Dépenses rémunération au réel'!$C262="","",'Dépenses rémunération au réel'!$C262)</f>
        <v/>
      </c>
      <c r="D262" s="207" t="str">
        <f>IF('Dépenses rémunération au réel'!$D262="","",'Dépenses rémunération au réel'!$D262)</f>
        <v/>
      </c>
      <c r="E262" s="131" t="str">
        <f>IF('Dépenses rémunération au réel'!$E262="","",'Dépenses rémunération au réel'!$E262)</f>
        <v/>
      </c>
      <c r="F262" s="131" t="str">
        <f>IF('Dépenses rémunération au réel'!$F262="","",'Dépenses rémunération au réel'!$F262)</f>
        <v/>
      </c>
      <c r="G262" s="289" t="str">
        <f>IF('Dépenses rémunération au réel'!$G262="","",'Dépenses rémunération au réel'!$G262)</f>
        <v/>
      </c>
      <c r="H262" s="289" t="str">
        <f>IF('Dépenses rémunération au réel'!$H262="","",'Dépenses rémunération au réel'!$H262)</f>
        <v/>
      </c>
      <c r="I262" s="144" t="str">
        <f>IF('Dépenses rémunération au réel'!$I262="","",'Dépenses rémunération au réel'!$I262)</f>
        <v/>
      </c>
      <c r="J262" s="190" t="str">
        <f>IF('Dépenses rémunération au réel'!$J262="","",'Dépenses rémunération au réel'!$J262)</f>
        <v/>
      </c>
      <c r="K262" s="190" t="str">
        <f>IF('Dépenses rémunération au réel'!$K262="","",'Dépenses rémunération au réel'!$K262)</f>
        <v/>
      </c>
      <c r="L262" s="213" t="str">
        <f>IF('Dépenses rémunération au réel'!$L262=0,"",'Dépenses rémunération au réel'!$L262)</f>
        <v/>
      </c>
      <c r="M262" s="342"/>
      <c r="N262" s="291" t="str">
        <f t="shared" si="18"/>
        <v/>
      </c>
      <c r="O262" s="291" t="str">
        <f t="shared" si="19"/>
        <v/>
      </c>
      <c r="P262" s="189"/>
      <c r="Q262" s="102"/>
      <c r="R262" s="102"/>
      <c r="S262" s="145" t="str">
        <f t="shared" si="20"/>
        <v/>
      </c>
      <c r="T262" s="191"/>
      <c r="U262" s="192"/>
      <c r="V262" s="146" t="str">
        <f t="shared" si="21"/>
        <v/>
      </c>
      <c r="W262" s="507" t="str">
        <f t="shared" si="22"/>
        <v/>
      </c>
      <c r="X262" s="195" t="str">
        <f>IF(AND(OR(M262="KO",L262&lt;&gt;""),OR(M262="",N262="",O262="")),Listes!$A$74,IF(AND(L262&lt;S262,U262=""),Listes!$A$76,IF(AND(L262&lt;&gt;"",S262&lt;L262,T262=""),Listes!$A$78,IF(AND(Y262="",OR(M262&lt;&gt;"",N262&lt;&gt;"",O262&lt;&gt;"",P262&lt;&gt;"",Q262&lt;&gt;"",R262&lt;&gt;"")),Listes!$A$79,""))))</f>
        <v/>
      </c>
      <c r="Y262" s="196"/>
      <c r="Z262" s="152">
        <f t="shared" si="23"/>
        <v>0</v>
      </c>
    </row>
    <row r="263" spans="1:26" ht="20.100000000000001" customHeight="1" x14ac:dyDescent="0.25">
      <c r="A263" s="134">
        <v>257</v>
      </c>
      <c r="B263" s="206" t="str">
        <f>IF('Dépenses rémunération au réel'!$B263="","",'Dépenses rémunération au réel'!$B263)</f>
        <v/>
      </c>
      <c r="C263" s="206" t="str">
        <f>IF('Dépenses rémunération au réel'!$C263="","",'Dépenses rémunération au réel'!$C263)</f>
        <v/>
      </c>
      <c r="D263" s="207" t="str">
        <f>IF('Dépenses rémunération au réel'!$D263="","",'Dépenses rémunération au réel'!$D263)</f>
        <v/>
      </c>
      <c r="E263" s="131" t="str">
        <f>IF('Dépenses rémunération au réel'!$E263="","",'Dépenses rémunération au réel'!$E263)</f>
        <v/>
      </c>
      <c r="F263" s="131" t="str">
        <f>IF('Dépenses rémunération au réel'!$F263="","",'Dépenses rémunération au réel'!$F263)</f>
        <v/>
      </c>
      <c r="G263" s="289" t="str">
        <f>IF('Dépenses rémunération au réel'!$G263="","",'Dépenses rémunération au réel'!$G263)</f>
        <v/>
      </c>
      <c r="H263" s="289" t="str">
        <f>IF('Dépenses rémunération au réel'!$H263="","",'Dépenses rémunération au réel'!$H263)</f>
        <v/>
      </c>
      <c r="I263" s="144" t="str">
        <f>IF('Dépenses rémunération au réel'!$I263="","",'Dépenses rémunération au réel'!$I263)</f>
        <v/>
      </c>
      <c r="J263" s="190" t="str">
        <f>IF('Dépenses rémunération au réel'!$J263="","",'Dépenses rémunération au réel'!$J263)</f>
        <v/>
      </c>
      <c r="K263" s="190" t="str">
        <f>IF('Dépenses rémunération au réel'!$K263="","",'Dépenses rémunération au réel'!$K263)</f>
        <v/>
      </c>
      <c r="L263" s="213" t="str">
        <f>IF('Dépenses rémunération au réel'!$L263=0,"",'Dépenses rémunération au réel'!$L263)</f>
        <v/>
      </c>
      <c r="M263" s="342"/>
      <c r="N263" s="291" t="str">
        <f t="shared" si="18"/>
        <v/>
      </c>
      <c r="O263" s="291" t="str">
        <f t="shared" si="19"/>
        <v/>
      </c>
      <c r="P263" s="189"/>
      <c r="Q263" s="102"/>
      <c r="R263" s="102"/>
      <c r="S263" s="145" t="str">
        <f t="shared" si="20"/>
        <v/>
      </c>
      <c r="T263" s="191"/>
      <c r="U263" s="192"/>
      <c r="V263" s="146" t="str">
        <f t="shared" si="21"/>
        <v/>
      </c>
      <c r="W263" s="507" t="str">
        <f t="shared" si="22"/>
        <v/>
      </c>
      <c r="X263" s="195" t="str">
        <f>IF(AND(OR(M263="KO",L263&lt;&gt;""),OR(M263="",N263="",O263="")),Listes!$A$74,IF(AND(L263&lt;S263,U263=""),Listes!$A$76,IF(AND(L263&lt;&gt;"",S263&lt;L263,T263=""),Listes!$A$78,IF(AND(Y263="",OR(M263&lt;&gt;"",N263&lt;&gt;"",O263&lt;&gt;"",P263&lt;&gt;"",Q263&lt;&gt;"",R263&lt;&gt;"")),Listes!$A$79,""))))</f>
        <v/>
      </c>
      <c r="Y263" s="196"/>
      <c r="Z263" s="152">
        <f t="shared" si="23"/>
        <v>0</v>
      </c>
    </row>
    <row r="264" spans="1:26" ht="20.100000000000001" customHeight="1" x14ac:dyDescent="0.25">
      <c r="A264" s="134">
        <v>258</v>
      </c>
      <c r="B264" s="206" t="str">
        <f>IF('Dépenses rémunération au réel'!$B264="","",'Dépenses rémunération au réel'!$B264)</f>
        <v/>
      </c>
      <c r="C264" s="206" t="str">
        <f>IF('Dépenses rémunération au réel'!$C264="","",'Dépenses rémunération au réel'!$C264)</f>
        <v/>
      </c>
      <c r="D264" s="207" t="str">
        <f>IF('Dépenses rémunération au réel'!$D264="","",'Dépenses rémunération au réel'!$D264)</f>
        <v/>
      </c>
      <c r="E264" s="131" t="str">
        <f>IF('Dépenses rémunération au réel'!$E264="","",'Dépenses rémunération au réel'!$E264)</f>
        <v/>
      </c>
      <c r="F264" s="131" t="str">
        <f>IF('Dépenses rémunération au réel'!$F264="","",'Dépenses rémunération au réel'!$F264)</f>
        <v/>
      </c>
      <c r="G264" s="289" t="str">
        <f>IF('Dépenses rémunération au réel'!$G264="","",'Dépenses rémunération au réel'!$G264)</f>
        <v/>
      </c>
      <c r="H264" s="289" t="str">
        <f>IF('Dépenses rémunération au réel'!$H264="","",'Dépenses rémunération au réel'!$H264)</f>
        <v/>
      </c>
      <c r="I264" s="144" t="str">
        <f>IF('Dépenses rémunération au réel'!$I264="","",'Dépenses rémunération au réel'!$I264)</f>
        <v/>
      </c>
      <c r="J264" s="190" t="str">
        <f>IF('Dépenses rémunération au réel'!$J264="","",'Dépenses rémunération au réel'!$J264)</f>
        <v/>
      </c>
      <c r="K264" s="190" t="str">
        <f>IF('Dépenses rémunération au réel'!$K264="","",'Dépenses rémunération au réel'!$K264)</f>
        <v/>
      </c>
      <c r="L264" s="213" t="str">
        <f>IF('Dépenses rémunération au réel'!$L264=0,"",'Dépenses rémunération au réel'!$L264)</f>
        <v/>
      </c>
      <c r="M264" s="342"/>
      <c r="N264" s="291" t="str">
        <f t="shared" ref="N264:N327" si="24">IF(M264="KO","",IF(M264="","",G264))</f>
        <v/>
      </c>
      <c r="O264" s="291" t="str">
        <f t="shared" ref="O264:O327" si="25">IF(M264="KO","",IF(M264="","",H264))</f>
        <v/>
      </c>
      <c r="P264" s="189"/>
      <c r="Q264" s="102"/>
      <c r="R264" s="102"/>
      <c r="S264" s="145" t="str">
        <f t="shared" ref="S264:S327" si="26">IF($E264="","",IF(OR(($P264=0),($Q264=0)),0,$P264/$Q264*$R264))</f>
        <v/>
      </c>
      <c r="T264" s="191"/>
      <c r="U264" s="192"/>
      <c r="V264" s="146" t="str">
        <f t="shared" ref="V264:V327" si="27">IF(R264="","",IF(E264="Salaire_chercheur",MIN(140000/1607*R264,140000),IF(E264="Salaire_directeur",MIN(110000/1607*R264,110000),IF(E264="Salaire_ingénieur",MIN(80000/1607*R264,80000),IF(E264="Salaire_technicien",MIN(60000/1607*R264,60000),"")))))</f>
        <v/>
      </c>
      <c r="W264" s="507" t="str">
        <f t="shared" ref="W264:W327" si="28">IF(P264="","",MIN(S264,V264))</f>
        <v/>
      </c>
      <c r="X264" s="195" t="str">
        <f>IF(AND(OR(M264="KO",L264&lt;&gt;""),OR(M264="",N264="",O264="")),Listes!$A$74,IF(AND(L264&lt;S264,U264=""),Listes!$A$76,IF(AND(L264&lt;&gt;"",S264&lt;L264,T264=""),Listes!$A$78,IF(AND(Y264="",OR(M264&lt;&gt;"",N264&lt;&gt;"",O264&lt;&gt;"",P264&lt;&gt;"",Q264&lt;&gt;"",R264&lt;&gt;"")),Listes!$A$79,""))))</f>
        <v/>
      </c>
      <c r="Y264" s="196"/>
      <c r="Z264" s="152">
        <f t="shared" ref="Z264:Z327" si="29">IF(AND(B264&lt;&gt;"",Y264&lt;&gt;"Oui"),1,0)</f>
        <v>0</v>
      </c>
    </row>
    <row r="265" spans="1:26" ht="20.100000000000001" customHeight="1" x14ac:dyDescent="0.25">
      <c r="A265" s="134">
        <v>259</v>
      </c>
      <c r="B265" s="206" t="str">
        <f>IF('Dépenses rémunération au réel'!$B265="","",'Dépenses rémunération au réel'!$B265)</f>
        <v/>
      </c>
      <c r="C265" s="206" t="str">
        <f>IF('Dépenses rémunération au réel'!$C265="","",'Dépenses rémunération au réel'!$C265)</f>
        <v/>
      </c>
      <c r="D265" s="207" t="str">
        <f>IF('Dépenses rémunération au réel'!$D265="","",'Dépenses rémunération au réel'!$D265)</f>
        <v/>
      </c>
      <c r="E265" s="131" t="str">
        <f>IF('Dépenses rémunération au réel'!$E265="","",'Dépenses rémunération au réel'!$E265)</f>
        <v/>
      </c>
      <c r="F265" s="131" t="str">
        <f>IF('Dépenses rémunération au réel'!$F265="","",'Dépenses rémunération au réel'!$F265)</f>
        <v/>
      </c>
      <c r="G265" s="289" t="str">
        <f>IF('Dépenses rémunération au réel'!$G265="","",'Dépenses rémunération au réel'!$G265)</f>
        <v/>
      </c>
      <c r="H265" s="289" t="str">
        <f>IF('Dépenses rémunération au réel'!$H265="","",'Dépenses rémunération au réel'!$H265)</f>
        <v/>
      </c>
      <c r="I265" s="144" t="str">
        <f>IF('Dépenses rémunération au réel'!$I265="","",'Dépenses rémunération au réel'!$I265)</f>
        <v/>
      </c>
      <c r="J265" s="190" t="str">
        <f>IF('Dépenses rémunération au réel'!$J265="","",'Dépenses rémunération au réel'!$J265)</f>
        <v/>
      </c>
      <c r="K265" s="190" t="str">
        <f>IF('Dépenses rémunération au réel'!$K265="","",'Dépenses rémunération au réel'!$K265)</f>
        <v/>
      </c>
      <c r="L265" s="213" t="str">
        <f>IF('Dépenses rémunération au réel'!$L265=0,"",'Dépenses rémunération au réel'!$L265)</f>
        <v/>
      </c>
      <c r="M265" s="342"/>
      <c r="N265" s="291" t="str">
        <f t="shared" si="24"/>
        <v/>
      </c>
      <c r="O265" s="291" t="str">
        <f t="shared" si="25"/>
        <v/>
      </c>
      <c r="P265" s="189"/>
      <c r="Q265" s="102"/>
      <c r="R265" s="102"/>
      <c r="S265" s="145" t="str">
        <f t="shared" si="26"/>
        <v/>
      </c>
      <c r="T265" s="191"/>
      <c r="U265" s="192"/>
      <c r="V265" s="146" t="str">
        <f t="shared" si="27"/>
        <v/>
      </c>
      <c r="W265" s="507" t="str">
        <f t="shared" si="28"/>
        <v/>
      </c>
      <c r="X265" s="195" t="str">
        <f>IF(AND(OR(M265="KO",L265&lt;&gt;""),OR(M265="",N265="",O265="")),Listes!$A$74,IF(AND(L265&lt;S265,U265=""),Listes!$A$76,IF(AND(L265&lt;&gt;"",S265&lt;L265,T265=""),Listes!$A$78,IF(AND(Y265="",OR(M265&lt;&gt;"",N265&lt;&gt;"",O265&lt;&gt;"",P265&lt;&gt;"",Q265&lt;&gt;"",R265&lt;&gt;"")),Listes!$A$79,""))))</f>
        <v/>
      </c>
      <c r="Y265" s="196"/>
      <c r="Z265" s="152">
        <f t="shared" si="29"/>
        <v>0</v>
      </c>
    </row>
    <row r="266" spans="1:26" ht="20.100000000000001" customHeight="1" x14ac:dyDescent="0.25">
      <c r="A266" s="134">
        <v>260</v>
      </c>
      <c r="B266" s="206" t="str">
        <f>IF('Dépenses rémunération au réel'!$B266="","",'Dépenses rémunération au réel'!$B266)</f>
        <v/>
      </c>
      <c r="C266" s="206" t="str">
        <f>IF('Dépenses rémunération au réel'!$C266="","",'Dépenses rémunération au réel'!$C266)</f>
        <v/>
      </c>
      <c r="D266" s="207" t="str">
        <f>IF('Dépenses rémunération au réel'!$D266="","",'Dépenses rémunération au réel'!$D266)</f>
        <v/>
      </c>
      <c r="E266" s="131" t="str">
        <f>IF('Dépenses rémunération au réel'!$E266="","",'Dépenses rémunération au réel'!$E266)</f>
        <v/>
      </c>
      <c r="F266" s="131" t="str">
        <f>IF('Dépenses rémunération au réel'!$F266="","",'Dépenses rémunération au réel'!$F266)</f>
        <v/>
      </c>
      <c r="G266" s="289" t="str">
        <f>IF('Dépenses rémunération au réel'!$G266="","",'Dépenses rémunération au réel'!$G266)</f>
        <v/>
      </c>
      <c r="H266" s="289" t="str">
        <f>IF('Dépenses rémunération au réel'!$H266="","",'Dépenses rémunération au réel'!$H266)</f>
        <v/>
      </c>
      <c r="I266" s="144" t="str">
        <f>IF('Dépenses rémunération au réel'!$I266="","",'Dépenses rémunération au réel'!$I266)</f>
        <v/>
      </c>
      <c r="J266" s="190" t="str">
        <f>IF('Dépenses rémunération au réel'!$J266="","",'Dépenses rémunération au réel'!$J266)</f>
        <v/>
      </c>
      <c r="K266" s="190" t="str">
        <f>IF('Dépenses rémunération au réel'!$K266="","",'Dépenses rémunération au réel'!$K266)</f>
        <v/>
      </c>
      <c r="L266" s="213" t="str">
        <f>IF('Dépenses rémunération au réel'!$L266=0,"",'Dépenses rémunération au réel'!$L266)</f>
        <v/>
      </c>
      <c r="M266" s="342"/>
      <c r="N266" s="291" t="str">
        <f t="shared" si="24"/>
        <v/>
      </c>
      <c r="O266" s="291" t="str">
        <f t="shared" si="25"/>
        <v/>
      </c>
      <c r="P266" s="189"/>
      <c r="Q266" s="102"/>
      <c r="R266" s="102"/>
      <c r="S266" s="145" t="str">
        <f t="shared" si="26"/>
        <v/>
      </c>
      <c r="T266" s="191"/>
      <c r="U266" s="192"/>
      <c r="V266" s="146" t="str">
        <f t="shared" si="27"/>
        <v/>
      </c>
      <c r="W266" s="507" t="str">
        <f t="shared" si="28"/>
        <v/>
      </c>
      <c r="X266" s="195" t="str">
        <f>IF(AND(OR(M266="KO",L266&lt;&gt;""),OR(M266="",N266="",O266="")),Listes!$A$74,IF(AND(L266&lt;S266,U266=""),Listes!$A$76,IF(AND(L266&lt;&gt;"",S266&lt;L266,T266=""),Listes!$A$78,IF(AND(Y266="",OR(M266&lt;&gt;"",N266&lt;&gt;"",O266&lt;&gt;"",P266&lt;&gt;"",Q266&lt;&gt;"",R266&lt;&gt;"")),Listes!$A$79,""))))</f>
        <v/>
      </c>
      <c r="Y266" s="196"/>
      <c r="Z266" s="152">
        <f t="shared" si="29"/>
        <v>0</v>
      </c>
    </row>
    <row r="267" spans="1:26" ht="20.100000000000001" customHeight="1" x14ac:dyDescent="0.25">
      <c r="A267" s="134">
        <v>261</v>
      </c>
      <c r="B267" s="206" t="str">
        <f>IF('Dépenses rémunération au réel'!$B267="","",'Dépenses rémunération au réel'!$B267)</f>
        <v/>
      </c>
      <c r="C267" s="206" t="str">
        <f>IF('Dépenses rémunération au réel'!$C267="","",'Dépenses rémunération au réel'!$C267)</f>
        <v/>
      </c>
      <c r="D267" s="207" t="str">
        <f>IF('Dépenses rémunération au réel'!$D267="","",'Dépenses rémunération au réel'!$D267)</f>
        <v/>
      </c>
      <c r="E267" s="131" t="str">
        <f>IF('Dépenses rémunération au réel'!$E267="","",'Dépenses rémunération au réel'!$E267)</f>
        <v/>
      </c>
      <c r="F267" s="131" t="str">
        <f>IF('Dépenses rémunération au réel'!$F267="","",'Dépenses rémunération au réel'!$F267)</f>
        <v/>
      </c>
      <c r="G267" s="289" t="str">
        <f>IF('Dépenses rémunération au réel'!$G267="","",'Dépenses rémunération au réel'!$G267)</f>
        <v/>
      </c>
      <c r="H267" s="289" t="str">
        <f>IF('Dépenses rémunération au réel'!$H267="","",'Dépenses rémunération au réel'!$H267)</f>
        <v/>
      </c>
      <c r="I267" s="144" t="str">
        <f>IF('Dépenses rémunération au réel'!$I267="","",'Dépenses rémunération au réel'!$I267)</f>
        <v/>
      </c>
      <c r="J267" s="190" t="str">
        <f>IF('Dépenses rémunération au réel'!$J267="","",'Dépenses rémunération au réel'!$J267)</f>
        <v/>
      </c>
      <c r="K267" s="190" t="str">
        <f>IF('Dépenses rémunération au réel'!$K267="","",'Dépenses rémunération au réel'!$K267)</f>
        <v/>
      </c>
      <c r="L267" s="213" t="str">
        <f>IF('Dépenses rémunération au réel'!$L267=0,"",'Dépenses rémunération au réel'!$L267)</f>
        <v/>
      </c>
      <c r="M267" s="342"/>
      <c r="N267" s="291" t="str">
        <f t="shared" si="24"/>
        <v/>
      </c>
      <c r="O267" s="291" t="str">
        <f t="shared" si="25"/>
        <v/>
      </c>
      <c r="P267" s="189"/>
      <c r="Q267" s="102"/>
      <c r="R267" s="102"/>
      <c r="S267" s="145" t="str">
        <f t="shared" si="26"/>
        <v/>
      </c>
      <c r="T267" s="191"/>
      <c r="U267" s="192"/>
      <c r="V267" s="146" t="str">
        <f t="shared" si="27"/>
        <v/>
      </c>
      <c r="W267" s="507" t="str">
        <f t="shared" si="28"/>
        <v/>
      </c>
      <c r="X267" s="195" t="str">
        <f>IF(AND(OR(M267="KO",L267&lt;&gt;""),OR(M267="",N267="",O267="")),Listes!$A$74,IF(AND(L267&lt;S267,U267=""),Listes!$A$76,IF(AND(L267&lt;&gt;"",S267&lt;L267,T267=""),Listes!$A$78,IF(AND(Y267="",OR(M267&lt;&gt;"",N267&lt;&gt;"",O267&lt;&gt;"",P267&lt;&gt;"",Q267&lt;&gt;"",R267&lt;&gt;"")),Listes!$A$79,""))))</f>
        <v/>
      </c>
      <c r="Y267" s="196"/>
      <c r="Z267" s="152">
        <f t="shared" si="29"/>
        <v>0</v>
      </c>
    </row>
    <row r="268" spans="1:26" ht="20.100000000000001" customHeight="1" x14ac:dyDescent="0.25">
      <c r="A268" s="134">
        <v>262</v>
      </c>
      <c r="B268" s="206" t="str">
        <f>IF('Dépenses rémunération au réel'!$B268="","",'Dépenses rémunération au réel'!$B268)</f>
        <v/>
      </c>
      <c r="C268" s="206" t="str">
        <f>IF('Dépenses rémunération au réel'!$C268="","",'Dépenses rémunération au réel'!$C268)</f>
        <v/>
      </c>
      <c r="D268" s="207" t="str">
        <f>IF('Dépenses rémunération au réel'!$D268="","",'Dépenses rémunération au réel'!$D268)</f>
        <v/>
      </c>
      <c r="E268" s="131" t="str">
        <f>IF('Dépenses rémunération au réel'!$E268="","",'Dépenses rémunération au réel'!$E268)</f>
        <v/>
      </c>
      <c r="F268" s="131" t="str">
        <f>IF('Dépenses rémunération au réel'!$F268="","",'Dépenses rémunération au réel'!$F268)</f>
        <v/>
      </c>
      <c r="G268" s="289" t="str">
        <f>IF('Dépenses rémunération au réel'!$G268="","",'Dépenses rémunération au réel'!$G268)</f>
        <v/>
      </c>
      <c r="H268" s="289" t="str">
        <f>IF('Dépenses rémunération au réel'!$H268="","",'Dépenses rémunération au réel'!$H268)</f>
        <v/>
      </c>
      <c r="I268" s="144" t="str">
        <f>IF('Dépenses rémunération au réel'!$I268="","",'Dépenses rémunération au réel'!$I268)</f>
        <v/>
      </c>
      <c r="J268" s="190" t="str">
        <f>IF('Dépenses rémunération au réel'!$J268="","",'Dépenses rémunération au réel'!$J268)</f>
        <v/>
      </c>
      <c r="K268" s="190" t="str">
        <f>IF('Dépenses rémunération au réel'!$K268="","",'Dépenses rémunération au réel'!$K268)</f>
        <v/>
      </c>
      <c r="L268" s="213" t="str">
        <f>IF('Dépenses rémunération au réel'!$L268=0,"",'Dépenses rémunération au réel'!$L268)</f>
        <v/>
      </c>
      <c r="M268" s="342"/>
      <c r="N268" s="291" t="str">
        <f t="shared" si="24"/>
        <v/>
      </c>
      <c r="O268" s="291" t="str">
        <f t="shared" si="25"/>
        <v/>
      </c>
      <c r="P268" s="189"/>
      <c r="Q268" s="102"/>
      <c r="R268" s="102"/>
      <c r="S268" s="145" t="str">
        <f t="shared" si="26"/>
        <v/>
      </c>
      <c r="T268" s="191"/>
      <c r="U268" s="192"/>
      <c r="V268" s="146" t="str">
        <f t="shared" si="27"/>
        <v/>
      </c>
      <c r="W268" s="507" t="str">
        <f t="shared" si="28"/>
        <v/>
      </c>
      <c r="X268" s="195" t="str">
        <f>IF(AND(OR(M268="KO",L268&lt;&gt;""),OR(M268="",N268="",O268="")),Listes!$A$74,IF(AND(L268&lt;S268,U268=""),Listes!$A$76,IF(AND(L268&lt;&gt;"",S268&lt;L268,T268=""),Listes!$A$78,IF(AND(Y268="",OR(M268&lt;&gt;"",N268&lt;&gt;"",O268&lt;&gt;"",P268&lt;&gt;"",Q268&lt;&gt;"",R268&lt;&gt;"")),Listes!$A$79,""))))</f>
        <v/>
      </c>
      <c r="Y268" s="196"/>
      <c r="Z268" s="152">
        <f t="shared" si="29"/>
        <v>0</v>
      </c>
    </row>
    <row r="269" spans="1:26" ht="20.100000000000001" customHeight="1" x14ac:dyDescent="0.25">
      <c r="A269" s="134">
        <v>263</v>
      </c>
      <c r="B269" s="206" t="str">
        <f>IF('Dépenses rémunération au réel'!$B269="","",'Dépenses rémunération au réel'!$B269)</f>
        <v/>
      </c>
      <c r="C269" s="206" t="str">
        <f>IF('Dépenses rémunération au réel'!$C269="","",'Dépenses rémunération au réel'!$C269)</f>
        <v/>
      </c>
      <c r="D269" s="207" t="str">
        <f>IF('Dépenses rémunération au réel'!$D269="","",'Dépenses rémunération au réel'!$D269)</f>
        <v/>
      </c>
      <c r="E269" s="131" t="str">
        <f>IF('Dépenses rémunération au réel'!$E269="","",'Dépenses rémunération au réel'!$E269)</f>
        <v/>
      </c>
      <c r="F269" s="131" t="str">
        <f>IF('Dépenses rémunération au réel'!$F269="","",'Dépenses rémunération au réel'!$F269)</f>
        <v/>
      </c>
      <c r="G269" s="289" t="str">
        <f>IF('Dépenses rémunération au réel'!$G269="","",'Dépenses rémunération au réel'!$G269)</f>
        <v/>
      </c>
      <c r="H269" s="289" t="str">
        <f>IF('Dépenses rémunération au réel'!$H269="","",'Dépenses rémunération au réel'!$H269)</f>
        <v/>
      </c>
      <c r="I269" s="144" t="str">
        <f>IF('Dépenses rémunération au réel'!$I269="","",'Dépenses rémunération au réel'!$I269)</f>
        <v/>
      </c>
      <c r="J269" s="190" t="str">
        <f>IF('Dépenses rémunération au réel'!$J269="","",'Dépenses rémunération au réel'!$J269)</f>
        <v/>
      </c>
      <c r="K269" s="190" t="str">
        <f>IF('Dépenses rémunération au réel'!$K269="","",'Dépenses rémunération au réel'!$K269)</f>
        <v/>
      </c>
      <c r="L269" s="213" t="str">
        <f>IF('Dépenses rémunération au réel'!$L269=0,"",'Dépenses rémunération au réel'!$L269)</f>
        <v/>
      </c>
      <c r="M269" s="342"/>
      <c r="N269" s="291" t="str">
        <f t="shared" si="24"/>
        <v/>
      </c>
      <c r="O269" s="291" t="str">
        <f t="shared" si="25"/>
        <v/>
      </c>
      <c r="P269" s="189"/>
      <c r="Q269" s="102"/>
      <c r="R269" s="102"/>
      <c r="S269" s="145" t="str">
        <f t="shared" si="26"/>
        <v/>
      </c>
      <c r="T269" s="191"/>
      <c r="U269" s="192"/>
      <c r="V269" s="146" t="str">
        <f t="shared" si="27"/>
        <v/>
      </c>
      <c r="W269" s="507" t="str">
        <f t="shared" si="28"/>
        <v/>
      </c>
      <c r="X269" s="195" t="str">
        <f>IF(AND(OR(M269="KO",L269&lt;&gt;""),OR(M269="",N269="",O269="")),Listes!$A$74,IF(AND(L269&lt;S269,U269=""),Listes!$A$76,IF(AND(L269&lt;&gt;"",S269&lt;L269,T269=""),Listes!$A$78,IF(AND(Y269="",OR(M269&lt;&gt;"",N269&lt;&gt;"",O269&lt;&gt;"",P269&lt;&gt;"",Q269&lt;&gt;"",R269&lt;&gt;"")),Listes!$A$79,""))))</f>
        <v/>
      </c>
      <c r="Y269" s="196"/>
      <c r="Z269" s="152">
        <f t="shared" si="29"/>
        <v>0</v>
      </c>
    </row>
    <row r="270" spans="1:26" ht="20.100000000000001" customHeight="1" x14ac:dyDescent="0.25">
      <c r="A270" s="134">
        <v>264</v>
      </c>
      <c r="B270" s="206" t="str">
        <f>IF('Dépenses rémunération au réel'!$B270="","",'Dépenses rémunération au réel'!$B270)</f>
        <v/>
      </c>
      <c r="C270" s="206" t="str">
        <f>IF('Dépenses rémunération au réel'!$C270="","",'Dépenses rémunération au réel'!$C270)</f>
        <v/>
      </c>
      <c r="D270" s="207" t="str">
        <f>IF('Dépenses rémunération au réel'!$D270="","",'Dépenses rémunération au réel'!$D270)</f>
        <v/>
      </c>
      <c r="E270" s="131" t="str">
        <f>IF('Dépenses rémunération au réel'!$E270="","",'Dépenses rémunération au réel'!$E270)</f>
        <v/>
      </c>
      <c r="F270" s="131" t="str">
        <f>IF('Dépenses rémunération au réel'!$F270="","",'Dépenses rémunération au réel'!$F270)</f>
        <v/>
      </c>
      <c r="G270" s="289" t="str">
        <f>IF('Dépenses rémunération au réel'!$G270="","",'Dépenses rémunération au réel'!$G270)</f>
        <v/>
      </c>
      <c r="H270" s="289" t="str">
        <f>IF('Dépenses rémunération au réel'!$H270="","",'Dépenses rémunération au réel'!$H270)</f>
        <v/>
      </c>
      <c r="I270" s="144" t="str">
        <f>IF('Dépenses rémunération au réel'!$I270="","",'Dépenses rémunération au réel'!$I270)</f>
        <v/>
      </c>
      <c r="J270" s="190" t="str">
        <f>IF('Dépenses rémunération au réel'!$J270="","",'Dépenses rémunération au réel'!$J270)</f>
        <v/>
      </c>
      <c r="K270" s="190" t="str">
        <f>IF('Dépenses rémunération au réel'!$K270="","",'Dépenses rémunération au réel'!$K270)</f>
        <v/>
      </c>
      <c r="L270" s="213" t="str">
        <f>IF('Dépenses rémunération au réel'!$L270=0,"",'Dépenses rémunération au réel'!$L270)</f>
        <v/>
      </c>
      <c r="M270" s="342"/>
      <c r="N270" s="291" t="str">
        <f t="shared" si="24"/>
        <v/>
      </c>
      <c r="O270" s="291" t="str">
        <f t="shared" si="25"/>
        <v/>
      </c>
      <c r="P270" s="189"/>
      <c r="Q270" s="102"/>
      <c r="R270" s="102"/>
      <c r="S270" s="145" t="str">
        <f t="shared" si="26"/>
        <v/>
      </c>
      <c r="T270" s="191"/>
      <c r="U270" s="192"/>
      <c r="V270" s="146" t="str">
        <f t="shared" si="27"/>
        <v/>
      </c>
      <c r="W270" s="507" t="str">
        <f t="shared" si="28"/>
        <v/>
      </c>
      <c r="X270" s="195" t="str">
        <f>IF(AND(OR(M270="KO",L270&lt;&gt;""),OR(M270="",N270="",O270="")),Listes!$A$74,IF(AND(L270&lt;S270,U270=""),Listes!$A$76,IF(AND(L270&lt;&gt;"",S270&lt;L270,T270=""),Listes!$A$78,IF(AND(Y270="",OR(M270&lt;&gt;"",N270&lt;&gt;"",O270&lt;&gt;"",P270&lt;&gt;"",Q270&lt;&gt;"",R270&lt;&gt;"")),Listes!$A$79,""))))</f>
        <v/>
      </c>
      <c r="Y270" s="196"/>
      <c r="Z270" s="152">
        <f t="shared" si="29"/>
        <v>0</v>
      </c>
    </row>
    <row r="271" spans="1:26" ht="20.100000000000001" customHeight="1" x14ac:dyDescent="0.25">
      <c r="A271" s="134">
        <v>265</v>
      </c>
      <c r="B271" s="206" t="str">
        <f>IF('Dépenses rémunération au réel'!$B271="","",'Dépenses rémunération au réel'!$B271)</f>
        <v/>
      </c>
      <c r="C271" s="206" t="str">
        <f>IF('Dépenses rémunération au réel'!$C271="","",'Dépenses rémunération au réel'!$C271)</f>
        <v/>
      </c>
      <c r="D271" s="207" t="str">
        <f>IF('Dépenses rémunération au réel'!$D271="","",'Dépenses rémunération au réel'!$D271)</f>
        <v/>
      </c>
      <c r="E271" s="131" t="str">
        <f>IF('Dépenses rémunération au réel'!$E271="","",'Dépenses rémunération au réel'!$E271)</f>
        <v/>
      </c>
      <c r="F271" s="131" t="str">
        <f>IF('Dépenses rémunération au réel'!$F271="","",'Dépenses rémunération au réel'!$F271)</f>
        <v/>
      </c>
      <c r="G271" s="289" t="str">
        <f>IF('Dépenses rémunération au réel'!$G271="","",'Dépenses rémunération au réel'!$G271)</f>
        <v/>
      </c>
      <c r="H271" s="289" t="str">
        <f>IF('Dépenses rémunération au réel'!$H271="","",'Dépenses rémunération au réel'!$H271)</f>
        <v/>
      </c>
      <c r="I271" s="144" t="str">
        <f>IF('Dépenses rémunération au réel'!$I271="","",'Dépenses rémunération au réel'!$I271)</f>
        <v/>
      </c>
      <c r="J271" s="190" t="str">
        <f>IF('Dépenses rémunération au réel'!$J271="","",'Dépenses rémunération au réel'!$J271)</f>
        <v/>
      </c>
      <c r="K271" s="190" t="str">
        <f>IF('Dépenses rémunération au réel'!$K271="","",'Dépenses rémunération au réel'!$K271)</f>
        <v/>
      </c>
      <c r="L271" s="213" t="str">
        <f>IF('Dépenses rémunération au réel'!$L271=0,"",'Dépenses rémunération au réel'!$L271)</f>
        <v/>
      </c>
      <c r="M271" s="342"/>
      <c r="N271" s="291" t="str">
        <f t="shared" si="24"/>
        <v/>
      </c>
      <c r="O271" s="291" t="str">
        <f t="shared" si="25"/>
        <v/>
      </c>
      <c r="P271" s="189"/>
      <c r="Q271" s="102"/>
      <c r="R271" s="102"/>
      <c r="S271" s="145" t="str">
        <f t="shared" si="26"/>
        <v/>
      </c>
      <c r="T271" s="191"/>
      <c r="U271" s="192"/>
      <c r="V271" s="146" t="str">
        <f t="shared" si="27"/>
        <v/>
      </c>
      <c r="W271" s="507" t="str">
        <f t="shared" si="28"/>
        <v/>
      </c>
      <c r="X271" s="195" t="str">
        <f>IF(AND(OR(M271="KO",L271&lt;&gt;""),OR(M271="",N271="",O271="")),Listes!$A$74,IF(AND(L271&lt;S271,U271=""),Listes!$A$76,IF(AND(L271&lt;&gt;"",S271&lt;L271,T271=""),Listes!$A$78,IF(AND(Y271="",OR(M271&lt;&gt;"",N271&lt;&gt;"",O271&lt;&gt;"",P271&lt;&gt;"",Q271&lt;&gt;"",R271&lt;&gt;"")),Listes!$A$79,""))))</f>
        <v/>
      </c>
      <c r="Y271" s="196"/>
      <c r="Z271" s="152">
        <f t="shared" si="29"/>
        <v>0</v>
      </c>
    </row>
    <row r="272" spans="1:26" ht="20.100000000000001" customHeight="1" x14ac:dyDescent="0.25">
      <c r="A272" s="134">
        <v>266</v>
      </c>
      <c r="B272" s="206" t="str">
        <f>IF('Dépenses rémunération au réel'!$B272="","",'Dépenses rémunération au réel'!$B272)</f>
        <v/>
      </c>
      <c r="C272" s="206" t="str">
        <f>IF('Dépenses rémunération au réel'!$C272="","",'Dépenses rémunération au réel'!$C272)</f>
        <v/>
      </c>
      <c r="D272" s="207" t="str">
        <f>IF('Dépenses rémunération au réel'!$D272="","",'Dépenses rémunération au réel'!$D272)</f>
        <v/>
      </c>
      <c r="E272" s="131" t="str">
        <f>IF('Dépenses rémunération au réel'!$E272="","",'Dépenses rémunération au réel'!$E272)</f>
        <v/>
      </c>
      <c r="F272" s="131" t="str">
        <f>IF('Dépenses rémunération au réel'!$F272="","",'Dépenses rémunération au réel'!$F272)</f>
        <v/>
      </c>
      <c r="G272" s="289" t="str">
        <f>IF('Dépenses rémunération au réel'!$G272="","",'Dépenses rémunération au réel'!$G272)</f>
        <v/>
      </c>
      <c r="H272" s="289" t="str">
        <f>IF('Dépenses rémunération au réel'!$H272="","",'Dépenses rémunération au réel'!$H272)</f>
        <v/>
      </c>
      <c r="I272" s="144" t="str">
        <f>IF('Dépenses rémunération au réel'!$I272="","",'Dépenses rémunération au réel'!$I272)</f>
        <v/>
      </c>
      <c r="J272" s="190" t="str">
        <f>IF('Dépenses rémunération au réel'!$J272="","",'Dépenses rémunération au réel'!$J272)</f>
        <v/>
      </c>
      <c r="K272" s="190" t="str">
        <f>IF('Dépenses rémunération au réel'!$K272="","",'Dépenses rémunération au réel'!$K272)</f>
        <v/>
      </c>
      <c r="L272" s="213" t="str">
        <f>IF('Dépenses rémunération au réel'!$L272=0,"",'Dépenses rémunération au réel'!$L272)</f>
        <v/>
      </c>
      <c r="M272" s="342"/>
      <c r="N272" s="291" t="str">
        <f t="shared" si="24"/>
        <v/>
      </c>
      <c r="O272" s="291" t="str">
        <f t="shared" si="25"/>
        <v/>
      </c>
      <c r="P272" s="189"/>
      <c r="Q272" s="102"/>
      <c r="R272" s="102"/>
      <c r="S272" s="145" t="str">
        <f t="shared" si="26"/>
        <v/>
      </c>
      <c r="T272" s="191"/>
      <c r="U272" s="192"/>
      <c r="V272" s="146" t="str">
        <f t="shared" si="27"/>
        <v/>
      </c>
      <c r="W272" s="507" t="str">
        <f t="shared" si="28"/>
        <v/>
      </c>
      <c r="X272" s="195" t="str">
        <f>IF(AND(OR(M272="KO",L272&lt;&gt;""),OR(M272="",N272="",O272="")),Listes!$A$74,IF(AND(L272&lt;S272,U272=""),Listes!$A$76,IF(AND(L272&lt;&gt;"",S272&lt;L272,T272=""),Listes!$A$78,IF(AND(Y272="",OR(M272&lt;&gt;"",N272&lt;&gt;"",O272&lt;&gt;"",P272&lt;&gt;"",Q272&lt;&gt;"",R272&lt;&gt;"")),Listes!$A$79,""))))</f>
        <v/>
      </c>
      <c r="Y272" s="196"/>
      <c r="Z272" s="152">
        <f t="shared" si="29"/>
        <v>0</v>
      </c>
    </row>
    <row r="273" spans="1:26" ht="20.100000000000001" customHeight="1" x14ac:dyDescent="0.25">
      <c r="A273" s="134">
        <v>267</v>
      </c>
      <c r="B273" s="206" t="str">
        <f>IF('Dépenses rémunération au réel'!$B273="","",'Dépenses rémunération au réel'!$B273)</f>
        <v/>
      </c>
      <c r="C273" s="206" t="str">
        <f>IF('Dépenses rémunération au réel'!$C273="","",'Dépenses rémunération au réel'!$C273)</f>
        <v/>
      </c>
      <c r="D273" s="207" t="str">
        <f>IF('Dépenses rémunération au réel'!$D273="","",'Dépenses rémunération au réel'!$D273)</f>
        <v/>
      </c>
      <c r="E273" s="131" t="str">
        <f>IF('Dépenses rémunération au réel'!$E273="","",'Dépenses rémunération au réel'!$E273)</f>
        <v/>
      </c>
      <c r="F273" s="131" t="str">
        <f>IF('Dépenses rémunération au réel'!$F273="","",'Dépenses rémunération au réel'!$F273)</f>
        <v/>
      </c>
      <c r="G273" s="289" t="str">
        <f>IF('Dépenses rémunération au réel'!$G273="","",'Dépenses rémunération au réel'!$G273)</f>
        <v/>
      </c>
      <c r="H273" s="289" t="str">
        <f>IF('Dépenses rémunération au réel'!$H273="","",'Dépenses rémunération au réel'!$H273)</f>
        <v/>
      </c>
      <c r="I273" s="144" t="str">
        <f>IF('Dépenses rémunération au réel'!$I273="","",'Dépenses rémunération au réel'!$I273)</f>
        <v/>
      </c>
      <c r="J273" s="190" t="str">
        <f>IF('Dépenses rémunération au réel'!$J273="","",'Dépenses rémunération au réel'!$J273)</f>
        <v/>
      </c>
      <c r="K273" s="190" t="str">
        <f>IF('Dépenses rémunération au réel'!$K273="","",'Dépenses rémunération au réel'!$K273)</f>
        <v/>
      </c>
      <c r="L273" s="213" t="str">
        <f>IF('Dépenses rémunération au réel'!$L273=0,"",'Dépenses rémunération au réel'!$L273)</f>
        <v/>
      </c>
      <c r="M273" s="342"/>
      <c r="N273" s="291" t="str">
        <f t="shared" si="24"/>
        <v/>
      </c>
      <c r="O273" s="291" t="str">
        <f t="shared" si="25"/>
        <v/>
      </c>
      <c r="P273" s="189"/>
      <c r="Q273" s="102"/>
      <c r="R273" s="102"/>
      <c r="S273" s="145" t="str">
        <f t="shared" si="26"/>
        <v/>
      </c>
      <c r="T273" s="191"/>
      <c r="U273" s="192"/>
      <c r="V273" s="146" t="str">
        <f t="shared" si="27"/>
        <v/>
      </c>
      <c r="W273" s="507" t="str">
        <f t="shared" si="28"/>
        <v/>
      </c>
      <c r="X273" s="195" t="str">
        <f>IF(AND(OR(M273="KO",L273&lt;&gt;""),OR(M273="",N273="",O273="")),Listes!$A$74,IF(AND(L273&lt;S273,U273=""),Listes!$A$76,IF(AND(L273&lt;&gt;"",S273&lt;L273,T273=""),Listes!$A$78,IF(AND(Y273="",OR(M273&lt;&gt;"",N273&lt;&gt;"",O273&lt;&gt;"",P273&lt;&gt;"",Q273&lt;&gt;"",R273&lt;&gt;"")),Listes!$A$79,""))))</f>
        <v/>
      </c>
      <c r="Y273" s="196"/>
      <c r="Z273" s="152">
        <f t="shared" si="29"/>
        <v>0</v>
      </c>
    </row>
    <row r="274" spans="1:26" ht="20.100000000000001" customHeight="1" x14ac:dyDescent="0.25">
      <c r="A274" s="134">
        <v>268</v>
      </c>
      <c r="B274" s="206" t="str">
        <f>IF('Dépenses rémunération au réel'!$B274="","",'Dépenses rémunération au réel'!$B274)</f>
        <v/>
      </c>
      <c r="C274" s="206" t="str">
        <f>IF('Dépenses rémunération au réel'!$C274="","",'Dépenses rémunération au réel'!$C274)</f>
        <v/>
      </c>
      <c r="D274" s="207" t="str">
        <f>IF('Dépenses rémunération au réel'!$D274="","",'Dépenses rémunération au réel'!$D274)</f>
        <v/>
      </c>
      <c r="E274" s="131" t="str">
        <f>IF('Dépenses rémunération au réel'!$E274="","",'Dépenses rémunération au réel'!$E274)</f>
        <v/>
      </c>
      <c r="F274" s="131" t="str">
        <f>IF('Dépenses rémunération au réel'!$F274="","",'Dépenses rémunération au réel'!$F274)</f>
        <v/>
      </c>
      <c r="G274" s="289" t="str">
        <f>IF('Dépenses rémunération au réel'!$G274="","",'Dépenses rémunération au réel'!$G274)</f>
        <v/>
      </c>
      <c r="H274" s="289" t="str">
        <f>IF('Dépenses rémunération au réel'!$H274="","",'Dépenses rémunération au réel'!$H274)</f>
        <v/>
      </c>
      <c r="I274" s="144" t="str">
        <f>IF('Dépenses rémunération au réel'!$I274="","",'Dépenses rémunération au réel'!$I274)</f>
        <v/>
      </c>
      <c r="J274" s="190" t="str">
        <f>IF('Dépenses rémunération au réel'!$J274="","",'Dépenses rémunération au réel'!$J274)</f>
        <v/>
      </c>
      <c r="K274" s="190" t="str">
        <f>IF('Dépenses rémunération au réel'!$K274="","",'Dépenses rémunération au réel'!$K274)</f>
        <v/>
      </c>
      <c r="L274" s="213" t="str">
        <f>IF('Dépenses rémunération au réel'!$L274=0,"",'Dépenses rémunération au réel'!$L274)</f>
        <v/>
      </c>
      <c r="M274" s="342"/>
      <c r="N274" s="291" t="str">
        <f t="shared" si="24"/>
        <v/>
      </c>
      <c r="O274" s="291" t="str">
        <f t="shared" si="25"/>
        <v/>
      </c>
      <c r="P274" s="189"/>
      <c r="Q274" s="102"/>
      <c r="R274" s="102"/>
      <c r="S274" s="145" t="str">
        <f t="shared" si="26"/>
        <v/>
      </c>
      <c r="T274" s="191"/>
      <c r="U274" s="192"/>
      <c r="V274" s="146" t="str">
        <f t="shared" si="27"/>
        <v/>
      </c>
      <c r="W274" s="507" t="str">
        <f t="shared" si="28"/>
        <v/>
      </c>
      <c r="X274" s="195" t="str">
        <f>IF(AND(OR(M274="KO",L274&lt;&gt;""),OR(M274="",N274="",O274="")),Listes!$A$74,IF(AND(L274&lt;S274,U274=""),Listes!$A$76,IF(AND(L274&lt;&gt;"",S274&lt;L274,T274=""),Listes!$A$78,IF(AND(Y274="",OR(M274&lt;&gt;"",N274&lt;&gt;"",O274&lt;&gt;"",P274&lt;&gt;"",Q274&lt;&gt;"",R274&lt;&gt;"")),Listes!$A$79,""))))</f>
        <v/>
      </c>
      <c r="Y274" s="196"/>
      <c r="Z274" s="152">
        <f t="shared" si="29"/>
        <v>0</v>
      </c>
    </row>
    <row r="275" spans="1:26" ht="20.100000000000001" customHeight="1" x14ac:dyDescent="0.25">
      <c r="A275" s="134">
        <v>269</v>
      </c>
      <c r="B275" s="206" t="str">
        <f>IF('Dépenses rémunération au réel'!$B275="","",'Dépenses rémunération au réel'!$B275)</f>
        <v/>
      </c>
      <c r="C275" s="206" t="str">
        <f>IF('Dépenses rémunération au réel'!$C275="","",'Dépenses rémunération au réel'!$C275)</f>
        <v/>
      </c>
      <c r="D275" s="207" t="str">
        <f>IF('Dépenses rémunération au réel'!$D275="","",'Dépenses rémunération au réel'!$D275)</f>
        <v/>
      </c>
      <c r="E275" s="131" t="str">
        <f>IF('Dépenses rémunération au réel'!$E275="","",'Dépenses rémunération au réel'!$E275)</f>
        <v/>
      </c>
      <c r="F275" s="131" t="str">
        <f>IF('Dépenses rémunération au réel'!$F275="","",'Dépenses rémunération au réel'!$F275)</f>
        <v/>
      </c>
      <c r="G275" s="289" t="str">
        <f>IF('Dépenses rémunération au réel'!$G275="","",'Dépenses rémunération au réel'!$G275)</f>
        <v/>
      </c>
      <c r="H275" s="289" t="str">
        <f>IF('Dépenses rémunération au réel'!$H275="","",'Dépenses rémunération au réel'!$H275)</f>
        <v/>
      </c>
      <c r="I275" s="144" t="str">
        <f>IF('Dépenses rémunération au réel'!$I275="","",'Dépenses rémunération au réel'!$I275)</f>
        <v/>
      </c>
      <c r="J275" s="190" t="str">
        <f>IF('Dépenses rémunération au réel'!$J275="","",'Dépenses rémunération au réel'!$J275)</f>
        <v/>
      </c>
      <c r="K275" s="190" t="str">
        <f>IF('Dépenses rémunération au réel'!$K275="","",'Dépenses rémunération au réel'!$K275)</f>
        <v/>
      </c>
      <c r="L275" s="213" t="str">
        <f>IF('Dépenses rémunération au réel'!$L275=0,"",'Dépenses rémunération au réel'!$L275)</f>
        <v/>
      </c>
      <c r="M275" s="342"/>
      <c r="N275" s="291" t="str">
        <f t="shared" si="24"/>
        <v/>
      </c>
      <c r="O275" s="291" t="str">
        <f t="shared" si="25"/>
        <v/>
      </c>
      <c r="P275" s="189"/>
      <c r="Q275" s="102"/>
      <c r="R275" s="102"/>
      <c r="S275" s="145" t="str">
        <f t="shared" si="26"/>
        <v/>
      </c>
      <c r="T275" s="191"/>
      <c r="U275" s="192"/>
      <c r="V275" s="146" t="str">
        <f t="shared" si="27"/>
        <v/>
      </c>
      <c r="W275" s="507" t="str">
        <f t="shared" si="28"/>
        <v/>
      </c>
      <c r="X275" s="195" t="str">
        <f>IF(AND(OR(M275="KO",L275&lt;&gt;""),OR(M275="",N275="",O275="")),Listes!$A$74,IF(AND(L275&lt;S275,U275=""),Listes!$A$76,IF(AND(L275&lt;&gt;"",S275&lt;L275,T275=""),Listes!$A$78,IF(AND(Y275="",OR(M275&lt;&gt;"",N275&lt;&gt;"",O275&lt;&gt;"",P275&lt;&gt;"",Q275&lt;&gt;"",R275&lt;&gt;"")),Listes!$A$79,""))))</f>
        <v/>
      </c>
      <c r="Y275" s="196"/>
      <c r="Z275" s="152">
        <f t="shared" si="29"/>
        <v>0</v>
      </c>
    </row>
    <row r="276" spans="1:26" ht="20.100000000000001" customHeight="1" x14ac:dyDescent="0.25">
      <c r="A276" s="134">
        <v>270</v>
      </c>
      <c r="B276" s="206" t="str">
        <f>IF('Dépenses rémunération au réel'!$B276="","",'Dépenses rémunération au réel'!$B276)</f>
        <v/>
      </c>
      <c r="C276" s="206" t="str">
        <f>IF('Dépenses rémunération au réel'!$C276="","",'Dépenses rémunération au réel'!$C276)</f>
        <v/>
      </c>
      <c r="D276" s="207" t="str">
        <f>IF('Dépenses rémunération au réel'!$D276="","",'Dépenses rémunération au réel'!$D276)</f>
        <v/>
      </c>
      <c r="E276" s="131" t="str">
        <f>IF('Dépenses rémunération au réel'!$E276="","",'Dépenses rémunération au réel'!$E276)</f>
        <v/>
      </c>
      <c r="F276" s="131" t="str">
        <f>IF('Dépenses rémunération au réel'!$F276="","",'Dépenses rémunération au réel'!$F276)</f>
        <v/>
      </c>
      <c r="G276" s="289" t="str">
        <f>IF('Dépenses rémunération au réel'!$G276="","",'Dépenses rémunération au réel'!$G276)</f>
        <v/>
      </c>
      <c r="H276" s="289" t="str">
        <f>IF('Dépenses rémunération au réel'!$H276="","",'Dépenses rémunération au réel'!$H276)</f>
        <v/>
      </c>
      <c r="I276" s="144" t="str">
        <f>IF('Dépenses rémunération au réel'!$I276="","",'Dépenses rémunération au réel'!$I276)</f>
        <v/>
      </c>
      <c r="J276" s="190" t="str">
        <f>IF('Dépenses rémunération au réel'!$J276="","",'Dépenses rémunération au réel'!$J276)</f>
        <v/>
      </c>
      <c r="K276" s="190" t="str">
        <f>IF('Dépenses rémunération au réel'!$K276="","",'Dépenses rémunération au réel'!$K276)</f>
        <v/>
      </c>
      <c r="L276" s="213" t="str">
        <f>IF('Dépenses rémunération au réel'!$L276=0,"",'Dépenses rémunération au réel'!$L276)</f>
        <v/>
      </c>
      <c r="M276" s="342"/>
      <c r="N276" s="291" t="str">
        <f t="shared" si="24"/>
        <v/>
      </c>
      <c r="O276" s="291" t="str">
        <f t="shared" si="25"/>
        <v/>
      </c>
      <c r="P276" s="189"/>
      <c r="Q276" s="102"/>
      <c r="R276" s="102"/>
      <c r="S276" s="145" t="str">
        <f t="shared" si="26"/>
        <v/>
      </c>
      <c r="T276" s="191"/>
      <c r="U276" s="192"/>
      <c r="V276" s="146" t="str">
        <f t="shared" si="27"/>
        <v/>
      </c>
      <c r="W276" s="507" t="str">
        <f t="shared" si="28"/>
        <v/>
      </c>
      <c r="X276" s="195" t="str">
        <f>IF(AND(OR(M276="KO",L276&lt;&gt;""),OR(M276="",N276="",O276="")),Listes!$A$74,IF(AND(L276&lt;S276,U276=""),Listes!$A$76,IF(AND(L276&lt;&gt;"",S276&lt;L276,T276=""),Listes!$A$78,IF(AND(Y276="",OR(M276&lt;&gt;"",N276&lt;&gt;"",O276&lt;&gt;"",P276&lt;&gt;"",Q276&lt;&gt;"",R276&lt;&gt;"")),Listes!$A$79,""))))</f>
        <v/>
      </c>
      <c r="Y276" s="196"/>
      <c r="Z276" s="152">
        <f t="shared" si="29"/>
        <v>0</v>
      </c>
    </row>
    <row r="277" spans="1:26" ht="20.100000000000001" customHeight="1" x14ac:dyDescent="0.25">
      <c r="A277" s="134">
        <v>271</v>
      </c>
      <c r="B277" s="206" t="str">
        <f>IF('Dépenses rémunération au réel'!$B277="","",'Dépenses rémunération au réel'!$B277)</f>
        <v/>
      </c>
      <c r="C277" s="206" t="str">
        <f>IF('Dépenses rémunération au réel'!$C277="","",'Dépenses rémunération au réel'!$C277)</f>
        <v/>
      </c>
      <c r="D277" s="207" t="str">
        <f>IF('Dépenses rémunération au réel'!$D277="","",'Dépenses rémunération au réel'!$D277)</f>
        <v/>
      </c>
      <c r="E277" s="131" t="str">
        <f>IF('Dépenses rémunération au réel'!$E277="","",'Dépenses rémunération au réel'!$E277)</f>
        <v/>
      </c>
      <c r="F277" s="131" t="str">
        <f>IF('Dépenses rémunération au réel'!$F277="","",'Dépenses rémunération au réel'!$F277)</f>
        <v/>
      </c>
      <c r="G277" s="289" t="str">
        <f>IF('Dépenses rémunération au réel'!$G277="","",'Dépenses rémunération au réel'!$G277)</f>
        <v/>
      </c>
      <c r="H277" s="289" t="str">
        <f>IF('Dépenses rémunération au réel'!$H277="","",'Dépenses rémunération au réel'!$H277)</f>
        <v/>
      </c>
      <c r="I277" s="144" t="str">
        <f>IF('Dépenses rémunération au réel'!$I277="","",'Dépenses rémunération au réel'!$I277)</f>
        <v/>
      </c>
      <c r="J277" s="190" t="str">
        <f>IF('Dépenses rémunération au réel'!$J277="","",'Dépenses rémunération au réel'!$J277)</f>
        <v/>
      </c>
      <c r="K277" s="190" t="str">
        <f>IF('Dépenses rémunération au réel'!$K277="","",'Dépenses rémunération au réel'!$K277)</f>
        <v/>
      </c>
      <c r="L277" s="213" t="str">
        <f>IF('Dépenses rémunération au réel'!$L277=0,"",'Dépenses rémunération au réel'!$L277)</f>
        <v/>
      </c>
      <c r="M277" s="342"/>
      <c r="N277" s="291" t="str">
        <f t="shared" si="24"/>
        <v/>
      </c>
      <c r="O277" s="291" t="str">
        <f t="shared" si="25"/>
        <v/>
      </c>
      <c r="P277" s="189"/>
      <c r="Q277" s="102"/>
      <c r="R277" s="102"/>
      <c r="S277" s="145" t="str">
        <f t="shared" si="26"/>
        <v/>
      </c>
      <c r="T277" s="191"/>
      <c r="U277" s="192"/>
      <c r="V277" s="146" t="str">
        <f t="shared" si="27"/>
        <v/>
      </c>
      <c r="W277" s="507" t="str">
        <f t="shared" si="28"/>
        <v/>
      </c>
      <c r="X277" s="195" t="str">
        <f>IF(AND(OR(M277="KO",L277&lt;&gt;""),OR(M277="",N277="",O277="")),Listes!$A$74,IF(AND(L277&lt;S277,U277=""),Listes!$A$76,IF(AND(L277&lt;&gt;"",S277&lt;L277,T277=""),Listes!$A$78,IF(AND(Y277="",OR(M277&lt;&gt;"",N277&lt;&gt;"",O277&lt;&gt;"",P277&lt;&gt;"",Q277&lt;&gt;"",R277&lt;&gt;"")),Listes!$A$79,""))))</f>
        <v/>
      </c>
      <c r="Y277" s="196"/>
      <c r="Z277" s="152">
        <f t="shared" si="29"/>
        <v>0</v>
      </c>
    </row>
    <row r="278" spans="1:26" ht="20.100000000000001" customHeight="1" x14ac:dyDescent="0.25">
      <c r="A278" s="134">
        <v>272</v>
      </c>
      <c r="B278" s="206" t="str">
        <f>IF('Dépenses rémunération au réel'!$B278="","",'Dépenses rémunération au réel'!$B278)</f>
        <v/>
      </c>
      <c r="C278" s="206" t="str">
        <f>IF('Dépenses rémunération au réel'!$C278="","",'Dépenses rémunération au réel'!$C278)</f>
        <v/>
      </c>
      <c r="D278" s="207" t="str">
        <f>IF('Dépenses rémunération au réel'!$D278="","",'Dépenses rémunération au réel'!$D278)</f>
        <v/>
      </c>
      <c r="E278" s="131" t="str">
        <f>IF('Dépenses rémunération au réel'!$E278="","",'Dépenses rémunération au réel'!$E278)</f>
        <v/>
      </c>
      <c r="F278" s="131" t="str">
        <f>IF('Dépenses rémunération au réel'!$F278="","",'Dépenses rémunération au réel'!$F278)</f>
        <v/>
      </c>
      <c r="G278" s="289" t="str">
        <f>IF('Dépenses rémunération au réel'!$G278="","",'Dépenses rémunération au réel'!$G278)</f>
        <v/>
      </c>
      <c r="H278" s="289" t="str">
        <f>IF('Dépenses rémunération au réel'!$H278="","",'Dépenses rémunération au réel'!$H278)</f>
        <v/>
      </c>
      <c r="I278" s="144" t="str">
        <f>IF('Dépenses rémunération au réel'!$I278="","",'Dépenses rémunération au réel'!$I278)</f>
        <v/>
      </c>
      <c r="J278" s="190" t="str">
        <f>IF('Dépenses rémunération au réel'!$J278="","",'Dépenses rémunération au réel'!$J278)</f>
        <v/>
      </c>
      <c r="K278" s="190" t="str">
        <f>IF('Dépenses rémunération au réel'!$K278="","",'Dépenses rémunération au réel'!$K278)</f>
        <v/>
      </c>
      <c r="L278" s="213" t="str">
        <f>IF('Dépenses rémunération au réel'!$L278=0,"",'Dépenses rémunération au réel'!$L278)</f>
        <v/>
      </c>
      <c r="M278" s="342"/>
      <c r="N278" s="291" t="str">
        <f t="shared" si="24"/>
        <v/>
      </c>
      <c r="O278" s="291" t="str">
        <f t="shared" si="25"/>
        <v/>
      </c>
      <c r="P278" s="189"/>
      <c r="Q278" s="102"/>
      <c r="R278" s="102"/>
      <c r="S278" s="145" t="str">
        <f t="shared" si="26"/>
        <v/>
      </c>
      <c r="T278" s="191"/>
      <c r="U278" s="192"/>
      <c r="V278" s="146" t="str">
        <f t="shared" si="27"/>
        <v/>
      </c>
      <c r="W278" s="507" t="str">
        <f t="shared" si="28"/>
        <v/>
      </c>
      <c r="X278" s="195" t="str">
        <f>IF(AND(OR(M278="KO",L278&lt;&gt;""),OR(M278="",N278="",O278="")),Listes!$A$74,IF(AND(L278&lt;S278,U278=""),Listes!$A$76,IF(AND(L278&lt;&gt;"",S278&lt;L278,T278=""),Listes!$A$78,IF(AND(Y278="",OR(M278&lt;&gt;"",N278&lt;&gt;"",O278&lt;&gt;"",P278&lt;&gt;"",Q278&lt;&gt;"",R278&lt;&gt;"")),Listes!$A$79,""))))</f>
        <v/>
      </c>
      <c r="Y278" s="196"/>
      <c r="Z278" s="152">
        <f t="shared" si="29"/>
        <v>0</v>
      </c>
    </row>
    <row r="279" spans="1:26" ht="20.100000000000001" customHeight="1" x14ac:dyDescent="0.25">
      <c r="A279" s="134">
        <v>273</v>
      </c>
      <c r="B279" s="206" t="str">
        <f>IF('Dépenses rémunération au réel'!$B279="","",'Dépenses rémunération au réel'!$B279)</f>
        <v/>
      </c>
      <c r="C279" s="206" t="str">
        <f>IF('Dépenses rémunération au réel'!$C279="","",'Dépenses rémunération au réel'!$C279)</f>
        <v/>
      </c>
      <c r="D279" s="207" t="str">
        <f>IF('Dépenses rémunération au réel'!$D279="","",'Dépenses rémunération au réel'!$D279)</f>
        <v/>
      </c>
      <c r="E279" s="131" t="str">
        <f>IF('Dépenses rémunération au réel'!$E279="","",'Dépenses rémunération au réel'!$E279)</f>
        <v/>
      </c>
      <c r="F279" s="131" t="str">
        <f>IF('Dépenses rémunération au réel'!$F279="","",'Dépenses rémunération au réel'!$F279)</f>
        <v/>
      </c>
      <c r="G279" s="289" t="str">
        <f>IF('Dépenses rémunération au réel'!$G279="","",'Dépenses rémunération au réel'!$G279)</f>
        <v/>
      </c>
      <c r="H279" s="289" t="str">
        <f>IF('Dépenses rémunération au réel'!$H279="","",'Dépenses rémunération au réel'!$H279)</f>
        <v/>
      </c>
      <c r="I279" s="144" t="str">
        <f>IF('Dépenses rémunération au réel'!$I279="","",'Dépenses rémunération au réel'!$I279)</f>
        <v/>
      </c>
      <c r="J279" s="190" t="str">
        <f>IF('Dépenses rémunération au réel'!$J279="","",'Dépenses rémunération au réel'!$J279)</f>
        <v/>
      </c>
      <c r="K279" s="190" t="str">
        <f>IF('Dépenses rémunération au réel'!$K279="","",'Dépenses rémunération au réel'!$K279)</f>
        <v/>
      </c>
      <c r="L279" s="213" t="str">
        <f>IF('Dépenses rémunération au réel'!$L279=0,"",'Dépenses rémunération au réel'!$L279)</f>
        <v/>
      </c>
      <c r="M279" s="342"/>
      <c r="N279" s="291" t="str">
        <f t="shared" si="24"/>
        <v/>
      </c>
      <c r="O279" s="291" t="str">
        <f t="shared" si="25"/>
        <v/>
      </c>
      <c r="P279" s="189"/>
      <c r="Q279" s="102"/>
      <c r="R279" s="102"/>
      <c r="S279" s="145" t="str">
        <f t="shared" si="26"/>
        <v/>
      </c>
      <c r="T279" s="191"/>
      <c r="U279" s="192"/>
      <c r="V279" s="146" t="str">
        <f t="shared" si="27"/>
        <v/>
      </c>
      <c r="W279" s="507" t="str">
        <f t="shared" si="28"/>
        <v/>
      </c>
      <c r="X279" s="195" t="str">
        <f>IF(AND(OR(M279="KO",L279&lt;&gt;""),OR(M279="",N279="",O279="")),Listes!$A$74,IF(AND(L279&lt;S279,U279=""),Listes!$A$76,IF(AND(L279&lt;&gt;"",S279&lt;L279,T279=""),Listes!$A$78,IF(AND(Y279="",OR(M279&lt;&gt;"",N279&lt;&gt;"",O279&lt;&gt;"",P279&lt;&gt;"",Q279&lt;&gt;"",R279&lt;&gt;"")),Listes!$A$79,""))))</f>
        <v/>
      </c>
      <c r="Y279" s="196"/>
      <c r="Z279" s="152">
        <f t="shared" si="29"/>
        <v>0</v>
      </c>
    </row>
    <row r="280" spans="1:26" ht="20.100000000000001" customHeight="1" x14ac:dyDescent="0.25">
      <c r="A280" s="134">
        <v>274</v>
      </c>
      <c r="B280" s="206" t="str">
        <f>IF('Dépenses rémunération au réel'!$B280="","",'Dépenses rémunération au réel'!$B280)</f>
        <v/>
      </c>
      <c r="C280" s="206" t="str">
        <f>IF('Dépenses rémunération au réel'!$C280="","",'Dépenses rémunération au réel'!$C280)</f>
        <v/>
      </c>
      <c r="D280" s="207" t="str">
        <f>IF('Dépenses rémunération au réel'!$D280="","",'Dépenses rémunération au réel'!$D280)</f>
        <v/>
      </c>
      <c r="E280" s="131" t="str">
        <f>IF('Dépenses rémunération au réel'!$E280="","",'Dépenses rémunération au réel'!$E280)</f>
        <v/>
      </c>
      <c r="F280" s="131" t="str">
        <f>IF('Dépenses rémunération au réel'!$F280="","",'Dépenses rémunération au réel'!$F280)</f>
        <v/>
      </c>
      <c r="G280" s="289" t="str">
        <f>IF('Dépenses rémunération au réel'!$G280="","",'Dépenses rémunération au réel'!$G280)</f>
        <v/>
      </c>
      <c r="H280" s="289" t="str">
        <f>IF('Dépenses rémunération au réel'!$H280="","",'Dépenses rémunération au réel'!$H280)</f>
        <v/>
      </c>
      <c r="I280" s="144" t="str">
        <f>IF('Dépenses rémunération au réel'!$I280="","",'Dépenses rémunération au réel'!$I280)</f>
        <v/>
      </c>
      <c r="J280" s="190" t="str">
        <f>IF('Dépenses rémunération au réel'!$J280="","",'Dépenses rémunération au réel'!$J280)</f>
        <v/>
      </c>
      <c r="K280" s="190" t="str">
        <f>IF('Dépenses rémunération au réel'!$K280="","",'Dépenses rémunération au réel'!$K280)</f>
        <v/>
      </c>
      <c r="L280" s="213" t="str">
        <f>IF('Dépenses rémunération au réel'!$L280=0,"",'Dépenses rémunération au réel'!$L280)</f>
        <v/>
      </c>
      <c r="M280" s="342"/>
      <c r="N280" s="291" t="str">
        <f t="shared" si="24"/>
        <v/>
      </c>
      <c r="O280" s="291" t="str">
        <f t="shared" si="25"/>
        <v/>
      </c>
      <c r="P280" s="189"/>
      <c r="Q280" s="102"/>
      <c r="R280" s="102"/>
      <c r="S280" s="145" t="str">
        <f t="shared" si="26"/>
        <v/>
      </c>
      <c r="T280" s="191"/>
      <c r="U280" s="192"/>
      <c r="V280" s="146" t="str">
        <f t="shared" si="27"/>
        <v/>
      </c>
      <c r="W280" s="507" t="str">
        <f t="shared" si="28"/>
        <v/>
      </c>
      <c r="X280" s="195" t="str">
        <f>IF(AND(OR(M280="KO",L280&lt;&gt;""),OR(M280="",N280="",O280="")),Listes!$A$74,IF(AND(L280&lt;S280,U280=""),Listes!$A$76,IF(AND(L280&lt;&gt;"",S280&lt;L280,T280=""),Listes!$A$78,IF(AND(Y280="",OR(M280&lt;&gt;"",N280&lt;&gt;"",O280&lt;&gt;"",P280&lt;&gt;"",Q280&lt;&gt;"",R280&lt;&gt;"")),Listes!$A$79,""))))</f>
        <v/>
      </c>
      <c r="Y280" s="196"/>
      <c r="Z280" s="152">
        <f t="shared" si="29"/>
        <v>0</v>
      </c>
    </row>
    <row r="281" spans="1:26" ht="20.100000000000001" customHeight="1" x14ac:dyDescent="0.25">
      <c r="A281" s="134">
        <v>275</v>
      </c>
      <c r="B281" s="206" t="str">
        <f>IF('Dépenses rémunération au réel'!$B281="","",'Dépenses rémunération au réel'!$B281)</f>
        <v/>
      </c>
      <c r="C281" s="206" t="str">
        <f>IF('Dépenses rémunération au réel'!$C281="","",'Dépenses rémunération au réel'!$C281)</f>
        <v/>
      </c>
      <c r="D281" s="207" t="str">
        <f>IF('Dépenses rémunération au réel'!$D281="","",'Dépenses rémunération au réel'!$D281)</f>
        <v/>
      </c>
      <c r="E281" s="131" t="str">
        <f>IF('Dépenses rémunération au réel'!$E281="","",'Dépenses rémunération au réel'!$E281)</f>
        <v/>
      </c>
      <c r="F281" s="131" t="str">
        <f>IF('Dépenses rémunération au réel'!$F281="","",'Dépenses rémunération au réel'!$F281)</f>
        <v/>
      </c>
      <c r="G281" s="289" t="str">
        <f>IF('Dépenses rémunération au réel'!$G281="","",'Dépenses rémunération au réel'!$G281)</f>
        <v/>
      </c>
      <c r="H281" s="289" t="str">
        <f>IF('Dépenses rémunération au réel'!$H281="","",'Dépenses rémunération au réel'!$H281)</f>
        <v/>
      </c>
      <c r="I281" s="144" t="str">
        <f>IF('Dépenses rémunération au réel'!$I281="","",'Dépenses rémunération au réel'!$I281)</f>
        <v/>
      </c>
      <c r="J281" s="190" t="str">
        <f>IF('Dépenses rémunération au réel'!$J281="","",'Dépenses rémunération au réel'!$J281)</f>
        <v/>
      </c>
      <c r="K281" s="190" t="str">
        <f>IF('Dépenses rémunération au réel'!$K281="","",'Dépenses rémunération au réel'!$K281)</f>
        <v/>
      </c>
      <c r="L281" s="213" t="str">
        <f>IF('Dépenses rémunération au réel'!$L281=0,"",'Dépenses rémunération au réel'!$L281)</f>
        <v/>
      </c>
      <c r="M281" s="342"/>
      <c r="N281" s="291" t="str">
        <f t="shared" si="24"/>
        <v/>
      </c>
      <c r="O281" s="291" t="str">
        <f t="shared" si="25"/>
        <v/>
      </c>
      <c r="P281" s="189"/>
      <c r="Q281" s="102"/>
      <c r="R281" s="102"/>
      <c r="S281" s="145" t="str">
        <f t="shared" si="26"/>
        <v/>
      </c>
      <c r="T281" s="191"/>
      <c r="U281" s="192"/>
      <c r="V281" s="146" t="str">
        <f t="shared" si="27"/>
        <v/>
      </c>
      <c r="W281" s="507" t="str">
        <f t="shared" si="28"/>
        <v/>
      </c>
      <c r="X281" s="195" t="str">
        <f>IF(AND(OR(M281="KO",L281&lt;&gt;""),OR(M281="",N281="",O281="")),Listes!$A$74,IF(AND(L281&lt;S281,U281=""),Listes!$A$76,IF(AND(L281&lt;&gt;"",S281&lt;L281,T281=""),Listes!$A$78,IF(AND(Y281="",OR(M281&lt;&gt;"",N281&lt;&gt;"",O281&lt;&gt;"",P281&lt;&gt;"",Q281&lt;&gt;"",R281&lt;&gt;"")),Listes!$A$79,""))))</f>
        <v/>
      </c>
      <c r="Y281" s="196"/>
      <c r="Z281" s="152">
        <f t="shared" si="29"/>
        <v>0</v>
      </c>
    </row>
    <row r="282" spans="1:26" ht="20.100000000000001" customHeight="1" x14ac:dyDescent="0.25">
      <c r="A282" s="134">
        <v>276</v>
      </c>
      <c r="B282" s="206" t="str">
        <f>IF('Dépenses rémunération au réel'!$B282="","",'Dépenses rémunération au réel'!$B282)</f>
        <v/>
      </c>
      <c r="C282" s="206" t="str">
        <f>IF('Dépenses rémunération au réel'!$C282="","",'Dépenses rémunération au réel'!$C282)</f>
        <v/>
      </c>
      <c r="D282" s="207" t="str">
        <f>IF('Dépenses rémunération au réel'!$D282="","",'Dépenses rémunération au réel'!$D282)</f>
        <v/>
      </c>
      <c r="E282" s="131" t="str">
        <f>IF('Dépenses rémunération au réel'!$E282="","",'Dépenses rémunération au réel'!$E282)</f>
        <v/>
      </c>
      <c r="F282" s="131" t="str">
        <f>IF('Dépenses rémunération au réel'!$F282="","",'Dépenses rémunération au réel'!$F282)</f>
        <v/>
      </c>
      <c r="G282" s="289" t="str">
        <f>IF('Dépenses rémunération au réel'!$G282="","",'Dépenses rémunération au réel'!$G282)</f>
        <v/>
      </c>
      <c r="H282" s="289" t="str">
        <f>IF('Dépenses rémunération au réel'!$H282="","",'Dépenses rémunération au réel'!$H282)</f>
        <v/>
      </c>
      <c r="I282" s="144" t="str">
        <f>IF('Dépenses rémunération au réel'!$I282="","",'Dépenses rémunération au réel'!$I282)</f>
        <v/>
      </c>
      <c r="J282" s="190" t="str">
        <f>IF('Dépenses rémunération au réel'!$J282="","",'Dépenses rémunération au réel'!$J282)</f>
        <v/>
      </c>
      <c r="K282" s="190" t="str">
        <f>IF('Dépenses rémunération au réel'!$K282="","",'Dépenses rémunération au réel'!$K282)</f>
        <v/>
      </c>
      <c r="L282" s="213" t="str">
        <f>IF('Dépenses rémunération au réel'!$L282=0,"",'Dépenses rémunération au réel'!$L282)</f>
        <v/>
      </c>
      <c r="M282" s="342"/>
      <c r="N282" s="291" t="str">
        <f t="shared" si="24"/>
        <v/>
      </c>
      <c r="O282" s="291" t="str">
        <f t="shared" si="25"/>
        <v/>
      </c>
      <c r="P282" s="189"/>
      <c r="Q282" s="102"/>
      <c r="R282" s="102"/>
      <c r="S282" s="145" t="str">
        <f t="shared" si="26"/>
        <v/>
      </c>
      <c r="T282" s="191"/>
      <c r="U282" s="192"/>
      <c r="V282" s="146" t="str">
        <f t="shared" si="27"/>
        <v/>
      </c>
      <c r="W282" s="507" t="str">
        <f t="shared" si="28"/>
        <v/>
      </c>
      <c r="X282" s="195" t="str">
        <f>IF(AND(OR(M282="KO",L282&lt;&gt;""),OR(M282="",N282="",O282="")),Listes!$A$74,IF(AND(L282&lt;S282,U282=""),Listes!$A$76,IF(AND(L282&lt;&gt;"",S282&lt;L282,T282=""),Listes!$A$78,IF(AND(Y282="",OR(M282&lt;&gt;"",N282&lt;&gt;"",O282&lt;&gt;"",P282&lt;&gt;"",Q282&lt;&gt;"",R282&lt;&gt;"")),Listes!$A$79,""))))</f>
        <v/>
      </c>
      <c r="Y282" s="196"/>
      <c r="Z282" s="152">
        <f t="shared" si="29"/>
        <v>0</v>
      </c>
    </row>
    <row r="283" spans="1:26" ht="20.100000000000001" customHeight="1" x14ac:dyDescent="0.25">
      <c r="A283" s="134">
        <v>277</v>
      </c>
      <c r="B283" s="206" t="str">
        <f>IF('Dépenses rémunération au réel'!$B283="","",'Dépenses rémunération au réel'!$B283)</f>
        <v/>
      </c>
      <c r="C283" s="206" t="str">
        <f>IF('Dépenses rémunération au réel'!$C283="","",'Dépenses rémunération au réel'!$C283)</f>
        <v/>
      </c>
      <c r="D283" s="207" t="str">
        <f>IF('Dépenses rémunération au réel'!$D283="","",'Dépenses rémunération au réel'!$D283)</f>
        <v/>
      </c>
      <c r="E283" s="131" t="str">
        <f>IF('Dépenses rémunération au réel'!$E283="","",'Dépenses rémunération au réel'!$E283)</f>
        <v/>
      </c>
      <c r="F283" s="131" t="str">
        <f>IF('Dépenses rémunération au réel'!$F283="","",'Dépenses rémunération au réel'!$F283)</f>
        <v/>
      </c>
      <c r="G283" s="289" t="str">
        <f>IF('Dépenses rémunération au réel'!$G283="","",'Dépenses rémunération au réel'!$G283)</f>
        <v/>
      </c>
      <c r="H283" s="289" t="str">
        <f>IF('Dépenses rémunération au réel'!$H283="","",'Dépenses rémunération au réel'!$H283)</f>
        <v/>
      </c>
      <c r="I283" s="144" t="str">
        <f>IF('Dépenses rémunération au réel'!$I283="","",'Dépenses rémunération au réel'!$I283)</f>
        <v/>
      </c>
      <c r="J283" s="190" t="str">
        <f>IF('Dépenses rémunération au réel'!$J283="","",'Dépenses rémunération au réel'!$J283)</f>
        <v/>
      </c>
      <c r="K283" s="190" t="str">
        <f>IF('Dépenses rémunération au réel'!$K283="","",'Dépenses rémunération au réel'!$K283)</f>
        <v/>
      </c>
      <c r="L283" s="213" t="str">
        <f>IF('Dépenses rémunération au réel'!$L283=0,"",'Dépenses rémunération au réel'!$L283)</f>
        <v/>
      </c>
      <c r="M283" s="342"/>
      <c r="N283" s="291" t="str">
        <f t="shared" si="24"/>
        <v/>
      </c>
      <c r="O283" s="291" t="str">
        <f t="shared" si="25"/>
        <v/>
      </c>
      <c r="P283" s="189"/>
      <c r="Q283" s="102"/>
      <c r="R283" s="102"/>
      <c r="S283" s="145" t="str">
        <f t="shared" si="26"/>
        <v/>
      </c>
      <c r="T283" s="191"/>
      <c r="U283" s="192"/>
      <c r="V283" s="146" t="str">
        <f t="shared" si="27"/>
        <v/>
      </c>
      <c r="W283" s="507" t="str">
        <f t="shared" si="28"/>
        <v/>
      </c>
      <c r="X283" s="195" t="str">
        <f>IF(AND(OR(M283="KO",L283&lt;&gt;""),OR(M283="",N283="",O283="")),Listes!$A$74,IF(AND(L283&lt;S283,U283=""),Listes!$A$76,IF(AND(L283&lt;&gt;"",S283&lt;L283,T283=""),Listes!$A$78,IF(AND(Y283="",OR(M283&lt;&gt;"",N283&lt;&gt;"",O283&lt;&gt;"",P283&lt;&gt;"",Q283&lt;&gt;"",R283&lt;&gt;"")),Listes!$A$79,""))))</f>
        <v/>
      </c>
      <c r="Y283" s="196"/>
      <c r="Z283" s="152">
        <f t="shared" si="29"/>
        <v>0</v>
      </c>
    </row>
    <row r="284" spans="1:26" ht="20.100000000000001" customHeight="1" x14ac:dyDescent="0.25">
      <c r="A284" s="134">
        <v>278</v>
      </c>
      <c r="B284" s="206" t="str">
        <f>IF('Dépenses rémunération au réel'!$B284="","",'Dépenses rémunération au réel'!$B284)</f>
        <v/>
      </c>
      <c r="C284" s="206" t="str">
        <f>IF('Dépenses rémunération au réel'!$C284="","",'Dépenses rémunération au réel'!$C284)</f>
        <v/>
      </c>
      <c r="D284" s="207" t="str">
        <f>IF('Dépenses rémunération au réel'!$D284="","",'Dépenses rémunération au réel'!$D284)</f>
        <v/>
      </c>
      <c r="E284" s="131" t="str">
        <f>IF('Dépenses rémunération au réel'!$E284="","",'Dépenses rémunération au réel'!$E284)</f>
        <v/>
      </c>
      <c r="F284" s="131" t="str">
        <f>IF('Dépenses rémunération au réel'!$F284="","",'Dépenses rémunération au réel'!$F284)</f>
        <v/>
      </c>
      <c r="G284" s="289" t="str">
        <f>IF('Dépenses rémunération au réel'!$G284="","",'Dépenses rémunération au réel'!$G284)</f>
        <v/>
      </c>
      <c r="H284" s="289" t="str">
        <f>IF('Dépenses rémunération au réel'!$H284="","",'Dépenses rémunération au réel'!$H284)</f>
        <v/>
      </c>
      <c r="I284" s="144" t="str">
        <f>IF('Dépenses rémunération au réel'!$I284="","",'Dépenses rémunération au réel'!$I284)</f>
        <v/>
      </c>
      <c r="J284" s="190" t="str">
        <f>IF('Dépenses rémunération au réel'!$J284="","",'Dépenses rémunération au réel'!$J284)</f>
        <v/>
      </c>
      <c r="K284" s="190" t="str">
        <f>IF('Dépenses rémunération au réel'!$K284="","",'Dépenses rémunération au réel'!$K284)</f>
        <v/>
      </c>
      <c r="L284" s="213" t="str">
        <f>IF('Dépenses rémunération au réel'!$L284=0,"",'Dépenses rémunération au réel'!$L284)</f>
        <v/>
      </c>
      <c r="M284" s="342"/>
      <c r="N284" s="291" t="str">
        <f t="shared" si="24"/>
        <v/>
      </c>
      <c r="O284" s="291" t="str">
        <f t="shared" si="25"/>
        <v/>
      </c>
      <c r="P284" s="189"/>
      <c r="Q284" s="102"/>
      <c r="R284" s="102"/>
      <c r="S284" s="145" t="str">
        <f t="shared" si="26"/>
        <v/>
      </c>
      <c r="T284" s="191"/>
      <c r="U284" s="192"/>
      <c r="V284" s="146" t="str">
        <f t="shared" si="27"/>
        <v/>
      </c>
      <c r="W284" s="507" t="str">
        <f t="shared" si="28"/>
        <v/>
      </c>
      <c r="X284" s="195" t="str">
        <f>IF(AND(OR(M284="KO",L284&lt;&gt;""),OR(M284="",N284="",O284="")),Listes!$A$74,IF(AND(L284&lt;S284,U284=""),Listes!$A$76,IF(AND(L284&lt;&gt;"",S284&lt;L284,T284=""),Listes!$A$78,IF(AND(Y284="",OR(M284&lt;&gt;"",N284&lt;&gt;"",O284&lt;&gt;"",P284&lt;&gt;"",Q284&lt;&gt;"",R284&lt;&gt;"")),Listes!$A$79,""))))</f>
        <v/>
      </c>
      <c r="Y284" s="196"/>
      <c r="Z284" s="152">
        <f t="shared" si="29"/>
        <v>0</v>
      </c>
    </row>
    <row r="285" spans="1:26" ht="20.100000000000001" customHeight="1" x14ac:dyDescent="0.25">
      <c r="A285" s="134">
        <v>279</v>
      </c>
      <c r="B285" s="206" t="str">
        <f>IF('Dépenses rémunération au réel'!$B285="","",'Dépenses rémunération au réel'!$B285)</f>
        <v/>
      </c>
      <c r="C285" s="206" t="str">
        <f>IF('Dépenses rémunération au réel'!$C285="","",'Dépenses rémunération au réel'!$C285)</f>
        <v/>
      </c>
      <c r="D285" s="207" t="str">
        <f>IF('Dépenses rémunération au réel'!$D285="","",'Dépenses rémunération au réel'!$D285)</f>
        <v/>
      </c>
      <c r="E285" s="131" t="str">
        <f>IF('Dépenses rémunération au réel'!$E285="","",'Dépenses rémunération au réel'!$E285)</f>
        <v/>
      </c>
      <c r="F285" s="131" t="str">
        <f>IF('Dépenses rémunération au réel'!$F285="","",'Dépenses rémunération au réel'!$F285)</f>
        <v/>
      </c>
      <c r="G285" s="289" t="str">
        <f>IF('Dépenses rémunération au réel'!$G285="","",'Dépenses rémunération au réel'!$G285)</f>
        <v/>
      </c>
      <c r="H285" s="289" t="str">
        <f>IF('Dépenses rémunération au réel'!$H285="","",'Dépenses rémunération au réel'!$H285)</f>
        <v/>
      </c>
      <c r="I285" s="144" t="str">
        <f>IF('Dépenses rémunération au réel'!$I285="","",'Dépenses rémunération au réel'!$I285)</f>
        <v/>
      </c>
      <c r="J285" s="190" t="str">
        <f>IF('Dépenses rémunération au réel'!$J285="","",'Dépenses rémunération au réel'!$J285)</f>
        <v/>
      </c>
      <c r="K285" s="190" t="str">
        <f>IF('Dépenses rémunération au réel'!$K285="","",'Dépenses rémunération au réel'!$K285)</f>
        <v/>
      </c>
      <c r="L285" s="213" t="str">
        <f>IF('Dépenses rémunération au réel'!$L285=0,"",'Dépenses rémunération au réel'!$L285)</f>
        <v/>
      </c>
      <c r="M285" s="342"/>
      <c r="N285" s="291" t="str">
        <f t="shared" si="24"/>
        <v/>
      </c>
      <c r="O285" s="291" t="str">
        <f t="shared" si="25"/>
        <v/>
      </c>
      <c r="P285" s="189"/>
      <c r="Q285" s="102"/>
      <c r="R285" s="102"/>
      <c r="S285" s="145" t="str">
        <f t="shared" si="26"/>
        <v/>
      </c>
      <c r="T285" s="191"/>
      <c r="U285" s="192"/>
      <c r="V285" s="146" t="str">
        <f t="shared" si="27"/>
        <v/>
      </c>
      <c r="W285" s="507" t="str">
        <f t="shared" si="28"/>
        <v/>
      </c>
      <c r="X285" s="195" t="str">
        <f>IF(AND(OR(M285="KO",L285&lt;&gt;""),OR(M285="",N285="",O285="")),Listes!$A$74,IF(AND(L285&lt;S285,U285=""),Listes!$A$76,IF(AND(L285&lt;&gt;"",S285&lt;L285,T285=""),Listes!$A$78,IF(AND(Y285="",OR(M285&lt;&gt;"",N285&lt;&gt;"",O285&lt;&gt;"",P285&lt;&gt;"",Q285&lt;&gt;"",R285&lt;&gt;"")),Listes!$A$79,""))))</f>
        <v/>
      </c>
      <c r="Y285" s="196"/>
      <c r="Z285" s="152">
        <f t="shared" si="29"/>
        <v>0</v>
      </c>
    </row>
    <row r="286" spans="1:26" ht="20.100000000000001" customHeight="1" x14ac:dyDescent="0.25">
      <c r="A286" s="134">
        <v>280</v>
      </c>
      <c r="B286" s="206" t="str">
        <f>IF('Dépenses rémunération au réel'!$B286="","",'Dépenses rémunération au réel'!$B286)</f>
        <v/>
      </c>
      <c r="C286" s="206" t="str">
        <f>IF('Dépenses rémunération au réel'!$C286="","",'Dépenses rémunération au réel'!$C286)</f>
        <v/>
      </c>
      <c r="D286" s="207" t="str">
        <f>IF('Dépenses rémunération au réel'!$D286="","",'Dépenses rémunération au réel'!$D286)</f>
        <v/>
      </c>
      <c r="E286" s="131" t="str">
        <f>IF('Dépenses rémunération au réel'!$E286="","",'Dépenses rémunération au réel'!$E286)</f>
        <v/>
      </c>
      <c r="F286" s="131" t="str">
        <f>IF('Dépenses rémunération au réel'!$F286="","",'Dépenses rémunération au réel'!$F286)</f>
        <v/>
      </c>
      <c r="G286" s="289" t="str">
        <f>IF('Dépenses rémunération au réel'!$G286="","",'Dépenses rémunération au réel'!$G286)</f>
        <v/>
      </c>
      <c r="H286" s="289" t="str">
        <f>IF('Dépenses rémunération au réel'!$H286="","",'Dépenses rémunération au réel'!$H286)</f>
        <v/>
      </c>
      <c r="I286" s="144" t="str">
        <f>IF('Dépenses rémunération au réel'!$I286="","",'Dépenses rémunération au réel'!$I286)</f>
        <v/>
      </c>
      <c r="J286" s="190" t="str">
        <f>IF('Dépenses rémunération au réel'!$J286="","",'Dépenses rémunération au réel'!$J286)</f>
        <v/>
      </c>
      <c r="K286" s="190" t="str">
        <f>IF('Dépenses rémunération au réel'!$K286="","",'Dépenses rémunération au réel'!$K286)</f>
        <v/>
      </c>
      <c r="L286" s="213" t="str">
        <f>IF('Dépenses rémunération au réel'!$L286=0,"",'Dépenses rémunération au réel'!$L286)</f>
        <v/>
      </c>
      <c r="M286" s="342"/>
      <c r="N286" s="291" t="str">
        <f t="shared" si="24"/>
        <v/>
      </c>
      <c r="O286" s="291" t="str">
        <f t="shared" si="25"/>
        <v/>
      </c>
      <c r="P286" s="189"/>
      <c r="Q286" s="102"/>
      <c r="R286" s="102"/>
      <c r="S286" s="145" t="str">
        <f t="shared" si="26"/>
        <v/>
      </c>
      <c r="T286" s="191"/>
      <c r="U286" s="192"/>
      <c r="V286" s="146" t="str">
        <f t="shared" si="27"/>
        <v/>
      </c>
      <c r="W286" s="507" t="str">
        <f t="shared" si="28"/>
        <v/>
      </c>
      <c r="X286" s="195" t="str">
        <f>IF(AND(OR(M286="KO",L286&lt;&gt;""),OR(M286="",N286="",O286="")),Listes!$A$74,IF(AND(L286&lt;S286,U286=""),Listes!$A$76,IF(AND(L286&lt;&gt;"",S286&lt;L286,T286=""),Listes!$A$78,IF(AND(Y286="",OR(M286&lt;&gt;"",N286&lt;&gt;"",O286&lt;&gt;"",P286&lt;&gt;"",Q286&lt;&gt;"",R286&lt;&gt;"")),Listes!$A$79,""))))</f>
        <v/>
      </c>
      <c r="Y286" s="196"/>
      <c r="Z286" s="152">
        <f t="shared" si="29"/>
        <v>0</v>
      </c>
    </row>
    <row r="287" spans="1:26" ht="20.100000000000001" customHeight="1" x14ac:dyDescent="0.25">
      <c r="A287" s="134">
        <v>281</v>
      </c>
      <c r="B287" s="206" t="str">
        <f>IF('Dépenses rémunération au réel'!$B287="","",'Dépenses rémunération au réel'!$B287)</f>
        <v/>
      </c>
      <c r="C287" s="206" t="str">
        <f>IF('Dépenses rémunération au réel'!$C287="","",'Dépenses rémunération au réel'!$C287)</f>
        <v/>
      </c>
      <c r="D287" s="207" t="str">
        <f>IF('Dépenses rémunération au réel'!$D287="","",'Dépenses rémunération au réel'!$D287)</f>
        <v/>
      </c>
      <c r="E287" s="131" t="str">
        <f>IF('Dépenses rémunération au réel'!$E287="","",'Dépenses rémunération au réel'!$E287)</f>
        <v/>
      </c>
      <c r="F287" s="131" t="str">
        <f>IF('Dépenses rémunération au réel'!$F287="","",'Dépenses rémunération au réel'!$F287)</f>
        <v/>
      </c>
      <c r="G287" s="289" t="str">
        <f>IF('Dépenses rémunération au réel'!$G287="","",'Dépenses rémunération au réel'!$G287)</f>
        <v/>
      </c>
      <c r="H287" s="289" t="str">
        <f>IF('Dépenses rémunération au réel'!$H287="","",'Dépenses rémunération au réel'!$H287)</f>
        <v/>
      </c>
      <c r="I287" s="144" t="str">
        <f>IF('Dépenses rémunération au réel'!$I287="","",'Dépenses rémunération au réel'!$I287)</f>
        <v/>
      </c>
      <c r="J287" s="190" t="str">
        <f>IF('Dépenses rémunération au réel'!$J287="","",'Dépenses rémunération au réel'!$J287)</f>
        <v/>
      </c>
      <c r="K287" s="190" t="str">
        <f>IF('Dépenses rémunération au réel'!$K287="","",'Dépenses rémunération au réel'!$K287)</f>
        <v/>
      </c>
      <c r="L287" s="213" t="str">
        <f>IF('Dépenses rémunération au réel'!$L287=0,"",'Dépenses rémunération au réel'!$L287)</f>
        <v/>
      </c>
      <c r="M287" s="342"/>
      <c r="N287" s="291" t="str">
        <f t="shared" si="24"/>
        <v/>
      </c>
      <c r="O287" s="291" t="str">
        <f t="shared" si="25"/>
        <v/>
      </c>
      <c r="P287" s="189"/>
      <c r="Q287" s="102"/>
      <c r="R287" s="102"/>
      <c r="S287" s="145" t="str">
        <f t="shared" si="26"/>
        <v/>
      </c>
      <c r="T287" s="191"/>
      <c r="U287" s="192"/>
      <c r="V287" s="146" t="str">
        <f t="shared" si="27"/>
        <v/>
      </c>
      <c r="W287" s="507" t="str">
        <f t="shared" si="28"/>
        <v/>
      </c>
      <c r="X287" s="195" t="str">
        <f>IF(AND(OR(M287="KO",L287&lt;&gt;""),OR(M287="",N287="",O287="")),Listes!$A$74,IF(AND(L287&lt;S287,U287=""),Listes!$A$76,IF(AND(L287&lt;&gt;"",S287&lt;L287,T287=""),Listes!$A$78,IF(AND(Y287="",OR(M287&lt;&gt;"",N287&lt;&gt;"",O287&lt;&gt;"",P287&lt;&gt;"",Q287&lt;&gt;"",R287&lt;&gt;"")),Listes!$A$79,""))))</f>
        <v/>
      </c>
      <c r="Y287" s="196"/>
      <c r="Z287" s="152">
        <f t="shared" si="29"/>
        <v>0</v>
      </c>
    </row>
    <row r="288" spans="1:26" ht="20.100000000000001" customHeight="1" x14ac:dyDescent="0.25">
      <c r="A288" s="134">
        <v>282</v>
      </c>
      <c r="B288" s="206" t="str">
        <f>IF('Dépenses rémunération au réel'!$B288="","",'Dépenses rémunération au réel'!$B288)</f>
        <v/>
      </c>
      <c r="C288" s="206" t="str">
        <f>IF('Dépenses rémunération au réel'!$C288="","",'Dépenses rémunération au réel'!$C288)</f>
        <v/>
      </c>
      <c r="D288" s="207" t="str">
        <f>IF('Dépenses rémunération au réel'!$D288="","",'Dépenses rémunération au réel'!$D288)</f>
        <v/>
      </c>
      <c r="E288" s="131" t="str">
        <f>IF('Dépenses rémunération au réel'!$E288="","",'Dépenses rémunération au réel'!$E288)</f>
        <v/>
      </c>
      <c r="F288" s="131" t="str">
        <f>IF('Dépenses rémunération au réel'!$F288="","",'Dépenses rémunération au réel'!$F288)</f>
        <v/>
      </c>
      <c r="G288" s="289" t="str">
        <f>IF('Dépenses rémunération au réel'!$G288="","",'Dépenses rémunération au réel'!$G288)</f>
        <v/>
      </c>
      <c r="H288" s="289" t="str">
        <f>IF('Dépenses rémunération au réel'!$H288="","",'Dépenses rémunération au réel'!$H288)</f>
        <v/>
      </c>
      <c r="I288" s="144" t="str">
        <f>IF('Dépenses rémunération au réel'!$I288="","",'Dépenses rémunération au réel'!$I288)</f>
        <v/>
      </c>
      <c r="J288" s="190" t="str">
        <f>IF('Dépenses rémunération au réel'!$J288="","",'Dépenses rémunération au réel'!$J288)</f>
        <v/>
      </c>
      <c r="K288" s="190" t="str">
        <f>IF('Dépenses rémunération au réel'!$K288="","",'Dépenses rémunération au réel'!$K288)</f>
        <v/>
      </c>
      <c r="L288" s="213" t="str">
        <f>IF('Dépenses rémunération au réel'!$L288=0,"",'Dépenses rémunération au réel'!$L288)</f>
        <v/>
      </c>
      <c r="M288" s="342"/>
      <c r="N288" s="291" t="str">
        <f t="shared" si="24"/>
        <v/>
      </c>
      <c r="O288" s="291" t="str">
        <f t="shared" si="25"/>
        <v/>
      </c>
      <c r="P288" s="189"/>
      <c r="Q288" s="102"/>
      <c r="R288" s="102"/>
      <c r="S288" s="145" t="str">
        <f t="shared" si="26"/>
        <v/>
      </c>
      <c r="T288" s="191"/>
      <c r="U288" s="192"/>
      <c r="V288" s="146" t="str">
        <f t="shared" si="27"/>
        <v/>
      </c>
      <c r="W288" s="507" t="str">
        <f t="shared" si="28"/>
        <v/>
      </c>
      <c r="X288" s="195" t="str">
        <f>IF(AND(OR(M288="KO",L288&lt;&gt;""),OR(M288="",N288="",O288="")),Listes!$A$74,IF(AND(L288&lt;S288,U288=""),Listes!$A$76,IF(AND(L288&lt;&gt;"",S288&lt;L288,T288=""),Listes!$A$78,IF(AND(Y288="",OR(M288&lt;&gt;"",N288&lt;&gt;"",O288&lt;&gt;"",P288&lt;&gt;"",Q288&lt;&gt;"",R288&lt;&gt;"")),Listes!$A$79,""))))</f>
        <v/>
      </c>
      <c r="Y288" s="196"/>
      <c r="Z288" s="152">
        <f t="shared" si="29"/>
        <v>0</v>
      </c>
    </row>
    <row r="289" spans="1:26" ht="20.100000000000001" customHeight="1" x14ac:dyDescent="0.25">
      <c r="A289" s="134">
        <v>283</v>
      </c>
      <c r="B289" s="206" t="str">
        <f>IF('Dépenses rémunération au réel'!$B289="","",'Dépenses rémunération au réel'!$B289)</f>
        <v/>
      </c>
      <c r="C289" s="206" t="str">
        <f>IF('Dépenses rémunération au réel'!$C289="","",'Dépenses rémunération au réel'!$C289)</f>
        <v/>
      </c>
      <c r="D289" s="207" t="str">
        <f>IF('Dépenses rémunération au réel'!$D289="","",'Dépenses rémunération au réel'!$D289)</f>
        <v/>
      </c>
      <c r="E289" s="131" t="str">
        <f>IF('Dépenses rémunération au réel'!$E289="","",'Dépenses rémunération au réel'!$E289)</f>
        <v/>
      </c>
      <c r="F289" s="131" t="str">
        <f>IF('Dépenses rémunération au réel'!$F289="","",'Dépenses rémunération au réel'!$F289)</f>
        <v/>
      </c>
      <c r="G289" s="289" t="str">
        <f>IF('Dépenses rémunération au réel'!$G289="","",'Dépenses rémunération au réel'!$G289)</f>
        <v/>
      </c>
      <c r="H289" s="289" t="str">
        <f>IF('Dépenses rémunération au réel'!$H289="","",'Dépenses rémunération au réel'!$H289)</f>
        <v/>
      </c>
      <c r="I289" s="144" t="str">
        <f>IF('Dépenses rémunération au réel'!$I289="","",'Dépenses rémunération au réel'!$I289)</f>
        <v/>
      </c>
      <c r="J289" s="190" t="str">
        <f>IF('Dépenses rémunération au réel'!$J289="","",'Dépenses rémunération au réel'!$J289)</f>
        <v/>
      </c>
      <c r="K289" s="190" t="str">
        <f>IF('Dépenses rémunération au réel'!$K289="","",'Dépenses rémunération au réel'!$K289)</f>
        <v/>
      </c>
      <c r="L289" s="213" t="str">
        <f>IF('Dépenses rémunération au réel'!$L289=0,"",'Dépenses rémunération au réel'!$L289)</f>
        <v/>
      </c>
      <c r="M289" s="342"/>
      <c r="N289" s="291" t="str">
        <f t="shared" si="24"/>
        <v/>
      </c>
      <c r="O289" s="291" t="str">
        <f t="shared" si="25"/>
        <v/>
      </c>
      <c r="P289" s="189"/>
      <c r="Q289" s="102"/>
      <c r="R289" s="102"/>
      <c r="S289" s="145" t="str">
        <f t="shared" si="26"/>
        <v/>
      </c>
      <c r="T289" s="191"/>
      <c r="U289" s="192"/>
      <c r="V289" s="146" t="str">
        <f t="shared" si="27"/>
        <v/>
      </c>
      <c r="W289" s="507" t="str">
        <f t="shared" si="28"/>
        <v/>
      </c>
      <c r="X289" s="195" t="str">
        <f>IF(AND(OR(M289="KO",L289&lt;&gt;""),OR(M289="",N289="",O289="")),Listes!$A$74,IF(AND(L289&lt;S289,U289=""),Listes!$A$76,IF(AND(L289&lt;&gt;"",S289&lt;L289,T289=""),Listes!$A$78,IF(AND(Y289="",OR(M289&lt;&gt;"",N289&lt;&gt;"",O289&lt;&gt;"",P289&lt;&gt;"",Q289&lt;&gt;"",R289&lt;&gt;"")),Listes!$A$79,""))))</f>
        <v/>
      </c>
      <c r="Y289" s="196"/>
      <c r="Z289" s="152">
        <f t="shared" si="29"/>
        <v>0</v>
      </c>
    </row>
    <row r="290" spans="1:26" ht="20.100000000000001" customHeight="1" x14ac:dyDescent="0.25">
      <c r="A290" s="134">
        <v>284</v>
      </c>
      <c r="B290" s="206" t="str">
        <f>IF('Dépenses rémunération au réel'!$B290="","",'Dépenses rémunération au réel'!$B290)</f>
        <v/>
      </c>
      <c r="C290" s="206" t="str">
        <f>IF('Dépenses rémunération au réel'!$C290="","",'Dépenses rémunération au réel'!$C290)</f>
        <v/>
      </c>
      <c r="D290" s="207" t="str">
        <f>IF('Dépenses rémunération au réel'!$D290="","",'Dépenses rémunération au réel'!$D290)</f>
        <v/>
      </c>
      <c r="E290" s="131" t="str">
        <f>IF('Dépenses rémunération au réel'!$E290="","",'Dépenses rémunération au réel'!$E290)</f>
        <v/>
      </c>
      <c r="F290" s="131" t="str">
        <f>IF('Dépenses rémunération au réel'!$F290="","",'Dépenses rémunération au réel'!$F290)</f>
        <v/>
      </c>
      <c r="G290" s="289" t="str">
        <f>IF('Dépenses rémunération au réel'!$G290="","",'Dépenses rémunération au réel'!$G290)</f>
        <v/>
      </c>
      <c r="H290" s="289" t="str">
        <f>IF('Dépenses rémunération au réel'!$H290="","",'Dépenses rémunération au réel'!$H290)</f>
        <v/>
      </c>
      <c r="I290" s="144" t="str">
        <f>IF('Dépenses rémunération au réel'!$I290="","",'Dépenses rémunération au réel'!$I290)</f>
        <v/>
      </c>
      <c r="J290" s="190" t="str">
        <f>IF('Dépenses rémunération au réel'!$J290="","",'Dépenses rémunération au réel'!$J290)</f>
        <v/>
      </c>
      <c r="K290" s="190" t="str">
        <f>IF('Dépenses rémunération au réel'!$K290="","",'Dépenses rémunération au réel'!$K290)</f>
        <v/>
      </c>
      <c r="L290" s="213" t="str">
        <f>IF('Dépenses rémunération au réel'!$L290=0,"",'Dépenses rémunération au réel'!$L290)</f>
        <v/>
      </c>
      <c r="M290" s="342"/>
      <c r="N290" s="291" t="str">
        <f t="shared" si="24"/>
        <v/>
      </c>
      <c r="O290" s="291" t="str">
        <f t="shared" si="25"/>
        <v/>
      </c>
      <c r="P290" s="189"/>
      <c r="Q290" s="102"/>
      <c r="R290" s="102"/>
      <c r="S290" s="145" t="str">
        <f t="shared" si="26"/>
        <v/>
      </c>
      <c r="T290" s="191"/>
      <c r="U290" s="192"/>
      <c r="V290" s="146" t="str">
        <f t="shared" si="27"/>
        <v/>
      </c>
      <c r="W290" s="507" t="str">
        <f t="shared" si="28"/>
        <v/>
      </c>
      <c r="X290" s="195" t="str">
        <f>IF(AND(OR(M290="KO",L290&lt;&gt;""),OR(M290="",N290="",O290="")),Listes!$A$74,IF(AND(L290&lt;S290,U290=""),Listes!$A$76,IF(AND(L290&lt;&gt;"",S290&lt;L290,T290=""),Listes!$A$78,IF(AND(Y290="",OR(M290&lt;&gt;"",N290&lt;&gt;"",O290&lt;&gt;"",P290&lt;&gt;"",Q290&lt;&gt;"",R290&lt;&gt;"")),Listes!$A$79,""))))</f>
        <v/>
      </c>
      <c r="Y290" s="196"/>
      <c r="Z290" s="152">
        <f t="shared" si="29"/>
        <v>0</v>
      </c>
    </row>
    <row r="291" spans="1:26" ht="20.100000000000001" customHeight="1" x14ac:dyDescent="0.25">
      <c r="A291" s="134">
        <v>285</v>
      </c>
      <c r="B291" s="206" t="str">
        <f>IF('Dépenses rémunération au réel'!$B291="","",'Dépenses rémunération au réel'!$B291)</f>
        <v/>
      </c>
      <c r="C291" s="206" t="str">
        <f>IF('Dépenses rémunération au réel'!$C291="","",'Dépenses rémunération au réel'!$C291)</f>
        <v/>
      </c>
      <c r="D291" s="207" t="str">
        <f>IF('Dépenses rémunération au réel'!$D291="","",'Dépenses rémunération au réel'!$D291)</f>
        <v/>
      </c>
      <c r="E291" s="131" t="str">
        <f>IF('Dépenses rémunération au réel'!$E291="","",'Dépenses rémunération au réel'!$E291)</f>
        <v/>
      </c>
      <c r="F291" s="131" t="str">
        <f>IF('Dépenses rémunération au réel'!$F291="","",'Dépenses rémunération au réel'!$F291)</f>
        <v/>
      </c>
      <c r="G291" s="289" t="str">
        <f>IF('Dépenses rémunération au réel'!$G291="","",'Dépenses rémunération au réel'!$G291)</f>
        <v/>
      </c>
      <c r="H291" s="289" t="str">
        <f>IF('Dépenses rémunération au réel'!$H291="","",'Dépenses rémunération au réel'!$H291)</f>
        <v/>
      </c>
      <c r="I291" s="144" t="str">
        <f>IF('Dépenses rémunération au réel'!$I291="","",'Dépenses rémunération au réel'!$I291)</f>
        <v/>
      </c>
      <c r="J291" s="190" t="str">
        <f>IF('Dépenses rémunération au réel'!$J291="","",'Dépenses rémunération au réel'!$J291)</f>
        <v/>
      </c>
      <c r="K291" s="190" t="str">
        <f>IF('Dépenses rémunération au réel'!$K291="","",'Dépenses rémunération au réel'!$K291)</f>
        <v/>
      </c>
      <c r="L291" s="213" t="str">
        <f>IF('Dépenses rémunération au réel'!$L291=0,"",'Dépenses rémunération au réel'!$L291)</f>
        <v/>
      </c>
      <c r="M291" s="342"/>
      <c r="N291" s="291" t="str">
        <f t="shared" si="24"/>
        <v/>
      </c>
      <c r="O291" s="291" t="str">
        <f t="shared" si="25"/>
        <v/>
      </c>
      <c r="P291" s="189"/>
      <c r="Q291" s="102"/>
      <c r="R291" s="102"/>
      <c r="S291" s="145" t="str">
        <f t="shared" si="26"/>
        <v/>
      </c>
      <c r="T291" s="191"/>
      <c r="U291" s="192"/>
      <c r="V291" s="146" t="str">
        <f t="shared" si="27"/>
        <v/>
      </c>
      <c r="W291" s="507" t="str">
        <f t="shared" si="28"/>
        <v/>
      </c>
      <c r="X291" s="195" t="str">
        <f>IF(AND(OR(M291="KO",L291&lt;&gt;""),OR(M291="",N291="",O291="")),Listes!$A$74,IF(AND(L291&lt;S291,U291=""),Listes!$A$76,IF(AND(L291&lt;&gt;"",S291&lt;L291,T291=""),Listes!$A$78,IF(AND(Y291="",OR(M291&lt;&gt;"",N291&lt;&gt;"",O291&lt;&gt;"",P291&lt;&gt;"",Q291&lt;&gt;"",R291&lt;&gt;"")),Listes!$A$79,""))))</f>
        <v/>
      </c>
      <c r="Y291" s="196"/>
      <c r="Z291" s="152">
        <f t="shared" si="29"/>
        <v>0</v>
      </c>
    </row>
    <row r="292" spans="1:26" ht="20.100000000000001" customHeight="1" x14ac:dyDescent="0.25">
      <c r="A292" s="134">
        <v>286</v>
      </c>
      <c r="B292" s="206" t="str">
        <f>IF('Dépenses rémunération au réel'!$B292="","",'Dépenses rémunération au réel'!$B292)</f>
        <v/>
      </c>
      <c r="C292" s="206" t="str">
        <f>IF('Dépenses rémunération au réel'!$C292="","",'Dépenses rémunération au réel'!$C292)</f>
        <v/>
      </c>
      <c r="D292" s="207" t="str">
        <f>IF('Dépenses rémunération au réel'!$D292="","",'Dépenses rémunération au réel'!$D292)</f>
        <v/>
      </c>
      <c r="E292" s="131" t="str">
        <f>IF('Dépenses rémunération au réel'!$E292="","",'Dépenses rémunération au réel'!$E292)</f>
        <v/>
      </c>
      <c r="F292" s="131" t="str">
        <f>IF('Dépenses rémunération au réel'!$F292="","",'Dépenses rémunération au réel'!$F292)</f>
        <v/>
      </c>
      <c r="G292" s="289" t="str">
        <f>IF('Dépenses rémunération au réel'!$G292="","",'Dépenses rémunération au réel'!$G292)</f>
        <v/>
      </c>
      <c r="H292" s="289" t="str">
        <f>IF('Dépenses rémunération au réel'!$H292="","",'Dépenses rémunération au réel'!$H292)</f>
        <v/>
      </c>
      <c r="I292" s="144" t="str">
        <f>IF('Dépenses rémunération au réel'!$I292="","",'Dépenses rémunération au réel'!$I292)</f>
        <v/>
      </c>
      <c r="J292" s="190" t="str">
        <f>IF('Dépenses rémunération au réel'!$J292="","",'Dépenses rémunération au réel'!$J292)</f>
        <v/>
      </c>
      <c r="K292" s="190" t="str">
        <f>IF('Dépenses rémunération au réel'!$K292="","",'Dépenses rémunération au réel'!$K292)</f>
        <v/>
      </c>
      <c r="L292" s="213" t="str">
        <f>IF('Dépenses rémunération au réel'!$L292=0,"",'Dépenses rémunération au réel'!$L292)</f>
        <v/>
      </c>
      <c r="M292" s="342"/>
      <c r="N292" s="291" t="str">
        <f t="shared" si="24"/>
        <v/>
      </c>
      <c r="O292" s="291" t="str">
        <f t="shared" si="25"/>
        <v/>
      </c>
      <c r="P292" s="189"/>
      <c r="Q292" s="102"/>
      <c r="R292" s="102"/>
      <c r="S292" s="145" t="str">
        <f t="shared" si="26"/>
        <v/>
      </c>
      <c r="T292" s="191"/>
      <c r="U292" s="192"/>
      <c r="V292" s="146" t="str">
        <f t="shared" si="27"/>
        <v/>
      </c>
      <c r="W292" s="507" t="str">
        <f t="shared" si="28"/>
        <v/>
      </c>
      <c r="X292" s="195" t="str">
        <f>IF(AND(OR(M292="KO",L292&lt;&gt;""),OR(M292="",N292="",O292="")),Listes!$A$74,IF(AND(L292&lt;S292,U292=""),Listes!$A$76,IF(AND(L292&lt;&gt;"",S292&lt;L292,T292=""),Listes!$A$78,IF(AND(Y292="",OR(M292&lt;&gt;"",N292&lt;&gt;"",O292&lt;&gt;"",P292&lt;&gt;"",Q292&lt;&gt;"",R292&lt;&gt;"")),Listes!$A$79,""))))</f>
        <v/>
      </c>
      <c r="Y292" s="196"/>
      <c r="Z292" s="152">
        <f t="shared" si="29"/>
        <v>0</v>
      </c>
    </row>
    <row r="293" spans="1:26" ht="20.100000000000001" customHeight="1" x14ac:dyDescent="0.25">
      <c r="A293" s="134">
        <v>287</v>
      </c>
      <c r="B293" s="206" t="str">
        <f>IF('Dépenses rémunération au réel'!$B293="","",'Dépenses rémunération au réel'!$B293)</f>
        <v/>
      </c>
      <c r="C293" s="206" t="str">
        <f>IF('Dépenses rémunération au réel'!$C293="","",'Dépenses rémunération au réel'!$C293)</f>
        <v/>
      </c>
      <c r="D293" s="207" t="str">
        <f>IF('Dépenses rémunération au réel'!$D293="","",'Dépenses rémunération au réel'!$D293)</f>
        <v/>
      </c>
      <c r="E293" s="131" t="str">
        <f>IF('Dépenses rémunération au réel'!$E293="","",'Dépenses rémunération au réel'!$E293)</f>
        <v/>
      </c>
      <c r="F293" s="131" t="str">
        <f>IF('Dépenses rémunération au réel'!$F293="","",'Dépenses rémunération au réel'!$F293)</f>
        <v/>
      </c>
      <c r="G293" s="289" t="str">
        <f>IF('Dépenses rémunération au réel'!$G293="","",'Dépenses rémunération au réel'!$G293)</f>
        <v/>
      </c>
      <c r="H293" s="289" t="str">
        <f>IF('Dépenses rémunération au réel'!$H293="","",'Dépenses rémunération au réel'!$H293)</f>
        <v/>
      </c>
      <c r="I293" s="144" t="str">
        <f>IF('Dépenses rémunération au réel'!$I293="","",'Dépenses rémunération au réel'!$I293)</f>
        <v/>
      </c>
      <c r="J293" s="190" t="str">
        <f>IF('Dépenses rémunération au réel'!$J293="","",'Dépenses rémunération au réel'!$J293)</f>
        <v/>
      </c>
      <c r="K293" s="190" t="str">
        <f>IF('Dépenses rémunération au réel'!$K293="","",'Dépenses rémunération au réel'!$K293)</f>
        <v/>
      </c>
      <c r="L293" s="213" t="str">
        <f>IF('Dépenses rémunération au réel'!$L293=0,"",'Dépenses rémunération au réel'!$L293)</f>
        <v/>
      </c>
      <c r="M293" s="342"/>
      <c r="N293" s="291" t="str">
        <f t="shared" si="24"/>
        <v/>
      </c>
      <c r="O293" s="291" t="str">
        <f t="shared" si="25"/>
        <v/>
      </c>
      <c r="P293" s="189"/>
      <c r="Q293" s="102"/>
      <c r="R293" s="102"/>
      <c r="S293" s="145" t="str">
        <f t="shared" si="26"/>
        <v/>
      </c>
      <c r="T293" s="191"/>
      <c r="U293" s="192"/>
      <c r="V293" s="146" t="str">
        <f t="shared" si="27"/>
        <v/>
      </c>
      <c r="W293" s="507" t="str">
        <f t="shared" si="28"/>
        <v/>
      </c>
      <c r="X293" s="195" t="str">
        <f>IF(AND(OR(M293="KO",L293&lt;&gt;""),OR(M293="",N293="",O293="")),Listes!$A$74,IF(AND(L293&lt;S293,U293=""),Listes!$A$76,IF(AND(L293&lt;&gt;"",S293&lt;L293,T293=""),Listes!$A$78,IF(AND(Y293="",OR(M293&lt;&gt;"",N293&lt;&gt;"",O293&lt;&gt;"",P293&lt;&gt;"",Q293&lt;&gt;"",R293&lt;&gt;"")),Listes!$A$79,""))))</f>
        <v/>
      </c>
      <c r="Y293" s="196"/>
      <c r="Z293" s="152">
        <f t="shared" si="29"/>
        <v>0</v>
      </c>
    </row>
    <row r="294" spans="1:26" ht="20.100000000000001" customHeight="1" x14ac:dyDescent="0.25">
      <c r="A294" s="134">
        <v>288</v>
      </c>
      <c r="B294" s="206" t="str">
        <f>IF('Dépenses rémunération au réel'!$B294="","",'Dépenses rémunération au réel'!$B294)</f>
        <v/>
      </c>
      <c r="C294" s="206" t="str">
        <f>IF('Dépenses rémunération au réel'!$C294="","",'Dépenses rémunération au réel'!$C294)</f>
        <v/>
      </c>
      <c r="D294" s="207" t="str">
        <f>IF('Dépenses rémunération au réel'!$D294="","",'Dépenses rémunération au réel'!$D294)</f>
        <v/>
      </c>
      <c r="E294" s="131" t="str">
        <f>IF('Dépenses rémunération au réel'!$E294="","",'Dépenses rémunération au réel'!$E294)</f>
        <v/>
      </c>
      <c r="F294" s="131" t="str">
        <f>IF('Dépenses rémunération au réel'!$F294="","",'Dépenses rémunération au réel'!$F294)</f>
        <v/>
      </c>
      <c r="G294" s="289" t="str">
        <f>IF('Dépenses rémunération au réel'!$G294="","",'Dépenses rémunération au réel'!$G294)</f>
        <v/>
      </c>
      <c r="H294" s="289" t="str">
        <f>IF('Dépenses rémunération au réel'!$H294="","",'Dépenses rémunération au réel'!$H294)</f>
        <v/>
      </c>
      <c r="I294" s="144" t="str">
        <f>IF('Dépenses rémunération au réel'!$I294="","",'Dépenses rémunération au réel'!$I294)</f>
        <v/>
      </c>
      <c r="J294" s="190" t="str">
        <f>IF('Dépenses rémunération au réel'!$J294="","",'Dépenses rémunération au réel'!$J294)</f>
        <v/>
      </c>
      <c r="K294" s="190" t="str">
        <f>IF('Dépenses rémunération au réel'!$K294="","",'Dépenses rémunération au réel'!$K294)</f>
        <v/>
      </c>
      <c r="L294" s="213" t="str">
        <f>IF('Dépenses rémunération au réel'!$L294=0,"",'Dépenses rémunération au réel'!$L294)</f>
        <v/>
      </c>
      <c r="M294" s="342"/>
      <c r="N294" s="291" t="str">
        <f t="shared" si="24"/>
        <v/>
      </c>
      <c r="O294" s="291" t="str">
        <f t="shared" si="25"/>
        <v/>
      </c>
      <c r="P294" s="189"/>
      <c r="Q294" s="102"/>
      <c r="R294" s="102"/>
      <c r="S294" s="145" t="str">
        <f t="shared" si="26"/>
        <v/>
      </c>
      <c r="T294" s="191"/>
      <c r="U294" s="192"/>
      <c r="V294" s="146" t="str">
        <f t="shared" si="27"/>
        <v/>
      </c>
      <c r="W294" s="507" t="str">
        <f t="shared" si="28"/>
        <v/>
      </c>
      <c r="X294" s="195" t="str">
        <f>IF(AND(OR(M294="KO",L294&lt;&gt;""),OR(M294="",N294="",O294="")),Listes!$A$74,IF(AND(L294&lt;S294,U294=""),Listes!$A$76,IF(AND(L294&lt;&gt;"",S294&lt;L294,T294=""),Listes!$A$78,IF(AND(Y294="",OR(M294&lt;&gt;"",N294&lt;&gt;"",O294&lt;&gt;"",P294&lt;&gt;"",Q294&lt;&gt;"",R294&lt;&gt;"")),Listes!$A$79,""))))</f>
        <v/>
      </c>
      <c r="Y294" s="196"/>
      <c r="Z294" s="152">
        <f t="shared" si="29"/>
        <v>0</v>
      </c>
    </row>
    <row r="295" spans="1:26" ht="20.100000000000001" customHeight="1" x14ac:dyDescent="0.25">
      <c r="A295" s="134">
        <v>289</v>
      </c>
      <c r="B295" s="206" t="str">
        <f>IF('Dépenses rémunération au réel'!$B295="","",'Dépenses rémunération au réel'!$B295)</f>
        <v/>
      </c>
      <c r="C295" s="206" t="str">
        <f>IF('Dépenses rémunération au réel'!$C295="","",'Dépenses rémunération au réel'!$C295)</f>
        <v/>
      </c>
      <c r="D295" s="207" t="str">
        <f>IF('Dépenses rémunération au réel'!$D295="","",'Dépenses rémunération au réel'!$D295)</f>
        <v/>
      </c>
      <c r="E295" s="131" t="str">
        <f>IF('Dépenses rémunération au réel'!$E295="","",'Dépenses rémunération au réel'!$E295)</f>
        <v/>
      </c>
      <c r="F295" s="131" t="str">
        <f>IF('Dépenses rémunération au réel'!$F295="","",'Dépenses rémunération au réel'!$F295)</f>
        <v/>
      </c>
      <c r="G295" s="289" t="str">
        <f>IF('Dépenses rémunération au réel'!$G295="","",'Dépenses rémunération au réel'!$G295)</f>
        <v/>
      </c>
      <c r="H295" s="289" t="str">
        <f>IF('Dépenses rémunération au réel'!$H295="","",'Dépenses rémunération au réel'!$H295)</f>
        <v/>
      </c>
      <c r="I295" s="144" t="str">
        <f>IF('Dépenses rémunération au réel'!$I295="","",'Dépenses rémunération au réel'!$I295)</f>
        <v/>
      </c>
      <c r="J295" s="190" t="str">
        <f>IF('Dépenses rémunération au réel'!$J295="","",'Dépenses rémunération au réel'!$J295)</f>
        <v/>
      </c>
      <c r="K295" s="190" t="str">
        <f>IF('Dépenses rémunération au réel'!$K295="","",'Dépenses rémunération au réel'!$K295)</f>
        <v/>
      </c>
      <c r="L295" s="213" t="str">
        <f>IF('Dépenses rémunération au réel'!$L295=0,"",'Dépenses rémunération au réel'!$L295)</f>
        <v/>
      </c>
      <c r="M295" s="342"/>
      <c r="N295" s="291" t="str">
        <f t="shared" si="24"/>
        <v/>
      </c>
      <c r="O295" s="291" t="str">
        <f t="shared" si="25"/>
        <v/>
      </c>
      <c r="P295" s="189"/>
      <c r="Q295" s="102"/>
      <c r="R295" s="102"/>
      <c r="S295" s="145" t="str">
        <f t="shared" si="26"/>
        <v/>
      </c>
      <c r="T295" s="191"/>
      <c r="U295" s="192"/>
      <c r="V295" s="146" t="str">
        <f t="shared" si="27"/>
        <v/>
      </c>
      <c r="W295" s="507" t="str">
        <f t="shared" si="28"/>
        <v/>
      </c>
      <c r="X295" s="195" t="str">
        <f>IF(AND(OR(M295="KO",L295&lt;&gt;""),OR(M295="",N295="",O295="")),Listes!$A$74,IF(AND(L295&lt;S295,U295=""),Listes!$A$76,IF(AND(L295&lt;&gt;"",S295&lt;L295,T295=""),Listes!$A$78,IF(AND(Y295="",OR(M295&lt;&gt;"",N295&lt;&gt;"",O295&lt;&gt;"",P295&lt;&gt;"",Q295&lt;&gt;"",R295&lt;&gt;"")),Listes!$A$79,""))))</f>
        <v/>
      </c>
      <c r="Y295" s="196"/>
      <c r="Z295" s="152">
        <f t="shared" si="29"/>
        <v>0</v>
      </c>
    </row>
    <row r="296" spans="1:26" ht="20.100000000000001" customHeight="1" x14ac:dyDescent="0.25">
      <c r="A296" s="134">
        <v>290</v>
      </c>
      <c r="B296" s="206" t="str">
        <f>IF('Dépenses rémunération au réel'!$B296="","",'Dépenses rémunération au réel'!$B296)</f>
        <v/>
      </c>
      <c r="C296" s="206" t="str">
        <f>IF('Dépenses rémunération au réel'!$C296="","",'Dépenses rémunération au réel'!$C296)</f>
        <v/>
      </c>
      <c r="D296" s="207" t="str">
        <f>IF('Dépenses rémunération au réel'!$D296="","",'Dépenses rémunération au réel'!$D296)</f>
        <v/>
      </c>
      <c r="E296" s="131" t="str">
        <f>IF('Dépenses rémunération au réel'!$E296="","",'Dépenses rémunération au réel'!$E296)</f>
        <v/>
      </c>
      <c r="F296" s="131" t="str">
        <f>IF('Dépenses rémunération au réel'!$F296="","",'Dépenses rémunération au réel'!$F296)</f>
        <v/>
      </c>
      <c r="G296" s="289" t="str">
        <f>IF('Dépenses rémunération au réel'!$G296="","",'Dépenses rémunération au réel'!$G296)</f>
        <v/>
      </c>
      <c r="H296" s="289" t="str">
        <f>IF('Dépenses rémunération au réel'!$H296="","",'Dépenses rémunération au réel'!$H296)</f>
        <v/>
      </c>
      <c r="I296" s="144" t="str">
        <f>IF('Dépenses rémunération au réel'!$I296="","",'Dépenses rémunération au réel'!$I296)</f>
        <v/>
      </c>
      <c r="J296" s="190" t="str">
        <f>IF('Dépenses rémunération au réel'!$J296="","",'Dépenses rémunération au réel'!$J296)</f>
        <v/>
      </c>
      <c r="K296" s="190" t="str">
        <f>IF('Dépenses rémunération au réel'!$K296="","",'Dépenses rémunération au réel'!$K296)</f>
        <v/>
      </c>
      <c r="L296" s="213" t="str">
        <f>IF('Dépenses rémunération au réel'!$L296=0,"",'Dépenses rémunération au réel'!$L296)</f>
        <v/>
      </c>
      <c r="M296" s="342"/>
      <c r="N296" s="291" t="str">
        <f t="shared" si="24"/>
        <v/>
      </c>
      <c r="O296" s="291" t="str">
        <f t="shared" si="25"/>
        <v/>
      </c>
      <c r="P296" s="189"/>
      <c r="Q296" s="102"/>
      <c r="R296" s="102"/>
      <c r="S296" s="145" t="str">
        <f t="shared" si="26"/>
        <v/>
      </c>
      <c r="T296" s="191"/>
      <c r="U296" s="192"/>
      <c r="V296" s="146" t="str">
        <f t="shared" si="27"/>
        <v/>
      </c>
      <c r="W296" s="507" t="str">
        <f t="shared" si="28"/>
        <v/>
      </c>
      <c r="X296" s="195" t="str">
        <f>IF(AND(OR(M296="KO",L296&lt;&gt;""),OR(M296="",N296="",O296="")),Listes!$A$74,IF(AND(L296&lt;S296,U296=""),Listes!$A$76,IF(AND(L296&lt;&gt;"",S296&lt;L296,T296=""),Listes!$A$78,IF(AND(Y296="",OR(M296&lt;&gt;"",N296&lt;&gt;"",O296&lt;&gt;"",P296&lt;&gt;"",Q296&lt;&gt;"",R296&lt;&gt;"")),Listes!$A$79,""))))</f>
        <v/>
      </c>
      <c r="Y296" s="196"/>
      <c r="Z296" s="152">
        <f t="shared" si="29"/>
        <v>0</v>
      </c>
    </row>
    <row r="297" spans="1:26" ht="20.100000000000001" customHeight="1" x14ac:dyDescent="0.25">
      <c r="A297" s="134">
        <v>291</v>
      </c>
      <c r="B297" s="206" t="str">
        <f>IF('Dépenses rémunération au réel'!$B297="","",'Dépenses rémunération au réel'!$B297)</f>
        <v/>
      </c>
      <c r="C297" s="206" t="str">
        <f>IF('Dépenses rémunération au réel'!$C297="","",'Dépenses rémunération au réel'!$C297)</f>
        <v/>
      </c>
      <c r="D297" s="207" t="str">
        <f>IF('Dépenses rémunération au réel'!$D297="","",'Dépenses rémunération au réel'!$D297)</f>
        <v/>
      </c>
      <c r="E297" s="131" t="str">
        <f>IF('Dépenses rémunération au réel'!$E297="","",'Dépenses rémunération au réel'!$E297)</f>
        <v/>
      </c>
      <c r="F297" s="131" t="str">
        <f>IF('Dépenses rémunération au réel'!$F297="","",'Dépenses rémunération au réel'!$F297)</f>
        <v/>
      </c>
      <c r="G297" s="289" t="str">
        <f>IF('Dépenses rémunération au réel'!$G297="","",'Dépenses rémunération au réel'!$G297)</f>
        <v/>
      </c>
      <c r="H297" s="289" t="str">
        <f>IF('Dépenses rémunération au réel'!$H297="","",'Dépenses rémunération au réel'!$H297)</f>
        <v/>
      </c>
      <c r="I297" s="144" t="str">
        <f>IF('Dépenses rémunération au réel'!$I297="","",'Dépenses rémunération au réel'!$I297)</f>
        <v/>
      </c>
      <c r="J297" s="190" t="str">
        <f>IF('Dépenses rémunération au réel'!$J297="","",'Dépenses rémunération au réel'!$J297)</f>
        <v/>
      </c>
      <c r="K297" s="190" t="str">
        <f>IF('Dépenses rémunération au réel'!$K297="","",'Dépenses rémunération au réel'!$K297)</f>
        <v/>
      </c>
      <c r="L297" s="213" t="str">
        <f>IF('Dépenses rémunération au réel'!$L297=0,"",'Dépenses rémunération au réel'!$L297)</f>
        <v/>
      </c>
      <c r="M297" s="342"/>
      <c r="N297" s="291" t="str">
        <f t="shared" si="24"/>
        <v/>
      </c>
      <c r="O297" s="291" t="str">
        <f t="shared" si="25"/>
        <v/>
      </c>
      <c r="P297" s="189"/>
      <c r="Q297" s="102"/>
      <c r="R297" s="102"/>
      <c r="S297" s="145" t="str">
        <f t="shared" si="26"/>
        <v/>
      </c>
      <c r="T297" s="191"/>
      <c r="U297" s="192"/>
      <c r="V297" s="146" t="str">
        <f t="shared" si="27"/>
        <v/>
      </c>
      <c r="W297" s="507" t="str">
        <f t="shared" si="28"/>
        <v/>
      </c>
      <c r="X297" s="195" t="str">
        <f>IF(AND(OR(M297="KO",L297&lt;&gt;""),OR(M297="",N297="",O297="")),Listes!$A$74,IF(AND(L297&lt;S297,U297=""),Listes!$A$76,IF(AND(L297&lt;&gt;"",S297&lt;L297,T297=""),Listes!$A$78,IF(AND(Y297="",OR(M297&lt;&gt;"",N297&lt;&gt;"",O297&lt;&gt;"",P297&lt;&gt;"",Q297&lt;&gt;"",R297&lt;&gt;"")),Listes!$A$79,""))))</f>
        <v/>
      </c>
      <c r="Y297" s="196"/>
      <c r="Z297" s="152">
        <f t="shared" si="29"/>
        <v>0</v>
      </c>
    </row>
    <row r="298" spans="1:26" ht="20.100000000000001" customHeight="1" x14ac:dyDescent="0.25">
      <c r="A298" s="134">
        <v>292</v>
      </c>
      <c r="B298" s="206" t="str">
        <f>IF('Dépenses rémunération au réel'!$B298="","",'Dépenses rémunération au réel'!$B298)</f>
        <v/>
      </c>
      <c r="C298" s="206" t="str">
        <f>IF('Dépenses rémunération au réel'!$C298="","",'Dépenses rémunération au réel'!$C298)</f>
        <v/>
      </c>
      <c r="D298" s="207" t="str">
        <f>IF('Dépenses rémunération au réel'!$D298="","",'Dépenses rémunération au réel'!$D298)</f>
        <v/>
      </c>
      <c r="E298" s="131" t="str">
        <f>IF('Dépenses rémunération au réel'!$E298="","",'Dépenses rémunération au réel'!$E298)</f>
        <v/>
      </c>
      <c r="F298" s="131" t="str">
        <f>IF('Dépenses rémunération au réel'!$F298="","",'Dépenses rémunération au réel'!$F298)</f>
        <v/>
      </c>
      <c r="G298" s="289" t="str">
        <f>IF('Dépenses rémunération au réel'!$G298="","",'Dépenses rémunération au réel'!$G298)</f>
        <v/>
      </c>
      <c r="H298" s="289" t="str">
        <f>IF('Dépenses rémunération au réel'!$H298="","",'Dépenses rémunération au réel'!$H298)</f>
        <v/>
      </c>
      <c r="I298" s="144" t="str">
        <f>IF('Dépenses rémunération au réel'!$I298="","",'Dépenses rémunération au réel'!$I298)</f>
        <v/>
      </c>
      <c r="J298" s="190" t="str">
        <f>IF('Dépenses rémunération au réel'!$J298="","",'Dépenses rémunération au réel'!$J298)</f>
        <v/>
      </c>
      <c r="K298" s="190" t="str">
        <f>IF('Dépenses rémunération au réel'!$K298="","",'Dépenses rémunération au réel'!$K298)</f>
        <v/>
      </c>
      <c r="L298" s="213" t="str">
        <f>IF('Dépenses rémunération au réel'!$L298=0,"",'Dépenses rémunération au réel'!$L298)</f>
        <v/>
      </c>
      <c r="M298" s="342"/>
      <c r="N298" s="291" t="str">
        <f t="shared" si="24"/>
        <v/>
      </c>
      <c r="O298" s="291" t="str">
        <f t="shared" si="25"/>
        <v/>
      </c>
      <c r="P298" s="189"/>
      <c r="Q298" s="102"/>
      <c r="R298" s="102"/>
      <c r="S298" s="145" t="str">
        <f t="shared" si="26"/>
        <v/>
      </c>
      <c r="T298" s="191"/>
      <c r="U298" s="192"/>
      <c r="V298" s="146" t="str">
        <f t="shared" si="27"/>
        <v/>
      </c>
      <c r="W298" s="507" t="str">
        <f t="shared" si="28"/>
        <v/>
      </c>
      <c r="X298" s="195" t="str">
        <f>IF(AND(OR(M298="KO",L298&lt;&gt;""),OR(M298="",N298="",O298="")),Listes!$A$74,IF(AND(L298&lt;S298,U298=""),Listes!$A$76,IF(AND(L298&lt;&gt;"",S298&lt;L298,T298=""),Listes!$A$78,IF(AND(Y298="",OR(M298&lt;&gt;"",N298&lt;&gt;"",O298&lt;&gt;"",P298&lt;&gt;"",Q298&lt;&gt;"",R298&lt;&gt;"")),Listes!$A$79,""))))</f>
        <v/>
      </c>
      <c r="Y298" s="196"/>
      <c r="Z298" s="152">
        <f t="shared" si="29"/>
        <v>0</v>
      </c>
    </row>
    <row r="299" spans="1:26" ht="20.100000000000001" customHeight="1" x14ac:dyDescent="0.25">
      <c r="A299" s="134">
        <v>293</v>
      </c>
      <c r="B299" s="206" t="str">
        <f>IF('Dépenses rémunération au réel'!$B299="","",'Dépenses rémunération au réel'!$B299)</f>
        <v/>
      </c>
      <c r="C299" s="206" t="str">
        <f>IF('Dépenses rémunération au réel'!$C299="","",'Dépenses rémunération au réel'!$C299)</f>
        <v/>
      </c>
      <c r="D299" s="207" t="str">
        <f>IF('Dépenses rémunération au réel'!$D299="","",'Dépenses rémunération au réel'!$D299)</f>
        <v/>
      </c>
      <c r="E299" s="131" t="str">
        <f>IF('Dépenses rémunération au réel'!$E299="","",'Dépenses rémunération au réel'!$E299)</f>
        <v/>
      </c>
      <c r="F299" s="131" t="str">
        <f>IF('Dépenses rémunération au réel'!$F299="","",'Dépenses rémunération au réel'!$F299)</f>
        <v/>
      </c>
      <c r="G299" s="289" t="str">
        <f>IF('Dépenses rémunération au réel'!$G299="","",'Dépenses rémunération au réel'!$G299)</f>
        <v/>
      </c>
      <c r="H299" s="289" t="str">
        <f>IF('Dépenses rémunération au réel'!$H299="","",'Dépenses rémunération au réel'!$H299)</f>
        <v/>
      </c>
      <c r="I299" s="144" t="str">
        <f>IF('Dépenses rémunération au réel'!$I299="","",'Dépenses rémunération au réel'!$I299)</f>
        <v/>
      </c>
      <c r="J299" s="190" t="str">
        <f>IF('Dépenses rémunération au réel'!$J299="","",'Dépenses rémunération au réel'!$J299)</f>
        <v/>
      </c>
      <c r="K299" s="190" t="str">
        <f>IF('Dépenses rémunération au réel'!$K299="","",'Dépenses rémunération au réel'!$K299)</f>
        <v/>
      </c>
      <c r="L299" s="213" t="str">
        <f>IF('Dépenses rémunération au réel'!$L299=0,"",'Dépenses rémunération au réel'!$L299)</f>
        <v/>
      </c>
      <c r="M299" s="342"/>
      <c r="N299" s="291" t="str">
        <f t="shared" si="24"/>
        <v/>
      </c>
      <c r="O299" s="291" t="str">
        <f t="shared" si="25"/>
        <v/>
      </c>
      <c r="P299" s="189"/>
      <c r="Q299" s="102"/>
      <c r="R299" s="102"/>
      <c r="S299" s="145" t="str">
        <f t="shared" si="26"/>
        <v/>
      </c>
      <c r="T299" s="191"/>
      <c r="U299" s="192"/>
      <c r="V299" s="146" t="str">
        <f t="shared" si="27"/>
        <v/>
      </c>
      <c r="W299" s="507" t="str">
        <f t="shared" si="28"/>
        <v/>
      </c>
      <c r="X299" s="195" t="str">
        <f>IF(AND(OR(M299="KO",L299&lt;&gt;""),OR(M299="",N299="",O299="")),Listes!$A$74,IF(AND(L299&lt;S299,U299=""),Listes!$A$76,IF(AND(L299&lt;&gt;"",S299&lt;L299,T299=""),Listes!$A$78,IF(AND(Y299="",OR(M299&lt;&gt;"",N299&lt;&gt;"",O299&lt;&gt;"",P299&lt;&gt;"",Q299&lt;&gt;"",R299&lt;&gt;"")),Listes!$A$79,""))))</f>
        <v/>
      </c>
      <c r="Y299" s="196"/>
      <c r="Z299" s="152">
        <f t="shared" si="29"/>
        <v>0</v>
      </c>
    </row>
    <row r="300" spans="1:26" ht="20.100000000000001" customHeight="1" x14ac:dyDescent="0.25">
      <c r="A300" s="134">
        <v>294</v>
      </c>
      <c r="B300" s="206" t="str">
        <f>IF('Dépenses rémunération au réel'!$B300="","",'Dépenses rémunération au réel'!$B300)</f>
        <v/>
      </c>
      <c r="C300" s="206" t="str">
        <f>IF('Dépenses rémunération au réel'!$C300="","",'Dépenses rémunération au réel'!$C300)</f>
        <v/>
      </c>
      <c r="D300" s="207" t="str">
        <f>IF('Dépenses rémunération au réel'!$D300="","",'Dépenses rémunération au réel'!$D300)</f>
        <v/>
      </c>
      <c r="E300" s="131" t="str">
        <f>IF('Dépenses rémunération au réel'!$E300="","",'Dépenses rémunération au réel'!$E300)</f>
        <v/>
      </c>
      <c r="F300" s="131" t="str">
        <f>IF('Dépenses rémunération au réel'!$F300="","",'Dépenses rémunération au réel'!$F300)</f>
        <v/>
      </c>
      <c r="G300" s="289" t="str">
        <f>IF('Dépenses rémunération au réel'!$G300="","",'Dépenses rémunération au réel'!$G300)</f>
        <v/>
      </c>
      <c r="H300" s="289" t="str">
        <f>IF('Dépenses rémunération au réel'!$H300="","",'Dépenses rémunération au réel'!$H300)</f>
        <v/>
      </c>
      <c r="I300" s="144" t="str">
        <f>IF('Dépenses rémunération au réel'!$I300="","",'Dépenses rémunération au réel'!$I300)</f>
        <v/>
      </c>
      <c r="J300" s="190" t="str">
        <f>IF('Dépenses rémunération au réel'!$J300="","",'Dépenses rémunération au réel'!$J300)</f>
        <v/>
      </c>
      <c r="K300" s="190" t="str">
        <f>IF('Dépenses rémunération au réel'!$K300="","",'Dépenses rémunération au réel'!$K300)</f>
        <v/>
      </c>
      <c r="L300" s="213" t="str">
        <f>IF('Dépenses rémunération au réel'!$L300=0,"",'Dépenses rémunération au réel'!$L300)</f>
        <v/>
      </c>
      <c r="M300" s="342"/>
      <c r="N300" s="291" t="str">
        <f t="shared" si="24"/>
        <v/>
      </c>
      <c r="O300" s="291" t="str">
        <f t="shared" si="25"/>
        <v/>
      </c>
      <c r="P300" s="189"/>
      <c r="Q300" s="102"/>
      <c r="R300" s="102"/>
      <c r="S300" s="145" t="str">
        <f t="shared" si="26"/>
        <v/>
      </c>
      <c r="T300" s="191"/>
      <c r="U300" s="192"/>
      <c r="V300" s="146" t="str">
        <f t="shared" si="27"/>
        <v/>
      </c>
      <c r="W300" s="507" t="str">
        <f t="shared" si="28"/>
        <v/>
      </c>
      <c r="X300" s="195" t="str">
        <f>IF(AND(OR(M300="KO",L300&lt;&gt;""),OR(M300="",N300="",O300="")),Listes!$A$74,IF(AND(L300&lt;S300,U300=""),Listes!$A$76,IF(AND(L300&lt;&gt;"",S300&lt;L300,T300=""),Listes!$A$78,IF(AND(Y300="",OR(M300&lt;&gt;"",N300&lt;&gt;"",O300&lt;&gt;"",P300&lt;&gt;"",Q300&lt;&gt;"",R300&lt;&gt;"")),Listes!$A$79,""))))</f>
        <v/>
      </c>
      <c r="Y300" s="196"/>
      <c r="Z300" s="152">
        <f t="shared" si="29"/>
        <v>0</v>
      </c>
    </row>
    <row r="301" spans="1:26" ht="20.100000000000001" customHeight="1" x14ac:dyDescent="0.25">
      <c r="A301" s="134">
        <v>295</v>
      </c>
      <c r="B301" s="206" t="str">
        <f>IF('Dépenses rémunération au réel'!$B301="","",'Dépenses rémunération au réel'!$B301)</f>
        <v/>
      </c>
      <c r="C301" s="206" t="str">
        <f>IF('Dépenses rémunération au réel'!$C301="","",'Dépenses rémunération au réel'!$C301)</f>
        <v/>
      </c>
      <c r="D301" s="207" t="str">
        <f>IF('Dépenses rémunération au réel'!$D301="","",'Dépenses rémunération au réel'!$D301)</f>
        <v/>
      </c>
      <c r="E301" s="131" t="str">
        <f>IF('Dépenses rémunération au réel'!$E301="","",'Dépenses rémunération au réel'!$E301)</f>
        <v/>
      </c>
      <c r="F301" s="131" t="str">
        <f>IF('Dépenses rémunération au réel'!$F301="","",'Dépenses rémunération au réel'!$F301)</f>
        <v/>
      </c>
      <c r="G301" s="289" t="str">
        <f>IF('Dépenses rémunération au réel'!$G301="","",'Dépenses rémunération au réel'!$G301)</f>
        <v/>
      </c>
      <c r="H301" s="289" t="str">
        <f>IF('Dépenses rémunération au réel'!$H301="","",'Dépenses rémunération au réel'!$H301)</f>
        <v/>
      </c>
      <c r="I301" s="144" t="str">
        <f>IF('Dépenses rémunération au réel'!$I301="","",'Dépenses rémunération au réel'!$I301)</f>
        <v/>
      </c>
      <c r="J301" s="190" t="str">
        <f>IF('Dépenses rémunération au réel'!$J301="","",'Dépenses rémunération au réel'!$J301)</f>
        <v/>
      </c>
      <c r="K301" s="190" t="str">
        <f>IF('Dépenses rémunération au réel'!$K301="","",'Dépenses rémunération au réel'!$K301)</f>
        <v/>
      </c>
      <c r="L301" s="213" t="str">
        <f>IF('Dépenses rémunération au réel'!$L301=0,"",'Dépenses rémunération au réel'!$L301)</f>
        <v/>
      </c>
      <c r="M301" s="342"/>
      <c r="N301" s="291" t="str">
        <f t="shared" si="24"/>
        <v/>
      </c>
      <c r="O301" s="291" t="str">
        <f t="shared" si="25"/>
        <v/>
      </c>
      <c r="P301" s="189"/>
      <c r="Q301" s="102"/>
      <c r="R301" s="102"/>
      <c r="S301" s="145" t="str">
        <f t="shared" si="26"/>
        <v/>
      </c>
      <c r="T301" s="191"/>
      <c r="U301" s="192"/>
      <c r="V301" s="146" t="str">
        <f t="shared" si="27"/>
        <v/>
      </c>
      <c r="W301" s="507" t="str">
        <f t="shared" si="28"/>
        <v/>
      </c>
      <c r="X301" s="195" t="str">
        <f>IF(AND(OR(M301="KO",L301&lt;&gt;""),OR(M301="",N301="",O301="")),Listes!$A$74,IF(AND(L301&lt;S301,U301=""),Listes!$A$76,IF(AND(L301&lt;&gt;"",S301&lt;L301,T301=""),Listes!$A$78,IF(AND(Y301="",OR(M301&lt;&gt;"",N301&lt;&gt;"",O301&lt;&gt;"",P301&lt;&gt;"",Q301&lt;&gt;"",R301&lt;&gt;"")),Listes!$A$79,""))))</f>
        <v/>
      </c>
      <c r="Y301" s="196"/>
      <c r="Z301" s="152">
        <f t="shared" si="29"/>
        <v>0</v>
      </c>
    </row>
    <row r="302" spans="1:26" ht="20.100000000000001" customHeight="1" x14ac:dyDescent="0.25">
      <c r="A302" s="134">
        <v>296</v>
      </c>
      <c r="B302" s="206" t="str">
        <f>IF('Dépenses rémunération au réel'!$B302="","",'Dépenses rémunération au réel'!$B302)</f>
        <v/>
      </c>
      <c r="C302" s="206" t="str">
        <f>IF('Dépenses rémunération au réel'!$C302="","",'Dépenses rémunération au réel'!$C302)</f>
        <v/>
      </c>
      <c r="D302" s="207" t="str">
        <f>IF('Dépenses rémunération au réel'!$D302="","",'Dépenses rémunération au réel'!$D302)</f>
        <v/>
      </c>
      <c r="E302" s="131" t="str">
        <f>IF('Dépenses rémunération au réel'!$E302="","",'Dépenses rémunération au réel'!$E302)</f>
        <v/>
      </c>
      <c r="F302" s="131" t="str">
        <f>IF('Dépenses rémunération au réel'!$F302="","",'Dépenses rémunération au réel'!$F302)</f>
        <v/>
      </c>
      <c r="G302" s="289" t="str">
        <f>IF('Dépenses rémunération au réel'!$G302="","",'Dépenses rémunération au réel'!$G302)</f>
        <v/>
      </c>
      <c r="H302" s="289" t="str">
        <f>IF('Dépenses rémunération au réel'!$H302="","",'Dépenses rémunération au réel'!$H302)</f>
        <v/>
      </c>
      <c r="I302" s="144" t="str">
        <f>IF('Dépenses rémunération au réel'!$I302="","",'Dépenses rémunération au réel'!$I302)</f>
        <v/>
      </c>
      <c r="J302" s="190" t="str">
        <f>IF('Dépenses rémunération au réel'!$J302="","",'Dépenses rémunération au réel'!$J302)</f>
        <v/>
      </c>
      <c r="K302" s="190" t="str">
        <f>IF('Dépenses rémunération au réel'!$K302="","",'Dépenses rémunération au réel'!$K302)</f>
        <v/>
      </c>
      <c r="L302" s="213" t="str">
        <f>IF('Dépenses rémunération au réel'!$L302=0,"",'Dépenses rémunération au réel'!$L302)</f>
        <v/>
      </c>
      <c r="M302" s="342"/>
      <c r="N302" s="291" t="str">
        <f t="shared" si="24"/>
        <v/>
      </c>
      <c r="O302" s="291" t="str">
        <f t="shared" si="25"/>
        <v/>
      </c>
      <c r="P302" s="189"/>
      <c r="Q302" s="102"/>
      <c r="R302" s="102"/>
      <c r="S302" s="145" t="str">
        <f t="shared" si="26"/>
        <v/>
      </c>
      <c r="T302" s="191"/>
      <c r="U302" s="192"/>
      <c r="V302" s="146" t="str">
        <f t="shared" si="27"/>
        <v/>
      </c>
      <c r="W302" s="507" t="str">
        <f t="shared" si="28"/>
        <v/>
      </c>
      <c r="X302" s="195" t="str">
        <f>IF(AND(OR(M302="KO",L302&lt;&gt;""),OR(M302="",N302="",O302="")),Listes!$A$74,IF(AND(L302&lt;S302,U302=""),Listes!$A$76,IF(AND(L302&lt;&gt;"",S302&lt;L302,T302=""),Listes!$A$78,IF(AND(Y302="",OR(M302&lt;&gt;"",N302&lt;&gt;"",O302&lt;&gt;"",P302&lt;&gt;"",Q302&lt;&gt;"",R302&lt;&gt;"")),Listes!$A$79,""))))</f>
        <v/>
      </c>
      <c r="Y302" s="196"/>
      <c r="Z302" s="152">
        <f t="shared" si="29"/>
        <v>0</v>
      </c>
    </row>
    <row r="303" spans="1:26" ht="20.100000000000001" customHeight="1" x14ac:dyDescent="0.25">
      <c r="A303" s="134">
        <v>297</v>
      </c>
      <c r="B303" s="206" t="str">
        <f>IF('Dépenses rémunération au réel'!$B303="","",'Dépenses rémunération au réel'!$B303)</f>
        <v/>
      </c>
      <c r="C303" s="206" t="str">
        <f>IF('Dépenses rémunération au réel'!$C303="","",'Dépenses rémunération au réel'!$C303)</f>
        <v/>
      </c>
      <c r="D303" s="207" t="str">
        <f>IF('Dépenses rémunération au réel'!$D303="","",'Dépenses rémunération au réel'!$D303)</f>
        <v/>
      </c>
      <c r="E303" s="131" t="str">
        <f>IF('Dépenses rémunération au réel'!$E303="","",'Dépenses rémunération au réel'!$E303)</f>
        <v/>
      </c>
      <c r="F303" s="131" t="str">
        <f>IF('Dépenses rémunération au réel'!$F303="","",'Dépenses rémunération au réel'!$F303)</f>
        <v/>
      </c>
      <c r="G303" s="289" t="str">
        <f>IF('Dépenses rémunération au réel'!$G303="","",'Dépenses rémunération au réel'!$G303)</f>
        <v/>
      </c>
      <c r="H303" s="289" t="str">
        <f>IF('Dépenses rémunération au réel'!$H303="","",'Dépenses rémunération au réel'!$H303)</f>
        <v/>
      </c>
      <c r="I303" s="144" t="str">
        <f>IF('Dépenses rémunération au réel'!$I303="","",'Dépenses rémunération au réel'!$I303)</f>
        <v/>
      </c>
      <c r="J303" s="190" t="str">
        <f>IF('Dépenses rémunération au réel'!$J303="","",'Dépenses rémunération au réel'!$J303)</f>
        <v/>
      </c>
      <c r="K303" s="190" t="str">
        <f>IF('Dépenses rémunération au réel'!$K303="","",'Dépenses rémunération au réel'!$K303)</f>
        <v/>
      </c>
      <c r="L303" s="213" t="str">
        <f>IF('Dépenses rémunération au réel'!$L303=0,"",'Dépenses rémunération au réel'!$L303)</f>
        <v/>
      </c>
      <c r="M303" s="342"/>
      <c r="N303" s="291" t="str">
        <f t="shared" si="24"/>
        <v/>
      </c>
      <c r="O303" s="291" t="str">
        <f t="shared" si="25"/>
        <v/>
      </c>
      <c r="P303" s="189"/>
      <c r="Q303" s="102"/>
      <c r="R303" s="102"/>
      <c r="S303" s="145" t="str">
        <f t="shared" si="26"/>
        <v/>
      </c>
      <c r="T303" s="191"/>
      <c r="U303" s="192"/>
      <c r="V303" s="146" t="str">
        <f t="shared" si="27"/>
        <v/>
      </c>
      <c r="W303" s="507" t="str">
        <f t="shared" si="28"/>
        <v/>
      </c>
      <c r="X303" s="195" t="str">
        <f>IF(AND(OR(M303="KO",L303&lt;&gt;""),OR(M303="",N303="",O303="")),Listes!$A$74,IF(AND(L303&lt;S303,U303=""),Listes!$A$76,IF(AND(L303&lt;&gt;"",S303&lt;L303,T303=""),Listes!$A$78,IF(AND(Y303="",OR(M303&lt;&gt;"",N303&lt;&gt;"",O303&lt;&gt;"",P303&lt;&gt;"",Q303&lt;&gt;"",R303&lt;&gt;"")),Listes!$A$79,""))))</f>
        <v/>
      </c>
      <c r="Y303" s="196"/>
      <c r="Z303" s="152">
        <f t="shared" si="29"/>
        <v>0</v>
      </c>
    </row>
    <row r="304" spans="1:26" ht="20.100000000000001" customHeight="1" x14ac:dyDescent="0.25">
      <c r="A304" s="134">
        <v>298</v>
      </c>
      <c r="B304" s="206" t="str">
        <f>IF('Dépenses rémunération au réel'!$B304="","",'Dépenses rémunération au réel'!$B304)</f>
        <v/>
      </c>
      <c r="C304" s="206" t="str">
        <f>IF('Dépenses rémunération au réel'!$C304="","",'Dépenses rémunération au réel'!$C304)</f>
        <v/>
      </c>
      <c r="D304" s="207" t="str">
        <f>IF('Dépenses rémunération au réel'!$D304="","",'Dépenses rémunération au réel'!$D304)</f>
        <v/>
      </c>
      <c r="E304" s="131" t="str">
        <f>IF('Dépenses rémunération au réel'!$E304="","",'Dépenses rémunération au réel'!$E304)</f>
        <v/>
      </c>
      <c r="F304" s="131" t="str">
        <f>IF('Dépenses rémunération au réel'!$F304="","",'Dépenses rémunération au réel'!$F304)</f>
        <v/>
      </c>
      <c r="G304" s="289" t="str">
        <f>IF('Dépenses rémunération au réel'!$G304="","",'Dépenses rémunération au réel'!$G304)</f>
        <v/>
      </c>
      <c r="H304" s="289" t="str">
        <f>IF('Dépenses rémunération au réel'!$H304="","",'Dépenses rémunération au réel'!$H304)</f>
        <v/>
      </c>
      <c r="I304" s="144" t="str">
        <f>IF('Dépenses rémunération au réel'!$I304="","",'Dépenses rémunération au réel'!$I304)</f>
        <v/>
      </c>
      <c r="J304" s="190" t="str">
        <f>IF('Dépenses rémunération au réel'!$J304="","",'Dépenses rémunération au réel'!$J304)</f>
        <v/>
      </c>
      <c r="K304" s="190" t="str">
        <f>IF('Dépenses rémunération au réel'!$K304="","",'Dépenses rémunération au réel'!$K304)</f>
        <v/>
      </c>
      <c r="L304" s="213" t="str">
        <f>IF('Dépenses rémunération au réel'!$L304=0,"",'Dépenses rémunération au réel'!$L304)</f>
        <v/>
      </c>
      <c r="M304" s="342"/>
      <c r="N304" s="291" t="str">
        <f t="shared" si="24"/>
        <v/>
      </c>
      <c r="O304" s="291" t="str">
        <f t="shared" si="25"/>
        <v/>
      </c>
      <c r="P304" s="189"/>
      <c r="Q304" s="102"/>
      <c r="R304" s="102"/>
      <c r="S304" s="145" t="str">
        <f t="shared" si="26"/>
        <v/>
      </c>
      <c r="T304" s="191"/>
      <c r="U304" s="192"/>
      <c r="V304" s="146" t="str">
        <f t="shared" si="27"/>
        <v/>
      </c>
      <c r="W304" s="507" t="str">
        <f t="shared" si="28"/>
        <v/>
      </c>
      <c r="X304" s="195" t="str">
        <f>IF(AND(OR(M304="KO",L304&lt;&gt;""),OR(M304="",N304="",O304="")),Listes!$A$74,IF(AND(L304&lt;S304,U304=""),Listes!$A$76,IF(AND(L304&lt;&gt;"",S304&lt;L304,T304=""),Listes!$A$78,IF(AND(Y304="",OR(M304&lt;&gt;"",N304&lt;&gt;"",O304&lt;&gt;"",P304&lt;&gt;"",Q304&lt;&gt;"",R304&lt;&gt;"")),Listes!$A$79,""))))</f>
        <v/>
      </c>
      <c r="Y304" s="196"/>
      <c r="Z304" s="152">
        <f t="shared" si="29"/>
        <v>0</v>
      </c>
    </row>
    <row r="305" spans="1:26" ht="20.100000000000001" customHeight="1" x14ac:dyDescent="0.25">
      <c r="A305" s="134">
        <v>299</v>
      </c>
      <c r="B305" s="206" t="str">
        <f>IF('Dépenses rémunération au réel'!$B305="","",'Dépenses rémunération au réel'!$B305)</f>
        <v/>
      </c>
      <c r="C305" s="206" t="str">
        <f>IF('Dépenses rémunération au réel'!$C305="","",'Dépenses rémunération au réel'!$C305)</f>
        <v/>
      </c>
      <c r="D305" s="207" t="str">
        <f>IF('Dépenses rémunération au réel'!$D305="","",'Dépenses rémunération au réel'!$D305)</f>
        <v/>
      </c>
      <c r="E305" s="131" t="str">
        <f>IF('Dépenses rémunération au réel'!$E305="","",'Dépenses rémunération au réel'!$E305)</f>
        <v/>
      </c>
      <c r="F305" s="131" t="str">
        <f>IF('Dépenses rémunération au réel'!$F305="","",'Dépenses rémunération au réel'!$F305)</f>
        <v/>
      </c>
      <c r="G305" s="289" t="str">
        <f>IF('Dépenses rémunération au réel'!$G305="","",'Dépenses rémunération au réel'!$G305)</f>
        <v/>
      </c>
      <c r="H305" s="289" t="str">
        <f>IF('Dépenses rémunération au réel'!$H305="","",'Dépenses rémunération au réel'!$H305)</f>
        <v/>
      </c>
      <c r="I305" s="144" t="str">
        <f>IF('Dépenses rémunération au réel'!$I305="","",'Dépenses rémunération au réel'!$I305)</f>
        <v/>
      </c>
      <c r="J305" s="190" t="str">
        <f>IF('Dépenses rémunération au réel'!$J305="","",'Dépenses rémunération au réel'!$J305)</f>
        <v/>
      </c>
      <c r="K305" s="190" t="str">
        <f>IF('Dépenses rémunération au réel'!$K305="","",'Dépenses rémunération au réel'!$K305)</f>
        <v/>
      </c>
      <c r="L305" s="213" t="str">
        <f>IF('Dépenses rémunération au réel'!$L305=0,"",'Dépenses rémunération au réel'!$L305)</f>
        <v/>
      </c>
      <c r="M305" s="342"/>
      <c r="N305" s="291" t="str">
        <f t="shared" si="24"/>
        <v/>
      </c>
      <c r="O305" s="291" t="str">
        <f t="shared" si="25"/>
        <v/>
      </c>
      <c r="P305" s="189"/>
      <c r="Q305" s="102"/>
      <c r="R305" s="102"/>
      <c r="S305" s="145" t="str">
        <f t="shared" si="26"/>
        <v/>
      </c>
      <c r="T305" s="191"/>
      <c r="U305" s="192"/>
      <c r="V305" s="146" t="str">
        <f t="shared" si="27"/>
        <v/>
      </c>
      <c r="W305" s="507" t="str">
        <f t="shared" si="28"/>
        <v/>
      </c>
      <c r="X305" s="195" t="str">
        <f>IF(AND(OR(M305="KO",L305&lt;&gt;""),OR(M305="",N305="",O305="")),Listes!$A$74,IF(AND(L305&lt;S305,U305=""),Listes!$A$76,IF(AND(L305&lt;&gt;"",S305&lt;L305,T305=""),Listes!$A$78,IF(AND(Y305="",OR(M305&lt;&gt;"",N305&lt;&gt;"",O305&lt;&gt;"",P305&lt;&gt;"",Q305&lt;&gt;"",R305&lt;&gt;"")),Listes!$A$79,""))))</f>
        <v/>
      </c>
      <c r="Y305" s="196"/>
      <c r="Z305" s="152">
        <f t="shared" si="29"/>
        <v>0</v>
      </c>
    </row>
    <row r="306" spans="1:26" ht="20.100000000000001" customHeight="1" x14ac:dyDescent="0.25">
      <c r="A306" s="134">
        <v>300</v>
      </c>
      <c r="B306" s="206" t="str">
        <f>IF('Dépenses rémunération au réel'!$B306="","",'Dépenses rémunération au réel'!$B306)</f>
        <v/>
      </c>
      <c r="C306" s="206" t="str">
        <f>IF('Dépenses rémunération au réel'!$C306="","",'Dépenses rémunération au réel'!$C306)</f>
        <v/>
      </c>
      <c r="D306" s="207" t="str">
        <f>IF('Dépenses rémunération au réel'!$D306="","",'Dépenses rémunération au réel'!$D306)</f>
        <v/>
      </c>
      <c r="E306" s="131" t="str">
        <f>IF('Dépenses rémunération au réel'!$E306="","",'Dépenses rémunération au réel'!$E306)</f>
        <v/>
      </c>
      <c r="F306" s="131" t="str">
        <f>IF('Dépenses rémunération au réel'!$F306="","",'Dépenses rémunération au réel'!$F306)</f>
        <v/>
      </c>
      <c r="G306" s="289" t="str">
        <f>IF('Dépenses rémunération au réel'!$G306="","",'Dépenses rémunération au réel'!$G306)</f>
        <v/>
      </c>
      <c r="H306" s="289" t="str">
        <f>IF('Dépenses rémunération au réel'!$H306="","",'Dépenses rémunération au réel'!$H306)</f>
        <v/>
      </c>
      <c r="I306" s="144" t="str">
        <f>IF('Dépenses rémunération au réel'!$I306="","",'Dépenses rémunération au réel'!$I306)</f>
        <v/>
      </c>
      <c r="J306" s="190" t="str">
        <f>IF('Dépenses rémunération au réel'!$J306="","",'Dépenses rémunération au réel'!$J306)</f>
        <v/>
      </c>
      <c r="K306" s="190" t="str">
        <f>IF('Dépenses rémunération au réel'!$K306="","",'Dépenses rémunération au réel'!$K306)</f>
        <v/>
      </c>
      <c r="L306" s="213" t="str">
        <f>IF('Dépenses rémunération au réel'!$L306=0,"",'Dépenses rémunération au réel'!$L306)</f>
        <v/>
      </c>
      <c r="M306" s="342"/>
      <c r="N306" s="291" t="str">
        <f t="shared" si="24"/>
        <v/>
      </c>
      <c r="O306" s="291" t="str">
        <f t="shared" si="25"/>
        <v/>
      </c>
      <c r="P306" s="189"/>
      <c r="Q306" s="102"/>
      <c r="R306" s="102"/>
      <c r="S306" s="145" t="str">
        <f t="shared" si="26"/>
        <v/>
      </c>
      <c r="T306" s="191"/>
      <c r="U306" s="192"/>
      <c r="V306" s="146" t="str">
        <f t="shared" si="27"/>
        <v/>
      </c>
      <c r="W306" s="507" t="str">
        <f t="shared" si="28"/>
        <v/>
      </c>
      <c r="X306" s="195" t="str">
        <f>IF(AND(OR(M306="KO",L306&lt;&gt;""),OR(M306="",N306="",O306="")),Listes!$A$74,IF(AND(L306&lt;S306,U306=""),Listes!$A$76,IF(AND(L306&lt;&gt;"",S306&lt;L306,T306=""),Listes!$A$78,IF(AND(Y306="",OR(M306&lt;&gt;"",N306&lt;&gt;"",O306&lt;&gt;"",P306&lt;&gt;"",Q306&lt;&gt;"",R306&lt;&gt;"")),Listes!$A$79,""))))</f>
        <v/>
      </c>
      <c r="Y306" s="196"/>
      <c r="Z306" s="152">
        <f t="shared" si="29"/>
        <v>0</v>
      </c>
    </row>
    <row r="307" spans="1:26" ht="20.100000000000001" customHeight="1" x14ac:dyDescent="0.25">
      <c r="A307" s="134">
        <v>301</v>
      </c>
      <c r="B307" s="206" t="str">
        <f>IF('Dépenses rémunération au réel'!$B307="","",'Dépenses rémunération au réel'!$B307)</f>
        <v/>
      </c>
      <c r="C307" s="206" t="str">
        <f>IF('Dépenses rémunération au réel'!$C307="","",'Dépenses rémunération au réel'!$C307)</f>
        <v/>
      </c>
      <c r="D307" s="207" t="str">
        <f>IF('Dépenses rémunération au réel'!$D307="","",'Dépenses rémunération au réel'!$D307)</f>
        <v/>
      </c>
      <c r="E307" s="131" t="str">
        <f>IF('Dépenses rémunération au réel'!$E307="","",'Dépenses rémunération au réel'!$E307)</f>
        <v/>
      </c>
      <c r="F307" s="131" t="str">
        <f>IF('Dépenses rémunération au réel'!$F307="","",'Dépenses rémunération au réel'!$F307)</f>
        <v/>
      </c>
      <c r="G307" s="289" t="str">
        <f>IF('Dépenses rémunération au réel'!$G307="","",'Dépenses rémunération au réel'!$G307)</f>
        <v/>
      </c>
      <c r="H307" s="289" t="str">
        <f>IF('Dépenses rémunération au réel'!$H307="","",'Dépenses rémunération au réel'!$H307)</f>
        <v/>
      </c>
      <c r="I307" s="144" t="str">
        <f>IF('Dépenses rémunération au réel'!$I307="","",'Dépenses rémunération au réel'!$I307)</f>
        <v/>
      </c>
      <c r="J307" s="190" t="str">
        <f>IF('Dépenses rémunération au réel'!$J307="","",'Dépenses rémunération au réel'!$J307)</f>
        <v/>
      </c>
      <c r="K307" s="190" t="str">
        <f>IF('Dépenses rémunération au réel'!$K307="","",'Dépenses rémunération au réel'!$K307)</f>
        <v/>
      </c>
      <c r="L307" s="213" t="str">
        <f>IF('Dépenses rémunération au réel'!$L307=0,"",'Dépenses rémunération au réel'!$L307)</f>
        <v/>
      </c>
      <c r="M307" s="342"/>
      <c r="N307" s="291" t="str">
        <f t="shared" si="24"/>
        <v/>
      </c>
      <c r="O307" s="291" t="str">
        <f t="shared" si="25"/>
        <v/>
      </c>
      <c r="P307" s="189"/>
      <c r="Q307" s="102"/>
      <c r="R307" s="102"/>
      <c r="S307" s="145" t="str">
        <f t="shared" si="26"/>
        <v/>
      </c>
      <c r="T307" s="191"/>
      <c r="U307" s="192"/>
      <c r="V307" s="146" t="str">
        <f t="shared" si="27"/>
        <v/>
      </c>
      <c r="W307" s="507" t="str">
        <f t="shared" si="28"/>
        <v/>
      </c>
      <c r="X307" s="195" t="str">
        <f>IF(AND(OR(M307="KO",L307&lt;&gt;""),OR(M307="",N307="",O307="")),Listes!$A$74,IF(AND(L307&lt;S307,U307=""),Listes!$A$76,IF(AND(L307&lt;&gt;"",S307&lt;L307,T307=""),Listes!$A$78,IF(AND(Y307="",OR(M307&lt;&gt;"",N307&lt;&gt;"",O307&lt;&gt;"",P307&lt;&gt;"",Q307&lt;&gt;"",R307&lt;&gt;"")),Listes!$A$79,""))))</f>
        <v/>
      </c>
      <c r="Y307" s="196"/>
      <c r="Z307" s="152">
        <f t="shared" si="29"/>
        <v>0</v>
      </c>
    </row>
    <row r="308" spans="1:26" ht="20.100000000000001" customHeight="1" x14ac:dyDescent="0.25">
      <c r="A308" s="134">
        <v>302</v>
      </c>
      <c r="B308" s="206" t="str">
        <f>IF('Dépenses rémunération au réel'!$B308="","",'Dépenses rémunération au réel'!$B308)</f>
        <v/>
      </c>
      <c r="C308" s="206" t="str">
        <f>IF('Dépenses rémunération au réel'!$C308="","",'Dépenses rémunération au réel'!$C308)</f>
        <v/>
      </c>
      <c r="D308" s="207" t="str">
        <f>IF('Dépenses rémunération au réel'!$D308="","",'Dépenses rémunération au réel'!$D308)</f>
        <v/>
      </c>
      <c r="E308" s="131" t="str">
        <f>IF('Dépenses rémunération au réel'!$E308="","",'Dépenses rémunération au réel'!$E308)</f>
        <v/>
      </c>
      <c r="F308" s="131" t="str">
        <f>IF('Dépenses rémunération au réel'!$F308="","",'Dépenses rémunération au réel'!$F308)</f>
        <v/>
      </c>
      <c r="G308" s="289" t="str">
        <f>IF('Dépenses rémunération au réel'!$G308="","",'Dépenses rémunération au réel'!$G308)</f>
        <v/>
      </c>
      <c r="H308" s="289" t="str">
        <f>IF('Dépenses rémunération au réel'!$H308="","",'Dépenses rémunération au réel'!$H308)</f>
        <v/>
      </c>
      <c r="I308" s="144" t="str">
        <f>IF('Dépenses rémunération au réel'!$I308="","",'Dépenses rémunération au réel'!$I308)</f>
        <v/>
      </c>
      <c r="J308" s="190" t="str">
        <f>IF('Dépenses rémunération au réel'!$J308="","",'Dépenses rémunération au réel'!$J308)</f>
        <v/>
      </c>
      <c r="K308" s="190" t="str">
        <f>IF('Dépenses rémunération au réel'!$K308="","",'Dépenses rémunération au réel'!$K308)</f>
        <v/>
      </c>
      <c r="L308" s="213" t="str">
        <f>IF('Dépenses rémunération au réel'!$L308=0,"",'Dépenses rémunération au réel'!$L308)</f>
        <v/>
      </c>
      <c r="M308" s="342"/>
      <c r="N308" s="291" t="str">
        <f t="shared" si="24"/>
        <v/>
      </c>
      <c r="O308" s="291" t="str">
        <f t="shared" si="25"/>
        <v/>
      </c>
      <c r="P308" s="189"/>
      <c r="Q308" s="102"/>
      <c r="R308" s="102"/>
      <c r="S308" s="145" t="str">
        <f t="shared" si="26"/>
        <v/>
      </c>
      <c r="T308" s="191"/>
      <c r="U308" s="192"/>
      <c r="V308" s="146" t="str">
        <f t="shared" si="27"/>
        <v/>
      </c>
      <c r="W308" s="507" t="str">
        <f t="shared" si="28"/>
        <v/>
      </c>
      <c r="X308" s="195" t="str">
        <f>IF(AND(OR(M308="KO",L308&lt;&gt;""),OR(M308="",N308="",O308="")),Listes!$A$74,IF(AND(L308&lt;S308,U308=""),Listes!$A$76,IF(AND(L308&lt;&gt;"",S308&lt;L308,T308=""),Listes!$A$78,IF(AND(Y308="",OR(M308&lt;&gt;"",N308&lt;&gt;"",O308&lt;&gt;"",P308&lt;&gt;"",Q308&lt;&gt;"",R308&lt;&gt;"")),Listes!$A$79,""))))</f>
        <v/>
      </c>
      <c r="Y308" s="196"/>
      <c r="Z308" s="152">
        <f t="shared" si="29"/>
        <v>0</v>
      </c>
    </row>
    <row r="309" spans="1:26" ht="20.100000000000001" customHeight="1" x14ac:dyDescent="0.25">
      <c r="A309" s="134">
        <v>303</v>
      </c>
      <c r="B309" s="206" t="str">
        <f>IF('Dépenses rémunération au réel'!$B309="","",'Dépenses rémunération au réel'!$B309)</f>
        <v/>
      </c>
      <c r="C309" s="206" t="str">
        <f>IF('Dépenses rémunération au réel'!$C309="","",'Dépenses rémunération au réel'!$C309)</f>
        <v/>
      </c>
      <c r="D309" s="207" t="str">
        <f>IF('Dépenses rémunération au réel'!$D309="","",'Dépenses rémunération au réel'!$D309)</f>
        <v/>
      </c>
      <c r="E309" s="131" t="str">
        <f>IF('Dépenses rémunération au réel'!$E309="","",'Dépenses rémunération au réel'!$E309)</f>
        <v/>
      </c>
      <c r="F309" s="131" t="str">
        <f>IF('Dépenses rémunération au réel'!$F309="","",'Dépenses rémunération au réel'!$F309)</f>
        <v/>
      </c>
      <c r="G309" s="289" t="str">
        <f>IF('Dépenses rémunération au réel'!$G309="","",'Dépenses rémunération au réel'!$G309)</f>
        <v/>
      </c>
      <c r="H309" s="289" t="str">
        <f>IF('Dépenses rémunération au réel'!$H309="","",'Dépenses rémunération au réel'!$H309)</f>
        <v/>
      </c>
      <c r="I309" s="144" t="str">
        <f>IF('Dépenses rémunération au réel'!$I309="","",'Dépenses rémunération au réel'!$I309)</f>
        <v/>
      </c>
      <c r="J309" s="190" t="str">
        <f>IF('Dépenses rémunération au réel'!$J309="","",'Dépenses rémunération au réel'!$J309)</f>
        <v/>
      </c>
      <c r="K309" s="190" t="str">
        <f>IF('Dépenses rémunération au réel'!$K309="","",'Dépenses rémunération au réel'!$K309)</f>
        <v/>
      </c>
      <c r="L309" s="213" t="str">
        <f>IF('Dépenses rémunération au réel'!$L309=0,"",'Dépenses rémunération au réel'!$L309)</f>
        <v/>
      </c>
      <c r="M309" s="342"/>
      <c r="N309" s="291" t="str">
        <f t="shared" si="24"/>
        <v/>
      </c>
      <c r="O309" s="291" t="str">
        <f t="shared" si="25"/>
        <v/>
      </c>
      <c r="P309" s="189"/>
      <c r="Q309" s="102"/>
      <c r="R309" s="102"/>
      <c r="S309" s="145" t="str">
        <f t="shared" si="26"/>
        <v/>
      </c>
      <c r="T309" s="191"/>
      <c r="U309" s="192"/>
      <c r="V309" s="146" t="str">
        <f t="shared" si="27"/>
        <v/>
      </c>
      <c r="W309" s="507" t="str">
        <f t="shared" si="28"/>
        <v/>
      </c>
      <c r="X309" s="195" t="str">
        <f>IF(AND(OR(M309="KO",L309&lt;&gt;""),OR(M309="",N309="",O309="")),Listes!$A$74,IF(AND(L309&lt;S309,U309=""),Listes!$A$76,IF(AND(L309&lt;&gt;"",S309&lt;L309,T309=""),Listes!$A$78,IF(AND(Y309="",OR(M309&lt;&gt;"",N309&lt;&gt;"",O309&lt;&gt;"",P309&lt;&gt;"",Q309&lt;&gt;"",R309&lt;&gt;"")),Listes!$A$79,""))))</f>
        <v/>
      </c>
      <c r="Y309" s="196"/>
      <c r="Z309" s="152">
        <f t="shared" si="29"/>
        <v>0</v>
      </c>
    </row>
    <row r="310" spans="1:26" ht="20.100000000000001" customHeight="1" x14ac:dyDescent="0.25">
      <c r="A310" s="134">
        <v>304</v>
      </c>
      <c r="B310" s="206" t="str">
        <f>IF('Dépenses rémunération au réel'!$B310="","",'Dépenses rémunération au réel'!$B310)</f>
        <v/>
      </c>
      <c r="C310" s="206" t="str">
        <f>IF('Dépenses rémunération au réel'!$C310="","",'Dépenses rémunération au réel'!$C310)</f>
        <v/>
      </c>
      <c r="D310" s="207" t="str">
        <f>IF('Dépenses rémunération au réel'!$D310="","",'Dépenses rémunération au réel'!$D310)</f>
        <v/>
      </c>
      <c r="E310" s="131" t="str">
        <f>IF('Dépenses rémunération au réel'!$E310="","",'Dépenses rémunération au réel'!$E310)</f>
        <v/>
      </c>
      <c r="F310" s="131" t="str">
        <f>IF('Dépenses rémunération au réel'!$F310="","",'Dépenses rémunération au réel'!$F310)</f>
        <v/>
      </c>
      <c r="G310" s="289" t="str">
        <f>IF('Dépenses rémunération au réel'!$G310="","",'Dépenses rémunération au réel'!$G310)</f>
        <v/>
      </c>
      <c r="H310" s="289" t="str">
        <f>IF('Dépenses rémunération au réel'!$H310="","",'Dépenses rémunération au réel'!$H310)</f>
        <v/>
      </c>
      <c r="I310" s="144" t="str">
        <f>IF('Dépenses rémunération au réel'!$I310="","",'Dépenses rémunération au réel'!$I310)</f>
        <v/>
      </c>
      <c r="J310" s="190" t="str">
        <f>IF('Dépenses rémunération au réel'!$J310="","",'Dépenses rémunération au réel'!$J310)</f>
        <v/>
      </c>
      <c r="K310" s="190" t="str">
        <f>IF('Dépenses rémunération au réel'!$K310="","",'Dépenses rémunération au réel'!$K310)</f>
        <v/>
      </c>
      <c r="L310" s="213" t="str">
        <f>IF('Dépenses rémunération au réel'!$L310=0,"",'Dépenses rémunération au réel'!$L310)</f>
        <v/>
      </c>
      <c r="M310" s="342"/>
      <c r="N310" s="291" t="str">
        <f t="shared" si="24"/>
        <v/>
      </c>
      <c r="O310" s="291" t="str">
        <f t="shared" si="25"/>
        <v/>
      </c>
      <c r="P310" s="189"/>
      <c r="Q310" s="102"/>
      <c r="R310" s="102"/>
      <c r="S310" s="145" t="str">
        <f t="shared" si="26"/>
        <v/>
      </c>
      <c r="T310" s="191"/>
      <c r="U310" s="192"/>
      <c r="V310" s="146" t="str">
        <f t="shared" si="27"/>
        <v/>
      </c>
      <c r="W310" s="507" t="str">
        <f t="shared" si="28"/>
        <v/>
      </c>
      <c r="X310" s="195" t="str">
        <f>IF(AND(OR(M310="KO",L310&lt;&gt;""),OR(M310="",N310="",O310="")),Listes!$A$74,IF(AND(L310&lt;S310,U310=""),Listes!$A$76,IF(AND(L310&lt;&gt;"",S310&lt;L310,T310=""),Listes!$A$78,IF(AND(Y310="",OR(M310&lt;&gt;"",N310&lt;&gt;"",O310&lt;&gt;"",P310&lt;&gt;"",Q310&lt;&gt;"",R310&lt;&gt;"")),Listes!$A$79,""))))</f>
        <v/>
      </c>
      <c r="Y310" s="196"/>
      <c r="Z310" s="152">
        <f t="shared" si="29"/>
        <v>0</v>
      </c>
    </row>
    <row r="311" spans="1:26" ht="20.100000000000001" customHeight="1" x14ac:dyDescent="0.25">
      <c r="A311" s="134">
        <v>305</v>
      </c>
      <c r="B311" s="206" t="str">
        <f>IF('Dépenses rémunération au réel'!$B311="","",'Dépenses rémunération au réel'!$B311)</f>
        <v/>
      </c>
      <c r="C311" s="206" t="str">
        <f>IF('Dépenses rémunération au réel'!$C311="","",'Dépenses rémunération au réel'!$C311)</f>
        <v/>
      </c>
      <c r="D311" s="207" t="str">
        <f>IF('Dépenses rémunération au réel'!$D311="","",'Dépenses rémunération au réel'!$D311)</f>
        <v/>
      </c>
      <c r="E311" s="131" t="str">
        <f>IF('Dépenses rémunération au réel'!$E311="","",'Dépenses rémunération au réel'!$E311)</f>
        <v/>
      </c>
      <c r="F311" s="131" t="str">
        <f>IF('Dépenses rémunération au réel'!$F311="","",'Dépenses rémunération au réel'!$F311)</f>
        <v/>
      </c>
      <c r="G311" s="289" t="str">
        <f>IF('Dépenses rémunération au réel'!$G311="","",'Dépenses rémunération au réel'!$G311)</f>
        <v/>
      </c>
      <c r="H311" s="289" t="str">
        <f>IF('Dépenses rémunération au réel'!$H311="","",'Dépenses rémunération au réel'!$H311)</f>
        <v/>
      </c>
      <c r="I311" s="144" t="str">
        <f>IF('Dépenses rémunération au réel'!$I311="","",'Dépenses rémunération au réel'!$I311)</f>
        <v/>
      </c>
      <c r="J311" s="190" t="str">
        <f>IF('Dépenses rémunération au réel'!$J311="","",'Dépenses rémunération au réel'!$J311)</f>
        <v/>
      </c>
      <c r="K311" s="190" t="str">
        <f>IF('Dépenses rémunération au réel'!$K311="","",'Dépenses rémunération au réel'!$K311)</f>
        <v/>
      </c>
      <c r="L311" s="213" t="str">
        <f>IF('Dépenses rémunération au réel'!$L311=0,"",'Dépenses rémunération au réel'!$L311)</f>
        <v/>
      </c>
      <c r="M311" s="342"/>
      <c r="N311" s="291" t="str">
        <f t="shared" si="24"/>
        <v/>
      </c>
      <c r="O311" s="291" t="str">
        <f t="shared" si="25"/>
        <v/>
      </c>
      <c r="P311" s="189"/>
      <c r="Q311" s="102"/>
      <c r="R311" s="102"/>
      <c r="S311" s="145" t="str">
        <f t="shared" si="26"/>
        <v/>
      </c>
      <c r="T311" s="191"/>
      <c r="U311" s="192"/>
      <c r="V311" s="146" t="str">
        <f t="shared" si="27"/>
        <v/>
      </c>
      <c r="W311" s="507" t="str">
        <f t="shared" si="28"/>
        <v/>
      </c>
      <c r="X311" s="195" t="str">
        <f>IF(AND(OR(M311="KO",L311&lt;&gt;""),OR(M311="",N311="",O311="")),Listes!$A$74,IF(AND(L311&lt;S311,U311=""),Listes!$A$76,IF(AND(L311&lt;&gt;"",S311&lt;L311,T311=""),Listes!$A$78,IF(AND(Y311="",OR(M311&lt;&gt;"",N311&lt;&gt;"",O311&lt;&gt;"",P311&lt;&gt;"",Q311&lt;&gt;"",R311&lt;&gt;"")),Listes!$A$79,""))))</f>
        <v/>
      </c>
      <c r="Y311" s="196"/>
      <c r="Z311" s="152">
        <f t="shared" si="29"/>
        <v>0</v>
      </c>
    </row>
    <row r="312" spans="1:26" ht="20.100000000000001" customHeight="1" x14ac:dyDescent="0.25">
      <c r="A312" s="134">
        <v>306</v>
      </c>
      <c r="B312" s="206" t="str">
        <f>IF('Dépenses rémunération au réel'!$B312="","",'Dépenses rémunération au réel'!$B312)</f>
        <v/>
      </c>
      <c r="C312" s="206" t="str">
        <f>IF('Dépenses rémunération au réel'!$C312="","",'Dépenses rémunération au réel'!$C312)</f>
        <v/>
      </c>
      <c r="D312" s="207" t="str">
        <f>IF('Dépenses rémunération au réel'!$D312="","",'Dépenses rémunération au réel'!$D312)</f>
        <v/>
      </c>
      <c r="E312" s="131" t="str">
        <f>IF('Dépenses rémunération au réel'!$E312="","",'Dépenses rémunération au réel'!$E312)</f>
        <v/>
      </c>
      <c r="F312" s="131" t="str">
        <f>IF('Dépenses rémunération au réel'!$F312="","",'Dépenses rémunération au réel'!$F312)</f>
        <v/>
      </c>
      <c r="G312" s="289" t="str">
        <f>IF('Dépenses rémunération au réel'!$G312="","",'Dépenses rémunération au réel'!$G312)</f>
        <v/>
      </c>
      <c r="H312" s="289" t="str">
        <f>IF('Dépenses rémunération au réel'!$H312="","",'Dépenses rémunération au réel'!$H312)</f>
        <v/>
      </c>
      <c r="I312" s="144" t="str">
        <f>IF('Dépenses rémunération au réel'!$I312="","",'Dépenses rémunération au réel'!$I312)</f>
        <v/>
      </c>
      <c r="J312" s="190" t="str">
        <f>IF('Dépenses rémunération au réel'!$J312="","",'Dépenses rémunération au réel'!$J312)</f>
        <v/>
      </c>
      <c r="K312" s="190" t="str">
        <f>IF('Dépenses rémunération au réel'!$K312="","",'Dépenses rémunération au réel'!$K312)</f>
        <v/>
      </c>
      <c r="L312" s="213" t="str">
        <f>IF('Dépenses rémunération au réel'!$L312=0,"",'Dépenses rémunération au réel'!$L312)</f>
        <v/>
      </c>
      <c r="M312" s="342"/>
      <c r="N312" s="291" t="str">
        <f t="shared" si="24"/>
        <v/>
      </c>
      <c r="O312" s="291" t="str">
        <f t="shared" si="25"/>
        <v/>
      </c>
      <c r="P312" s="189"/>
      <c r="Q312" s="102"/>
      <c r="R312" s="102"/>
      <c r="S312" s="145" t="str">
        <f t="shared" si="26"/>
        <v/>
      </c>
      <c r="T312" s="191"/>
      <c r="U312" s="192"/>
      <c r="V312" s="146" t="str">
        <f t="shared" si="27"/>
        <v/>
      </c>
      <c r="W312" s="507" t="str">
        <f t="shared" si="28"/>
        <v/>
      </c>
      <c r="X312" s="195" t="str">
        <f>IF(AND(OR(M312="KO",L312&lt;&gt;""),OR(M312="",N312="",O312="")),Listes!$A$74,IF(AND(L312&lt;S312,U312=""),Listes!$A$76,IF(AND(L312&lt;&gt;"",S312&lt;L312,T312=""),Listes!$A$78,IF(AND(Y312="",OR(M312&lt;&gt;"",N312&lt;&gt;"",O312&lt;&gt;"",P312&lt;&gt;"",Q312&lt;&gt;"",R312&lt;&gt;"")),Listes!$A$79,""))))</f>
        <v/>
      </c>
      <c r="Y312" s="196"/>
      <c r="Z312" s="152">
        <f t="shared" si="29"/>
        <v>0</v>
      </c>
    </row>
    <row r="313" spans="1:26" ht="20.100000000000001" customHeight="1" x14ac:dyDescent="0.25">
      <c r="A313" s="134">
        <v>307</v>
      </c>
      <c r="B313" s="206" t="str">
        <f>IF('Dépenses rémunération au réel'!$B313="","",'Dépenses rémunération au réel'!$B313)</f>
        <v/>
      </c>
      <c r="C313" s="206" t="str">
        <f>IF('Dépenses rémunération au réel'!$C313="","",'Dépenses rémunération au réel'!$C313)</f>
        <v/>
      </c>
      <c r="D313" s="207" t="str">
        <f>IF('Dépenses rémunération au réel'!$D313="","",'Dépenses rémunération au réel'!$D313)</f>
        <v/>
      </c>
      <c r="E313" s="131" t="str">
        <f>IF('Dépenses rémunération au réel'!$E313="","",'Dépenses rémunération au réel'!$E313)</f>
        <v/>
      </c>
      <c r="F313" s="131" t="str">
        <f>IF('Dépenses rémunération au réel'!$F313="","",'Dépenses rémunération au réel'!$F313)</f>
        <v/>
      </c>
      <c r="G313" s="289" t="str">
        <f>IF('Dépenses rémunération au réel'!$G313="","",'Dépenses rémunération au réel'!$G313)</f>
        <v/>
      </c>
      <c r="H313" s="289" t="str">
        <f>IF('Dépenses rémunération au réel'!$H313="","",'Dépenses rémunération au réel'!$H313)</f>
        <v/>
      </c>
      <c r="I313" s="144" t="str">
        <f>IF('Dépenses rémunération au réel'!$I313="","",'Dépenses rémunération au réel'!$I313)</f>
        <v/>
      </c>
      <c r="J313" s="190" t="str">
        <f>IF('Dépenses rémunération au réel'!$J313="","",'Dépenses rémunération au réel'!$J313)</f>
        <v/>
      </c>
      <c r="K313" s="190" t="str">
        <f>IF('Dépenses rémunération au réel'!$K313="","",'Dépenses rémunération au réel'!$K313)</f>
        <v/>
      </c>
      <c r="L313" s="213" t="str">
        <f>IF('Dépenses rémunération au réel'!$L313=0,"",'Dépenses rémunération au réel'!$L313)</f>
        <v/>
      </c>
      <c r="M313" s="342"/>
      <c r="N313" s="291" t="str">
        <f t="shared" si="24"/>
        <v/>
      </c>
      <c r="O313" s="291" t="str">
        <f t="shared" si="25"/>
        <v/>
      </c>
      <c r="P313" s="189"/>
      <c r="Q313" s="102"/>
      <c r="R313" s="102"/>
      <c r="S313" s="145" t="str">
        <f t="shared" si="26"/>
        <v/>
      </c>
      <c r="T313" s="191"/>
      <c r="U313" s="192"/>
      <c r="V313" s="146" t="str">
        <f t="shared" si="27"/>
        <v/>
      </c>
      <c r="W313" s="507" t="str">
        <f t="shared" si="28"/>
        <v/>
      </c>
      <c r="X313" s="195" t="str">
        <f>IF(AND(OR(M313="KO",L313&lt;&gt;""),OR(M313="",N313="",O313="")),Listes!$A$74,IF(AND(L313&lt;S313,U313=""),Listes!$A$76,IF(AND(L313&lt;&gt;"",S313&lt;L313,T313=""),Listes!$A$78,IF(AND(Y313="",OR(M313&lt;&gt;"",N313&lt;&gt;"",O313&lt;&gt;"",P313&lt;&gt;"",Q313&lt;&gt;"",R313&lt;&gt;"")),Listes!$A$79,""))))</f>
        <v/>
      </c>
      <c r="Y313" s="196"/>
      <c r="Z313" s="152">
        <f t="shared" si="29"/>
        <v>0</v>
      </c>
    </row>
    <row r="314" spans="1:26" ht="20.100000000000001" customHeight="1" x14ac:dyDescent="0.25">
      <c r="A314" s="134">
        <v>308</v>
      </c>
      <c r="B314" s="206" t="str">
        <f>IF('Dépenses rémunération au réel'!$B314="","",'Dépenses rémunération au réel'!$B314)</f>
        <v/>
      </c>
      <c r="C314" s="206" t="str">
        <f>IF('Dépenses rémunération au réel'!$C314="","",'Dépenses rémunération au réel'!$C314)</f>
        <v/>
      </c>
      <c r="D314" s="207" t="str">
        <f>IF('Dépenses rémunération au réel'!$D314="","",'Dépenses rémunération au réel'!$D314)</f>
        <v/>
      </c>
      <c r="E314" s="131" t="str">
        <f>IF('Dépenses rémunération au réel'!$E314="","",'Dépenses rémunération au réel'!$E314)</f>
        <v/>
      </c>
      <c r="F314" s="131" t="str">
        <f>IF('Dépenses rémunération au réel'!$F314="","",'Dépenses rémunération au réel'!$F314)</f>
        <v/>
      </c>
      <c r="G314" s="289" t="str">
        <f>IF('Dépenses rémunération au réel'!$G314="","",'Dépenses rémunération au réel'!$G314)</f>
        <v/>
      </c>
      <c r="H314" s="289" t="str">
        <f>IF('Dépenses rémunération au réel'!$H314="","",'Dépenses rémunération au réel'!$H314)</f>
        <v/>
      </c>
      <c r="I314" s="144" t="str">
        <f>IF('Dépenses rémunération au réel'!$I314="","",'Dépenses rémunération au réel'!$I314)</f>
        <v/>
      </c>
      <c r="J314" s="190" t="str">
        <f>IF('Dépenses rémunération au réel'!$J314="","",'Dépenses rémunération au réel'!$J314)</f>
        <v/>
      </c>
      <c r="K314" s="190" t="str">
        <f>IF('Dépenses rémunération au réel'!$K314="","",'Dépenses rémunération au réel'!$K314)</f>
        <v/>
      </c>
      <c r="L314" s="213" t="str">
        <f>IF('Dépenses rémunération au réel'!$L314=0,"",'Dépenses rémunération au réel'!$L314)</f>
        <v/>
      </c>
      <c r="M314" s="342"/>
      <c r="N314" s="291" t="str">
        <f t="shared" si="24"/>
        <v/>
      </c>
      <c r="O314" s="291" t="str">
        <f t="shared" si="25"/>
        <v/>
      </c>
      <c r="P314" s="189"/>
      <c r="Q314" s="102"/>
      <c r="R314" s="102"/>
      <c r="S314" s="145" t="str">
        <f t="shared" si="26"/>
        <v/>
      </c>
      <c r="T314" s="191"/>
      <c r="U314" s="192"/>
      <c r="V314" s="146" t="str">
        <f t="shared" si="27"/>
        <v/>
      </c>
      <c r="W314" s="507" t="str">
        <f t="shared" si="28"/>
        <v/>
      </c>
      <c r="X314" s="195" t="str">
        <f>IF(AND(OR(M314="KO",L314&lt;&gt;""),OR(M314="",N314="",O314="")),Listes!$A$74,IF(AND(L314&lt;S314,U314=""),Listes!$A$76,IF(AND(L314&lt;&gt;"",S314&lt;L314,T314=""),Listes!$A$78,IF(AND(Y314="",OR(M314&lt;&gt;"",N314&lt;&gt;"",O314&lt;&gt;"",P314&lt;&gt;"",Q314&lt;&gt;"",R314&lt;&gt;"")),Listes!$A$79,""))))</f>
        <v/>
      </c>
      <c r="Y314" s="196"/>
      <c r="Z314" s="152">
        <f t="shared" si="29"/>
        <v>0</v>
      </c>
    </row>
    <row r="315" spans="1:26" ht="20.100000000000001" customHeight="1" x14ac:dyDescent="0.25">
      <c r="A315" s="134">
        <v>309</v>
      </c>
      <c r="B315" s="206" t="str">
        <f>IF('Dépenses rémunération au réel'!$B315="","",'Dépenses rémunération au réel'!$B315)</f>
        <v/>
      </c>
      <c r="C315" s="206" t="str">
        <f>IF('Dépenses rémunération au réel'!$C315="","",'Dépenses rémunération au réel'!$C315)</f>
        <v/>
      </c>
      <c r="D315" s="207" t="str">
        <f>IF('Dépenses rémunération au réel'!$D315="","",'Dépenses rémunération au réel'!$D315)</f>
        <v/>
      </c>
      <c r="E315" s="131" t="str">
        <f>IF('Dépenses rémunération au réel'!$E315="","",'Dépenses rémunération au réel'!$E315)</f>
        <v/>
      </c>
      <c r="F315" s="131" t="str">
        <f>IF('Dépenses rémunération au réel'!$F315="","",'Dépenses rémunération au réel'!$F315)</f>
        <v/>
      </c>
      <c r="G315" s="289" t="str">
        <f>IF('Dépenses rémunération au réel'!$G315="","",'Dépenses rémunération au réel'!$G315)</f>
        <v/>
      </c>
      <c r="H315" s="289" t="str">
        <f>IF('Dépenses rémunération au réel'!$H315="","",'Dépenses rémunération au réel'!$H315)</f>
        <v/>
      </c>
      <c r="I315" s="144" t="str">
        <f>IF('Dépenses rémunération au réel'!$I315="","",'Dépenses rémunération au réel'!$I315)</f>
        <v/>
      </c>
      <c r="J315" s="190" t="str">
        <f>IF('Dépenses rémunération au réel'!$J315="","",'Dépenses rémunération au réel'!$J315)</f>
        <v/>
      </c>
      <c r="K315" s="190" t="str">
        <f>IF('Dépenses rémunération au réel'!$K315="","",'Dépenses rémunération au réel'!$K315)</f>
        <v/>
      </c>
      <c r="L315" s="213" t="str">
        <f>IF('Dépenses rémunération au réel'!$L315=0,"",'Dépenses rémunération au réel'!$L315)</f>
        <v/>
      </c>
      <c r="M315" s="342"/>
      <c r="N315" s="291" t="str">
        <f t="shared" si="24"/>
        <v/>
      </c>
      <c r="O315" s="291" t="str">
        <f t="shared" si="25"/>
        <v/>
      </c>
      <c r="P315" s="189"/>
      <c r="Q315" s="102"/>
      <c r="R315" s="102"/>
      <c r="S315" s="145" t="str">
        <f t="shared" si="26"/>
        <v/>
      </c>
      <c r="T315" s="191"/>
      <c r="U315" s="192"/>
      <c r="V315" s="146" t="str">
        <f t="shared" si="27"/>
        <v/>
      </c>
      <c r="W315" s="507" t="str">
        <f t="shared" si="28"/>
        <v/>
      </c>
      <c r="X315" s="195" t="str">
        <f>IF(AND(OR(M315="KO",L315&lt;&gt;""),OR(M315="",N315="",O315="")),Listes!$A$74,IF(AND(L315&lt;S315,U315=""),Listes!$A$76,IF(AND(L315&lt;&gt;"",S315&lt;L315,T315=""),Listes!$A$78,IF(AND(Y315="",OR(M315&lt;&gt;"",N315&lt;&gt;"",O315&lt;&gt;"",P315&lt;&gt;"",Q315&lt;&gt;"",R315&lt;&gt;"")),Listes!$A$79,""))))</f>
        <v/>
      </c>
      <c r="Y315" s="196"/>
      <c r="Z315" s="152">
        <f t="shared" si="29"/>
        <v>0</v>
      </c>
    </row>
    <row r="316" spans="1:26" ht="20.100000000000001" customHeight="1" x14ac:dyDescent="0.25">
      <c r="A316" s="134">
        <v>310</v>
      </c>
      <c r="B316" s="206" t="str">
        <f>IF('Dépenses rémunération au réel'!$B316="","",'Dépenses rémunération au réel'!$B316)</f>
        <v/>
      </c>
      <c r="C316" s="206" t="str">
        <f>IF('Dépenses rémunération au réel'!$C316="","",'Dépenses rémunération au réel'!$C316)</f>
        <v/>
      </c>
      <c r="D316" s="207" t="str">
        <f>IF('Dépenses rémunération au réel'!$D316="","",'Dépenses rémunération au réel'!$D316)</f>
        <v/>
      </c>
      <c r="E316" s="131" t="str">
        <f>IF('Dépenses rémunération au réel'!$E316="","",'Dépenses rémunération au réel'!$E316)</f>
        <v/>
      </c>
      <c r="F316" s="131" t="str">
        <f>IF('Dépenses rémunération au réel'!$F316="","",'Dépenses rémunération au réel'!$F316)</f>
        <v/>
      </c>
      <c r="G316" s="289" t="str">
        <f>IF('Dépenses rémunération au réel'!$G316="","",'Dépenses rémunération au réel'!$G316)</f>
        <v/>
      </c>
      <c r="H316" s="289" t="str">
        <f>IF('Dépenses rémunération au réel'!$H316="","",'Dépenses rémunération au réel'!$H316)</f>
        <v/>
      </c>
      <c r="I316" s="144" t="str">
        <f>IF('Dépenses rémunération au réel'!$I316="","",'Dépenses rémunération au réel'!$I316)</f>
        <v/>
      </c>
      <c r="J316" s="190" t="str">
        <f>IF('Dépenses rémunération au réel'!$J316="","",'Dépenses rémunération au réel'!$J316)</f>
        <v/>
      </c>
      <c r="K316" s="190" t="str">
        <f>IF('Dépenses rémunération au réel'!$K316="","",'Dépenses rémunération au réel'!$K316)</f>
        <v/>
      </c>
      <c r="L316" s="213" t="str">
        <f>IF('Dépenses rémunération au réel'!$L316=0,"",'Dépenses rémunération au réel'!$L316)</f>
        <v/>
      </c>
      <c r="M316" s="342"/>
      <c r="N316" s="291" t="str">
        <f t="shared" si="24"/>
        <v/>
      </c>
      <c r="O316" s="291" t="str">
        <f t="shared" si="25"/>
        <v/>
      </c>
      <c r="P316" s="189"/>
      <c r="Q316" s="102"/>
      <c r="R316" s="102"/>
      <c r="S316" s="145" t="str">
        <f t="shared" si="26"/>
        <v/>
      </c>
      <c r="T316" s="191"/>
      <c r="U316" s="192"/>
      <c r="V316" s="146" t="str">
        <f t="shared" si="27"/>
        <v/>
      </c>
      <c r="W316" s="507" t="str">
        <f t="shared" si="28"/>
        <v/>
      </c>
      <c r="X316" s="195" t="str">
        <f>IF(AND(OR(M316="KO",L316&lt;&gt;""),OR(M316="",N316="",O316="")),Listes!$A$74,IF(AND(L316&lt;S316,U316=""),Listes!$A$76,IF(AND(L316&lt;&gt;"",S316&lt;L316,T316=""),Listes!$A$78,IF(AND(Y316="",OR(M316&lt;&gt;"",N316&lt;&gt;"",O316&lt;&gt;"",P316&lt;&gt;"",Q316&lt;&gt;"",R316&lt;&gt;"")),Listes!$A$79,""))))</f>
        <v/>
      </c>
      <c r="Y316" s="196"/>
      <c r="Z316" s="152">
        <f t="shared" si="29"/>
        <v>0</v>
      </c>
    </row>
    <row r="317" spans="1:26" ht="20.100000000000001" customHeight="1" x14ac:dyDescent="0.25">
      <c r="A317" s="134">
        <v>311</v>
      </c>
      <c r="B317" s="206" t="str">
        <f>IF('Dépenses rémunération au réel'!$B317="","",'Dépenses rémunération au réel'!$B317)</f>
        <v/>
      </c>
      <c r="C317" s="206" t="str">
        <f>IF('Dépenses rémunération au réel'!$C317="","",'Dépenses rémunération au réel'!$C317)</f>
        <v/>
      </c>
      <c r="D317" s="207" t="str">
        <f>IF('Dépenses rémunération au réel'!$D317="","",'Dépenses rémunération au réel'!$D317)</f>
        <v/>
      </c>
      <c r="E317" s="131" t="str">
        <f>IF('Dépenses rémunération au réel'!$E317="","",'Dépenses rémunération au réel'!$E317)</f>
        <v/>
      </c>
      <c r="F317" s="131" t="str">
        <f>IF('Dépenses rémunération au réel'!$F317="","",'Dépenses rémunération au réel'!$F317)</f>
        <v/>
      </c>
      <c r="G317" s="289" t="str">
        <f>IF('Dépenses rémunération au réel'!$G317="","",'Dépenses rémunération au réel'!$G317)</f>
        <v/>
      </c>
      <c r="H317" s="289" t="str">
        <f>IF('Dépenses rémunération au réel'!$H317="","",'Dépenses rémunération au réel'!$H317)</f>
        <v/>
      </c>
      <c r="I317" s="144" t="str">
        <f>IF('Dépenses rémunération au réel'!$I317="","",'Dépenses rémunération au réel'!$I317)</f>
        <v/>
      </c>
      <c r="J317" s="190" t="str">
        <f>IF('Dépenses rémunération au réel'!$J317="","",'Dépenses rémunération au réel'!$J317)</f>
        <v/>
      </c>
      <c r="K317" s="190" t="str">
        <f>IF('Dépenses rémunération au réel'!$K317="","",'Dépenses rémunération au réel'!$K317)</f>
        <v/>
      </c>
      <c r="L317" s="213" t="str">
        <f>IF('Dépenses rémunération au réel'!$L317=0,"",'Dépenses rémunération au réel'!$L317)</f>
        <v/>
      </c>
      <c r="M317" s="342"/>
      <c r="N317" s="291" t="str">
        <f t="shared" si="24"/>
        <v/>
      </c>
      <c r="O317" s="291" t="str">
        <f t="shared" si="25"/>
        <v/>
      </c>
      <c r="P317" s="189"/>
      <c r="Q317" s="102"/>
      <c r="R317" s="102"/>
      <c r="S317" s="145" t="str">
        <f t="shared" si="26"/>
        <v/>
      </c>
      <c r="T317" s="191"/>
      <c r="U317" s="192"/>
      <c r="V317" s="146" t="str">
        <f t="shared" si="27"/>
        <v/>
      </c>
      <c r="W317" s="507" t="str">
        <f t="shared" si="28"/>
        <v/>
      </c>
      <c r="X317" s="195" t="str">
        <f>IF(AND(OR(M317="KO",L317&lt;&gt;""),OR(M317="",N317="",O317="")),Listes!$A$74,IF(AND(L317&lt;S317,U317=""),Listes!$A$76,IF(AND(L317&lt;&gt;"",S317&lt;L317,T317=""),Listes!$A$78,IF(AND(Y317="",OR(M317&lt;&gt;"",N317&lt;&gt;"",O317&lt;&gt;"",P317&lt;&gt;"",Q317&lt;&gt;"",R317&lt;&gt;"")),Listes!$A$79,""))))</f>
        <v/>
      </c>
      <c r="Y317" s="196"/>
      <c r="Z317" s="152">
        <f t="shared" si="29"/>
        <v>0</v>
      </c>
    </row>
    <row r="318" spans="1:26" ht="20.100000000000001" customHeight="1" x14ac:dyDescent="0.25">
      <c r="A318" s="134">
        <v>312</v>
      </c>
      <c r="B318" s="206" t="str">
        <f>IF('Dépenses rémunération au réel'!$B318="","",'Dépenses rémunération au réel'!$B318)</f>
        <v/>
      </c>
      <c r="C318" s="206" t="str">
        <f>IF('Dépenses rémunération au réel'!$C318="","",'Dépenses rémunération au réel'!$C318)</f>
        <v/>
      </c>
      <c r="D318" s="207" t="str">
        <f>IF('Dépenses rémunération au réel'!$D318="","",'Dépenses rémunération au réel'!$D318)</f>
        <v/>
      </c>
      <c r="E318" s="131" t="str">
        <f>IF('Dépenses rémunération au réel'!$E318="","",'Dépenses rémunération au réel'!$E318)</f>
        <v/>
      </c>
      <c r="F318" s="131" t="str">
        <f>IF('Dépenses rémunération au réel'!$F318="","",'Dépenses rémunération au réel'!$F318)</f>
        <v/>
      </c>
      <c r="G318" s="289" t="str">
        <f>IF('Dépenses rémunération au réel'!$G318="","",'Dépenses rémunération au réel'!$G318)</f>
        <v/>
      </c>
      <c r="H318" s="289" t="str">
        <f>IF('Dépenses rémunération au réel'!$H318="","",'Dépenses rémunération au réel'!$H318)</f>
        <v/>
      </c>
      <c r="I318" s="144" t="str">
        <f>IF('Dépenses rémunération au réel'!$I318="","",'Dépenses rémunération au réel'!$I318)</f>
        <v/>
      </c>
      <c r="J318" s="190" t="str">
        <f>IF('Dépenses rémunération au réel'!$J318="","",'Dépenses rémunération au réel'!$J318)</f>
        <v/>
      </c>
      <c r="K318" s="190" t="str">
        <f>IF('Dépenses rémunération au réel'!$K318="","",'Dépenses rémunération au réel'!$K318)</f>
        <v/>
      </c>
      <c r="L318" s="213" t="str">
        <f>IF('Dépenses rémunération au réel'!$L318=0,"",'Dépenses rémunération au réel'!$L318)</f>
        <v/>
      </c>
      <c r="M318" s="342"/>
      <c r="N318" s="291" t="str">
        <f t="shared" si="24"/>
        <v/>
      </c>
      <c r="O318" s="291" t="str">
        <f t="shared" si="25"/>
        <v/>
      </c>
      <c r="P318" s="189"/>
      <c r="Q318" s="102"/>
      <c r="R318" s="102"/>
      <c r="S318" s="145" t="str">
        <f t="shared" si="26"/>
        <v/>
      </c>
      <c r="T318" s="191"/>
      <c r="U318" s="192"/>
      <c r="V318" s="146" t="str">
        <f t="shared" si="27"/>
        <v/>
      </c>
      <c r="W318" s="507" t="str">
        <f t="shared" si="28"/>
        <v/>
      </c>
      <c r="X318" s="195" t="str">
        <f>IF(AND(OR(M318="KO",L318&lt;&gt;""),OR(M318="",N318="",O318="")),Listes!$A$74,IF(AND(L318&lt;S318,U318=""),Listes!$A$76,IF(AND(L318&lt;&gt;"",S318&lt;L318,T318=""),Listes!$A$78,IF(AND(Y318="",OR(M318&lt;&gt;"",N318&lt;&gt;"",O318&lt;&gt;"",P318&lt;&gt;"",Q318&lt;&gt;"",R318&lt;&gt;"")),Listes!$A$79,""))))</f>
        <v/>
      </c>
      <c r="Y318" s="196"/>
      <c r="Z318" s="152">
        <f t="shared" si="29"/>
        <v>0</v>
      </c>
    </row>
    <row r="319" spans="1:26" ht="20.100000000000001" customHeight="1" x14ac:dyDescent="0.25">
      <c r="A319" s="134">
        <v>313</v>
      </c>
      <c r="B319" s="206" t="str">
        <f>IF('Dépenses rémunération au réel'!$B319="","",'Dépenses rémunération au réel'!$B319)</f>
        <v/>
      </c>
      <c r="C319" s="206" t="str">
        <f>IF('Dépenses rémunération au réel'!$C319="","",'Dépenses rémunération au réel'!$C319)</f>
        <v/>
      </c>
      <c r="D319" s="207" t="str">
        <f>IF('Dépenses rémunération au réel'!$D319="","",'Dépenses rémunération au réel'!$D319)</f>
        <v/>
      </c>
      <c r="E319" s="131" t="str">
        <f>IF('Dépenses rémunération au réel'!$E319="","",'Dépenses rémunération au réel'!$E319)</f>
        <v/>
      </c>
      <c r="F319" s="131" t="str">
        <f>IF('Dépenses rémunération au réel'!$F319="","",'Dépenses rémunération au réel'!$F319)</f>
        <v/>
      </c>
      <c r="G319" s="289" t="str">
        <f>IF('Dépenses rémunération au réel'!$G319="","",'Dépenses rémunération au réel'!$G319)</f>
        <v/>
      </c>
      <c r="H319" s="289" t="str">
        <f>IF('Dépenses rémunération au réel'!$H319="","",'Dépenses rémunération au réel'!$H319)</f>
        <v/>
      </c>
      <c r="I319" s="144" t="str">
        <f>IF('Dépenses rémunération au réel'!$I319="","",'Dépenses rémunération au réel'!$I319)</f>
        <v/>
      </c>
      <c r="J319" s="190" t="str">
        <f>IF('Dépenses rémunération au réel'!$J319="","",'Dépenses rémunération au réel'!$J319)</f>
        <v/>
      </c>
      <c r="K319" s="190" t="str">
        <f>IF('Dépenses rémunération au réel'!$K319="","",'Dépenses rémunération au réel'!$K319)</f>
        <v/>
      </c>
      <c r="L319" s="213" t="str">
        <f>IF('Dépenses rémunération au réel'!$L319=0,"",'Dépenses rémunération au réel'!$L319)</f>
        <v/>
      </c>
      <c r="M319" s="342"/>
      <c r="N319" s="291" t="str">
        <f t="shared" si="24"/>
        <v/>
      </c>
      <c r="O319" s="291" t="str">
        <f t="shared" si="25"/>
        <v/>
      </c>
      <c r="P319" s="189"/>
      <c r="Q319" s="102"/>
      <c r="R319" s="102"/>
      <c r="S319" s="145" t="str">
        <f t="shared" si="26"/>
        <v/>
      </c>
      <c r="T319" s="191"/>
      <c r="U319" s="192"/>
      <c r="V319" s="146" t="str">
        <f t="shared" si="27"/>
        <v/>
      </c>
      <c r="W319" s="507" t="str">
        <f t="shared" si="28"/>
        <v/>
      </c>
      <c r="X319" s="195" t="str">
        <f>IF(AND(OR(M319="KO",L319&lt;&gt;""),OR(M319="",N319="",O319="")),Listes!$A$74,IF(AND(L319&lt;S319,U319=""),Listes!$A$76,IF(AND(L319&lt;&gt;"",S319&lt;L319,T319=""),Listes!$A$78,IF(AND(Y319="",OR(M319&lt;&gt;"",N319&lt;&gt;"",O319&lt;&gt;"",P319&lt;&gt;"",Q319&lt;&gt;"",R319&lt;&gt;"")),Listes!$A$79,""))))</f>
        <v/>
      </c>
      <c r="Y319" s="196"/>
      <c r="Z319" s="152">
        <f t="shared" si="29"/>
        <v>0</v>
      </c>
    </row>
    <row r="320" spans="1:26" ht="20.100000000000001" customHeight="1" x14ac:dyDescent="0.25">
      <c r="A320" s="134">
        <v>314</v>
      </c>
      <c r="B320" s="206" t="str">
        <f>IF('Dépenses rémunération au réel'!$B320="","",'Dépenses rémunération au réel'!$B320)</f>
        <v/>
      </c>
      <c r="C320" s="206" t="str">
        <f>IF('Dépenses rémunération au réel'!$C320="","",'Dépenses rémunération au réel'!$C320)</f>
        <v/>
      </c>
      <c r="D320" s="207" t="str">
        <f>IF('Dépenses rémunération au réel'!$D320="","",'Dépenses rémunération au réel'!$D320)</f>
        <v/>
      </c>
      <c r="E320" s="131" t="str">
        <f>IF('Dépenses rémunération au réel'!$E320="","",'Dépenses rémunération au réel'!$E320)</f>
        <v/>
      </c>
      <c r="F320" s="131" t="str">
        <f>IF('Dépenses rémunération au réel'!$F320="","",'Dépenses rémunération au réel'!$F320)</f>
        <v/>
      </c>
      <c r="G320" s="289" t="str">
        <f>IF('Dépenses rémunération au réel'!$G320="","",'Dépenses rémunération au réel'!$G320)</f>
        <v/>
      </c>
      <c r="H320" s="289" t="str">
        <f>IF('Dépenses rémunération au réel'!$H320="","",'Dépenses rémunération au réel'!$H320)</f>
        <v/>
      </c>
      <c r="I320" s="144" t="str">
        <f>IF('Dépenses rémunération au réel'!$I320="","",'Dépenses rémunération au réel'!$I320)</f>
        <v/>
      </c>
      <c r="J320" s="190" t="str">
        <f>IF('Dépenses rémunération au réel'!$J320="","",'Dépenses rémunération au réel'!$J320)</f>
        <v/>
      </c>
      <c r="K320" s="190" t="str">
        <f>IF('Dépenses rémunération au réel'!$K320="","",'Dépenses rémunération au réel'!$K320)</f>
        <v/>
      </c>
      <c r="L320" s="213" t="str">
        <f>IF('Dépenses rémunération au réel'!$L320=0,"",'Dépenses rémunération au réel'!$L320)</f>
        <v/>
      </c>
      <c r="M320" s="342"/>
      <c r="N320" s="291" t="str">
        <f t="shared" si="24"/>
        <v/>
      </c>
      <c r="O320" s="291" t="str">
        <f t="shared" si="25"/>
        <v/>
      </c>
      <c r="P320" s="189"/>
      <c r="Q320" s="102"/>
      <c r="R320" s="102"/>
      <c r="S320" s="145" t="str">
        <f t="shared" si="26"/>
        <v/>
      </c>
      <c r="T320" s="191"/>
      <c r="U320" s="192"/>
      <c r="V320" s="146" t="str">
        <f t="shared" si="27"/>
        <v/>
      </c>
      <c r="W320" s="507" t="str">
        <f t="shared" si="28"/>
        <v/>
      </c>
      <c r="X320" s="195" t="str">
        <f>IF(AND(OR(M320="KO",L320&lt;&gt;""),OR(M320="",N320="",O320="")),Listes!$A$74,IF(AND(L320&lt;S320,U320=""),Listes!$A$76,IF(AND(L320&lt;&gt;"",S320&lt;L320,T320=""),Listes!$A$78,IF(AND(Y320="",OR(M320&lt;&gt;"",N320&lt;&gt;"",O320&lt;&gt;"",P320&lt;&gt;"",Q320&lt;&gt;"",R320&lt;&gt;"")),Listes!$A$79,""))))</f>
        <v/>
      </c>
      <c r="Y320" s="196"/>
      <c r="Z320" s="152">
        <f t="shared" si="29"/>
        <v>0</v>
      </c>
    </row>
    <row r="321" spans="1:26" ht="20.100000000000001" customHeight="1" x14ac:dyDescent="0.25">
      <c r="A321" s="134">
        <v>315</v>
      </c>
      <c r="B321" s="206" t="str">
        <f>IF('Dépenses rémunération au réel'!$B321="","",'Dépenses rémunération au réel'!$B321)</f>
        <v/>
      </c>
      <c r="C321" s="206" t="str">
        <f>IF('Dépenses rémunération au réel'!$C321="","",'Dépenses rémunération au réel'!$C321)</f>
        <v/>
      </c>
      <c r="D321" s="207" t="str">
        <f>IF('Dépenses rémunération au réel'!$D321="","",'Dépenses rémunération au réel'!$D321)</f>
        <v/>
      </c>
      <c r="E321" s="131" t="str">
        <f>IF('Dépenses rémunération au réel'!$E321="","",'Dépenses rémunération au réel'!$E321)</f>
        <v/>
      </c>
      <c r="F321" s="131" t="str">
        <f>IF('Dépenses rémunération au réel'!$F321="","",'Dépenses rémunération au réel'!$F321)</f>
        <v/>
      </c>
      <c r="G321" s="289" t="str">
        <f>IF('Dépenses rémunération au réel'!$G321="","",'Dépenses rémunération au réel'!$G321)</f>
        <v/>
      </c>
      <c r="H321" s="289" t="str">
        <f>IF('Dépenses rémunération au réel'!$H321="","",'Dépenses rémunération au réel'!$H321)</f>
        <v/>
      </c>
      <c r="I321" s="144" t="str">
        <f>IF('Dépenses rémunération au réel'!$I321="","",'Dépenses rémunération au réel'!$I321)</f>
        <v/>
      </c>
      <c r="J321" s="190" t="str">
        <f>IF('Dépenses rémunération au réel'!$J321="","",'Dépenses rémunération au réel'!$J321)</f>
        <v/>
      </c>
      <c r="K321" s="190" t="str">
        <f>IF('Dépenses rémunération au réel'!$K321="","",'Dépenses rémunération au réel'!$K321)</f>
        <v/>
      </c>
      <c r="L321" s="213" t="str">
        <f>IF('Dépenses rémunération au réel'!$L321=0,"",'Dépenses rémunération au réel'!$L321)</f>
        <v/>
      </c>
      <c r="M321" s="342"/>
      <c r="N321" s="291" t="str">
        <f t="shared" si="24"/>
        <v/>
      </c>
      <c r="O321" s="291" t="str">
        <f t="shared" si="25"/>
        <v/>
      </c>
      <c r="P321" s="189"/>
      <c r="Q321" s="102"/>
      <c r="R321" s="102"/>
      <c r="S321" s="145" t="str">
        <f t="shared" si="26"/>
        <v/>
      </c>
      <c r="T321" s="191"/>
      <c r="U321" s="192"/>
      <c r="V321" s="146" t="str">
        <f t="shared" si="27"/>
        <v/>
      </c>
      <c r="W321" s="507" t="str">
        <f t="shared" si="28"/>
        <v/>
      </c>
      <c r="X321" s="195" t="str">
        <f>IF(AND(OR(M321="KO",L321&lt;&gt;""),OR(M321="",N321="",O321="")),Listes!$A$74,IF(AND(L321&lt;S321,U321=""),Listes!$A$76,IF(AND(L321&lt;&gt;"",S321&lt;L321,T321=""),Listes!$A$78,IF(AND(Y321="",OR(M321&lt;&gt;"",N321&lt;&gt;"",O321&lt;&gt;"",P321&lt;&gt;"",Q321&lt;&gt;"",R321&lt;&gt;"")),Listes!$A$79,""))))</f>
        <v/>
      </c>
      <c r="Y321" s="196"/>
      <c r="Z321" s="152">
        <f t="shared" si="29"/>
        <v>0</v>
      </c>
    </row>
    <row r="322" spans="1:26" ht="20.100000000000001" customHeight="1" x14ac:dyDescent="0.25">
      <c r="A322" s="134">
        <v>316</v>
      </c>
      <c r="B322" s="206" t="str">
        <f>IF('Dépenses rémunération au réel'!$B322="","",'Dépenses rémunération au réel'!$B322)</f>
        <v/>
      </c>
      <c r="C322" s="206" t="str">
        <f>IF('Dépenses rémunération au réel'!$C322="","",'Dépenses rémunération au réel'!$C322)</f>
        <v/>
      </c>
      <c r="D322" s="207" t="str">
        <f>IF('Dépenses rémunération au réel'!$D322="","",'Dépenses rémunération au réel'!$D322)</f>
        <v/>
      </c>
      <c r="E322" s="131" t="str">
        <f>IF('Dépenses rémunération au réel'!$E322="","",'Dépenses rémunération au réel'!$E322)</f>
        <v/>
      </c>
      <c r="F322" s="131" t="str">
        <f>IF('Dépenses rémunération au réel'!$F322="","",'Dépenses rémunération au réel'!$F322)</f>
        <v/>
      </c>
      <c r="G322" s="289" t="str">
        <f>IF('Dépenses rémunération au réel'!$G322="","",'Dépenses rémunération au réel'!$G322)</f>
        <v/>
      </c>
      <c r="H322" s="289" t="str">
        <f>IF('Dépenses rémunération au réel'!$H322="","",'Dépenses rémunération au réel'!$H322)</f>
        <v/>
      </c>
      <c r="I322" s="144" t="str">
        <f>IF('Dépenses rémunération au réel'!$I322="","",'Dépenses rémunération au réel'!$I322)</f>
        <v/>
      </c>
      <c r="J322" s="190" t="str">
        <f>IF('Dépenses rémunération au réel'!$J322="","",'Dépenses rémunération au réel'!$J322)</f>
        <v/>
      </c>
      <c r="K322" s="190" t="str">
        <f>IF('Dépenses rémunération au réel'!$K322="","",'Dépenses rémunération au réel'!$K322)</f>
        <v/>
      </c>
      <c r="L322" s="213" t="str">
        <f>IF('Dépenses rémunération au réel'!$L322=0,"",'Dépenses rémunération au réel'!$L322)</f>
        <v/>
      </c>
      <c r="M322" s="342"/>
      <c r="N322" s="291" t="str">
        <f t="shared" si="24"/>
        <v/>
      </c>
      <c r="O322" s="291" t="str">
        <f t="shared" si="25"/>
        <v/>
      </c>
      <c r="P322" s="189"/>
      <c r="Q322" s="102"/>
      <c r="R322" s="102"/>
      <c r="S322" s="145" t="str">
        <f t="shared" si="26"/>
        <v/>
      </c>
      <c r="T322" s="191"/>
      <c r="U322" s="192"/>
      <c r="V322" s="146" t="str">
        <f t="shared" si="27"/>
        <v/>
      </c>
      <c r="W322" s="507" t="str">
        <f t="shared" si="28"/>
        <v/>
      </c>
      <c r="X322" s="195" t="str">
        <f>IF(AND(OR(M322="KO",L322&lt;&gt;""),OR(M322="",N322="",O322="")),Listes!$A$74,IF(AND(L322&lt;S322,U322=""),Listes!$A$76,IF(AND(L322&lt;&gt;"",S322&lt;L322,T322=""),Listes!$A$78,IF(AND(Y322="",OR(M322&lt;&gt;"",N322&lt;&gt;"",O322&lt;&gt;"",P322&lt;&gt;"",Q322&lt;&gt;"",R322&lt;&gt;"")),Listes!$A$79,""))))</f>
        <v/>
      </c>
      <c r="Y322" s="196"/>
      <c r="Z322" s="152">
        <f t="shared" si="29"/>
        <v>0</v>
      </c>
    </row>
    <row r="323" spans="1:26" ht="20.100000000000001" customHeight="1" x14ac:dyDescent="0.25">
      <c r="A323" s="134">
        <v>317</v>
      </c>
      <c r="B323" s="206" t="str">
        <f>IF('Dépenses rémunération au réel'!$B323="","",'Dépenses rémunération au réel'!$B323)</f>
        <v/>
      </c>
      <c r="C323" s="206" t="str">
        <f>IF('Dépenses rémunération au réel'!$C323="","",'Dépenses rémunération au réel'!$C323)</f>
        <v/>
      </c>
      <c r="D323" s="207" t="str">
        <f>IF('Dépenses rémunération au réel'!$D323="","",'Dépenses rémunération au réel'!$D323)</f>
        <v/>
      </c>
      <c r="E323" s="131" t="str">
        <f>IF('Dépenses rémunération au réel'!$E323="","",'Dépenses rémunération au réel'!$E323)</f>
        <v/>
      </c>
      <c r="F323" s="131" t="str">
        <f>IF('Dépenses rémunération au réel'!$F323="","",'Dépenses rémunération au réel'!$F323)</f>
        <v/>
      </c>
      <c r="G323" s="289" t="str">
        <f>IF('Dépenses rémunération au réel'!$G323="","",'Dépenses rémunération au réel'!$G323)</f>
        <v/>
      </c>
      <c r="H323" s="289" t="str">
        <f>IF('Dépenses rémunération au réel'!$H323="","",'Dépenses rémunération au réel'!$H323)</f>
        <v/>
      </c>
      <c r="I323" s="144" t="str">
        <f>IF('Dépenses rémunération au réel'!$I323="","",'Dépenses rémunération au réel'!$I323)</f>
        <v/>
      </c>
      <c r="J323" s="190" t="str">
        <f>IF('Dépenses rémunération au réel'!$J323="","",'Dépenses rémunération au réel'!$J323)</f>
        <v/>
      </c>
      <c r="K323" s="190" t="str">
        <f>IF('Dépenses rémunération au réel'!$K323="","",'Dépenses rémunération au réel'!$K323)</f>
        <v/>
      </c>
      <c r="L323" s="213" t="str">
        <f>IF('Dépenses rémunération au réel'!$L323=0,"",'Dépenses rémunération au réel'!$L323)</f>
        <v/>
      </c>
      <c r="M323" s="342"/>
      <c r="N323" s="291" t="str">
        <f t="shared" si="24"/>
        <v/>
      </c>
      <c r="O323" s="291" t="str">
        <f t="shared" si="25"/>
        <v/>
      </c>
      <c r="P323" s="189"/>
      <c r="Q323" s="102"/>
      <c r="R323" s="102"/>
      <c r="S323" s="145" t="str">
        <f t="shared" si="26"/>
        <v/>
      </c>
      <c r="T323" s="191"/>
      <c r="U323" s="192"/>
      <c r="V323" s="146" t="str">
        <f t="shared" si="27"/>
        <v/>
      </c>
      <c r="W323" s="507" t="str">
        <f t="shared" si="28"/>
        <v/>
      </c>
      <c r="X323" s="195" t="str">
        <f>IF(AND(OR(M323="KO",L323&lt;&gt;""),OR(M323="",N323="",O323="")),Listes!$A$74,IF(AND(L323&lt;S323,U323=""),Listes!$A$76,IF(AND(L323&lt;&gt;"",S323&lt;L323,T323=""),Listes!$A$78,IF(AND(Y323="",OR(M323&lt;&gt;"",N323&lt;&gt;"",O323&lt;&gt;"",P323&lt;&gt;"",Q323&lt;&gt;"",R323&lt;&gt;"")),Listes!$A$79,""))))</f>
        <v/>
      </c>
      <c r="Y323" s="196"/>
      <c r="Z323" s="152">
        <f t="shared" si="29"/>
        <v>0</v>
      </c>
    </row>
    <row r="324" spans="1:26" ht="20.100000000000001" customHeight="1" x14ac:dyDescent="0.25">
      <c r="A324" s="134">
        <v>318</v>
      </c>
      <c r="B324" s="206" t="str">
        <f>IF('Dépenses rémunération au réel'!$B324="","",'Dépenses rémunération au réel'!$B324)</f>
        <v/>
      </c>
      <c r="C324" s="206" t="str">
        <f>IF('Dépenses rémunération au réel'!$C324="","",'Dépenses rémunération au réel'!$C324)</f>
        <v/>
      </c>
      <c r="D324" s="207" t="str">
        <f>IF('Dépenses rémunération au réel'!$D324="","",'Dépenses rémunération au réel'!$D324)</f>
        <v/>
      </c>
      <c r="E324" s="131" t="str">
        <f>IF('Dépenses rémunération au réel'!$E324="","",'Dépenses rémunération au réel'!$E324)</f>
        <v/>
      </c>
      <c r="F324" s="131" t="str">
        <f>IF('Dépenses rémunération au réel'!$F324="","",'Dépenses rémunération au réel'!$F324)</f>
        <v/>
      </c>
      <c r="G324" s="289" t="str">
        <f>IF('Dépenses rémunération au réel'!$G324="","",'Dépenses rémunération au réel'!$G324)</f>
        <v/>
      </c>
      <c r="H324" s="289" t="str">
        <f>IF('Dépenses rémunération au réel'!$H324="","",'Dépenses rémunération au réel'!$H324)</f>
        <v/>
      </c>
      <c r="I324" s="144" t="str">
        <f>IF('Dépenses rémunération au réel'!$I324="","",'Dépenses rémunération au réel'!$I324)</f>
        <v/>
      </c>
      <c r="J324" s="190" t="str">
        <f>IF('Dépenses rémunération au réel'!$J324="","",'Dépenses rémunération au réel'!$J324)</f>
        <v/>
      </c>
      <c r="K324" s="190" t="str">
        <f>IF('Dépenses rémunération au réel'!$K324="","",'Dépenses rémunération au réel'!$K324)</f>
        <v/>
      </c>
      <c r="L324" s="213" t="str">
        <f>IF('Dépenses rémunération au réel'!$L324=0,"",'Dépenses rémunération au réel'!$L324)</f>
        <v/>
      </c>
      <c r="M324" s="342"/>
      <c r="N324" s="291" t="str">
        <f t="shared" si="24"/>
        <v/>
      </c>
      <c r="O324" s="291" t="str">
        <f t="shared" si="25"/>
        <v/>
      </c>
      <c r="P324" s="189"/>
      <c r="Q324" s="102"/>
      <c r="R324" s="102"/>
      <c r="S324" s="145" t="str">
        <f t="shared" si="26"/>
        <v/>
      </c>
      <c r="T324" s="191"/>
      <c r="U324" s="192"/>
      <c r="V324" s="146" t="str">
        <f t="shared" si="27"/>
        <v/>
      </c>
      <c r="W324" s="507" t="str">
        <f t="shared" si="28"/>
        <v/>
      </c>
      <c r="X324" s="195" t="str">
        <f>IF(AND(OR(M324="KO",L324&lt;&gt;""),OR(M324="",N324="",O324="")),Listes!$A$74,IF(AND(L324&lt;S324,U324=""),Listes!$A$76,IF(AND(L324&lt;&gt;"",S324&lt;L324,T324=""),Listes!$A$78,IF(AND(Y324="",OR(M324&lt;&gt;"",N324&lt;&gt;"",O324&lt;&gt;"",P324&lt;&gt;"",Q324&lt;&gt;"",R324&lt;&gt;"")),Listes!$A$79,""))))</f>
        <v/>
      </c>
      <c r="Y324" s="196"/>
      <c r="Z324" s="152">
        <f t="shared" si="29"/>
        <v>0</v>
      </c>
    </row>
    <row r="325" spans="1:26" ht="20.100000000000001" customHeight="1" x14ac:dyDescent="0.25">
      <c r="A325" s="134">
        <v>319</v>
      </c>
      <c r="B325" s="206" t="str">
        <f>IF('Dépenses rémunération au réel'!$B325="","",'Dépenses rémunération au réel'!$B325)</f>
        <v/>
      </c>
      <c r="C325" s="206" t="str">
        <f>IF('Dépenses rémunération au réel'!$C325="","",'Dépenses rémunération au réel'!$C325)</f>
        <v/>
      </c>
      <c r="D325" s="207" t="str">
        <f>IF('Dépenses rémunération au réel'!$D325="","",'Dépenses rémunération au réel'!$D325)</f>
        <v/>
      </c>
      <c r="E325" s="131" t="str">
        <f>IF('Dépenses rémunération au réel'!$E325="","",'Dépenses rémunération au réel'!$E325)</f>
        <v/>
      </c>
      <c r="F325" s="131" t="str">
        <f>IF('Dépenses rémunération au réel'!$F325="","",'Dépenses rémunération au réel'!$F325)</f>
        <v/>
      </c>
      <c r="G325" s="289" t="str">
        <f>IF('Dépenses rémunération au réel'!$G325="","",'Dépenses rémunération au réel'!$G325)</f>
        <v/>
      </c>
      <c r="H325" s="289" t="str">
        <f>IF('Dépenses rémunération au réel'!$H325="","",'Dépenses rémunération au réel'!$H325)</f>
        <v/>
      </c>
      <c r="I325" s="144" t="str">
        <f>IF('Dépenses rémunération au réel'!$I325="","",'Dépenses rémunération au réel'!$I325)</f>
        <v/>
      </c>
      <c r="J325" s="190" t="str">
        <f>IF('Dépenses rémunération au réel'!$J325="","",'Dépenses rémunération au réel'!$J325)</f>
        <v/>
      </c>
      <c r="K325" s="190" t="str">
        <f>IF('Dépenses rémunération au réel'!$K325="","",'Dépenses rémunération au réel'!$K325)</f>
        <v/>
      </c>
      <c r="L325" s="213" t="str">
        <f>IF('Dépenses rémunération au réel'!$L325=0,"",'Dépenses rémunération au réel'!$L325)</f>
        <v/>
      </c>
      <c r="M325" s="342"/>
      <c r="N325" s="291" t="str">
        <f t="shared" si="24"/>
        <v/>
      </c>
      <c r="O325" s="291" t="str">
        <f t="shared" si="25"/>
        <v/>
      </c>
      <c r="P325" s="189"/>
      <c r="Q325" s="102"/>
      <c r="R325" s="102"/>
      <c r="S325" s="145" t="str">
        <f t="shared" si="26"/>
        <v/>
      </c>
      <c r="T325" s="191"/>
      <c r="U325" s="192"/>
      <c r="V325" s="146" t="str">
        <f t="shared" si="27"/>
        <v/>
      </c>
      <c r="W325" s="507" t="str">
        <f t="shared" si="28"/>
        <v/>
      </c>
      <c r="X325" s="195" t="str">
        <f>IF(AND(OR(M325="KO",L325&lt;&gt;""),OR(M325="",N325="",O325="")),Listes!$A$74,IF(AND(L325&lt;S325,U325=""),Listes!$A$76,IF(AND(L325&lt;&gt;"",S325&lt;L325,T325=""),Listes!$A$78,IF(AND(Y325="",OR(M325&lt;&gt;"",N325&lt;&gt;"",O325&lt;&gt;"",P325&lt;&gt;"",Q325&lt;&gt;"",R325&lt;&gt;"")),Listes!$A$79,""))))</f>
        <v/>
      </c>
      <c r="Y325" s="196"/>
      <c r="Z325" s="152">
        <f t="shared" si="29"/>
        <v>0</v>
      </c>
    </row>
    <row r="326" spans="1:26" ht="20.100000000000001" customHeight="1" x14ac:dyDescent="0.25">
      <c r="A326" s="134">
        <v>320</v>
      </c>
      <c r="B326" s="206" t="str">
        <f>IF('Dépenses rémunération au réel'!$B326="","",'Dépenses rémunération au réel'!$B326)</f>
        <v/>
      </c>
      <c r="C326" s="206" t="str">
        <f>IF('Dépenses rémunération au réel'!$C326="","",'Dépenses rémunération au réel'!$C326)</f>
        <v/>
      </c>
      <c r="D326" s="207" t="str">
        <f>IF('Dépenses rémunération au réel'!$D326="","",'Dépenses rémunération au réel'!$D326)</f>
        <v/>
      </c>
      <c r="E326" s="131" t="str">
        <f>IF('Dépenses rémunération au réel'!$E326="","",'Dépenses rémunération au réel'!$E326)</f>
        <v/>
      </c>
      <c r="F326" s="131" t="str">
        <f>IF('Dépenses rémunération au réel'!$F326="","",'Dépenses rémunération au réel'!$F326)</f>
        <v/>
      </c>
      <c r="G326" s="289" t="str">
        <f>IF('Dépenses rémunération au réel'!$G326="","",'Dépenses rémunération au réel'!$G326)</f>
        <v/>
      </c>
      <c r="H326" s="289" t="str">
        <f>IF('Dépenses rémunération au réel'!$H326="","",'Dépenses rémunération au réel'!$H326)</f>
        <v/>
      </c>
      <c r="I326" s="144" t="str">
        <f>IF('Dépenses rémunération au réel'!$I326="","",'Dépenses rémunération au réel'!$I326)</f>
        <v/>
      </c>
      <c r="J326" s="190" t="str">
        <f>IF('Dépenses rémunération au réel'!$J326="","",'Dépenses rémunération au réel'!$J326)</f>
        <v/>
      </c>
      <c r="K326" s="190" t="str">
        <f>IF('Dépenses rémunération au réel'!$K326="","",'Dépenses rémunération au réel'!$K326)</f>
        <v/>
      </c>
      <c r="L326" s="213" t="str">
        <f>IF('Dépenses rémunération au réel'!$L326=0,"",'Dépenses rémunération au réel'!$L326)</f>
        <v/>
      </c>
      <c r="M326" s="342"/>
      <c r="N326" s="291" t="str">
        <f t="shared" si="24"/>
        <v/>
      </c>
      <c r="O326" s="291" t="str">
        <f t="shared" si="25"/>
        <v/>
      </c>
      <c r="P326" s="189"/>
      <c r="Q326" s="102"/>
      <c r="R326" s="102"/>
      <c r="S326" s="145" t="str">
        <f t="shared" si="26"/>
        <v/>
      </c>
      <c r="T326" s="191"/>
      <c r="U326" s="192"/>
      <c r="V326" s="146" t="str">
        <f t="shared" si="27"/>
        <v/>
      </c>
      <c r="W326" s="507" t="str">
        <f t="shared" si="28"/>
        <v/>
      </c>
      <c r="X326" s="195" t="str">
        <f>IF(AND(OR(M326="KO",L326&lt;&gt;""),OR(M326="",N326="",O326="")),Listes!$A$74,IF(AND(L326&lt;S326,U326=""),Listes!$A$76,IF(AND(L326&lt;&gt;"",S326&lt;L326,T326=""),Listes!$A$78,IF(AND(Y326="",OR(M326&lt;&gt;"",N326&lt;&gt;"",O326&lt;&gt;"",P326&lt;&gt;"",Q326&lt;&gt;"",R326&lt;&gt;"")),Listes!$A$79,""))))</f>
        <v/>
      </c>
      <c r="Y326" s="196"/>
      <c r="Z326" s="152">
        <f t="shared" si="29"/>
        <v>0</v>
      </c>
    </row>
    <row r="327" spans="1:26" ht="20.100000000000001" customHeight="1" x14ac:dyDescent="0.25">
      <c r="A327" s="134">
        <v>321</v>
      </c>
      <c r="B327" s="206" t="str">
        <f>IF('Dépenses rémunération au réel'!$B327="","",'Dépenses rémunération au réel'!$B327)</f>
        <v/>
      </c>
      <c r="C327" s="206" t="str">
        <f>IF('Dépenses rémunération au réel'!$C327="","",'Dépenses rémunération au réel'!$C327)</f>
        <v/>
      </c>
      <c r="D327" s="207" t="str">
        <f>IF('Dépenses rémunération au réel'!$D327="","",'Dépenses rémunération au réel'!$D327)</f>
        <v/>
      </c>
      <c r="E327" s="131" t="str">
        <f>IF('Dépenses rémunération au réel'!$E327="","",'Dépenses rémunération au réel'!$E327)</f>
        <v/>
      </c>
      <c r="F327" s="131" t="str">
        <f>IF('Dépenses rémunération au réel'!$F327="","",'Dépenses rémunération au réel'!$F327)</f>
        <v/>
      </c>
      <c r="G327" s="289" t="str">
        <f>IF('Dépenses rémunération au réel'!$G327="","",'Dépenses rémunération au réel'!$G327)</f>
        <v/>
      </c>
      <c r="H327" s="289" t="str">
        <f>IF('Dépenses rémunération au réel'!$H327="","",'Dépenses rémunération au réel'!$H327)</f>
        <v/>
      </c>
      <c r="I327" s="144" t="str">
        <f>IF('Dépenses rémunération au réel'!$I327="","",'Dépenses rémunération au réel'!$I327)</f>
        <v/>
      </c>
      <c r="J327" s="190" t="str">
        <f>IF('Dépenses rémunération au réel'!$J327="","",'Dépenses rémunération au réel'!$J327)</f>
        <v/>
      </c>
      <c r="K327" s="190" t="str">
        <f>IF('Dépenses rémunération au réel'!$K327="","",'Dépenses rémunération au réel'!$K327)</f>
        <v/>
      </c>
      <c r="L327" s="213" t="str">
        <f>IF('Dépenses rémunération au réel'!$L327=0,"",'Dépenses rémunération au réel'!$L327)</f>
        <v/>
      </c>
      <c r="M327" s="342"/>
      <c r="N327" s="291" t="str">
        <f t="shared" si="24"/>
        <v/>
      </c>
      <c r="O327" s="291" t="str">
        <f t="shared" si="25"/>
        <v/>
      </c>
      <c r="P327" s="189"/>
      <c r="Q327" s="102"/>
      <c r="R327" s="102"/>
      <c r="S327" s="145" t="str">
        <f t="shared" si="26"/>
        <v/>
      </c>
      <c r="T327" s="191"/>
      <c r="U327" s="192"/>
      <c r="V327" s="146" t="str">
        <f t="shared" si="27"/>
        <v/>
      </c>
      <c r="W327" s="507" t="str">
        <f t="shared" si="28"/>
        <v/>
      </c>
      <c r="X327" s="195" t="str">
        <f>IF(AND(OR(M327="KO",L327&lt;&gt;""),OR(M327="",N327="",O327="")),Listes!$A$74,IF(AND(L327&lt;S327,U327=""),Listes!$A$76,IF(AND(L327&lt;&gt;"",S327&lt;L327,T327=""),Listes!$A$78,IF(AND(Y327="",OR(M327&lt;&gt;"",N327&lt;&gt;"",O327&lt;&gt;"",P327&lt;&gt;"",Q327&lt;&gt;"",R327&lt;&gt;"")),Listes!$A$79,""))))</f>
        <v/>
      </c>
      <c r="Y327" s="196"/>
      <c r="Z327" s="152">
        <f t="shared" si="29"/>
        <v>0</v>
      </c>
    </row>
    <row r="328" spans="1:26" ht="20.100000000000001" customHeight="1" x14ac:dyDescent="0.25">
      <c r="A328" s="134">
        <v>322</v>
      </c>
      <c r="B328" s="206" t="str">
        <f>IF('Dépenses rémunération au réel'!$B328="","",'Dépenses rémunération au réel'!$B328)</f>
        <v/>
      </c>
      <c r="C328" s="206" t="str">
        <f>IF('Dépenses rémunération au réel'!$C328="","",'Dépenses rémunération au réel'!$C328)</f>
        <v/>
      </c>
      <c r="D328" s="207" t="str">
        <f>IF('Dépenses rémunération au réel'!$D328="","",'Dépenses rémunération au réel'!$D328)</f>
        <v/>
      </c>
      <c r="E328" s="131" t="str">
        <f>IF('Dépenses rémunération au réel'!$E328="","",'Dépenses rémunération au réel'!$E328)</f>
        <v/>
      </c>
      <c r="F328" s="131" t="str">
        <f>IF('Dépenses rémunération au réel'!$F328="","",'Dépenses rémunération au réel'!$F328)</f>
        <v/>
      </c>
      <c r="G328" s="289" t="str">
        <f>IF('Dépenses rémunération au réel'!$G328="","",'Dépenses rémunération au réel'!$G328)</f>
        <v/>
      </c>
      <c r="H328" s="289" t="str">
        <f>IF('Dépenses rémunération au réel'!$H328="","",'Dépenses rémunération au réel'!$H328)</f>
        <v/>
      </c>
      <c r="I328" s="144" t="str">
        <f>IF('Dépenses rémunération au réel'!$I328="","",'Dépenses rémunération au réel'!$I328)</f>
        <v/>
      </c>
      <c r="J328" s="190" t="str">
        <f>IF('Dépenses rémunération au réel'!$J328="","",'Dépenses rémunération au réel'!$J328)</f>
        <v/>
      </c>
      <c r="K328" s="190" t="str">
        <f>IF('Dépenses rémunération au réel'!$K328="","",'Dépenses rémunération au réel'!$K328)</f>
        <v/>
      </c>
      <c r="L328" s="213" t="str">
        <f>IF('Dépenses rémunération au réel'!$L328=0,"",'Dépenses rémunération au réel'!$L328)</f>
        <v/>
      </c>
      <c r="M328" s="342"/>
      <c r="N328" s="291" t="str">
        <f t="shared" ref="N328:N391" si="30">IF(M328="KO","",IF(M328="","",G328))</f>
        <v/>
      </c>
      <c r="O328" s="291" t="str">
        <f t="shared" ref="O328:O391" si="31">IF(M328="KO","",IF(M328="","",H328))</f>
        <v/>
      </c>
      <c r="P328" s="189"/>
      <c r="Q328" s="102"/>
      <c r="R328" s="102"/>
      <c r="S328" s="145" t="str">
        <f t="shared" ref="S328:S391" si="32">IF($E328="","",IF(OR(($P328=0),($Q328=0)),0,$P328/$Q328*$R328))</f>
        <v/>
      </c>
      <c r="T328" s="191"/>
      <c r="U328" s="192"/>
      <c r="V328" s="146" t="str">
        <f t="shared" ref="V328:V391" si="33">IF(R328="","",IF(E328="Salaire_chercheur",MIN(140000/1607*R328,140000),IF(E328="Salaire_directeur",MIN(110000/1607*R328,110000),IF(E328="Salaire_ingénieur",MIN(80000/1607*R328,80000),IF(E328="Salaire_technicien",MIN(60000/1607*R328,60000),"")))))</f>
        <v/>
      </c>
      <c r="W328" s="507" t="str">
        <f t="shared" ref="W328:W391" si="34">IF(P328="","",MIN(S328,V328))</f>
        <v/>
      </c>
      <c r="X328" s="195" t="str">
        <f>IF(AND(OR(M328="KO",L328&lt;&gt;""),OR(M328="",N328="",O328="")),Listes!$A$74,IF(AND(L328&lt;S328,U328=""),Listes!$A$76,IF(AND(L328&lt;&gt;"",S328&lt;L328,T328=""),Listes!$A$78,IF(AND(Y328="",OR(M328&lt;&gt;"",N328&lt;&gt;"",O328&lt;&gt;"",P328&lt;&gt;"",Q328&lt;&gt;"",R328&lt;&gt;"")),Listes!$A$79,""))))</f>
        <v/>
      </c>
      <c r="Y328" s="196"/>
      <c r="Z328" s="152">
        <f t="shared" ref="Z328:Z391" si="35">IF(AND(B328&lt;&gt;"",Y328&lt;&gt;"Oui"),1,0)</f>
        <v>0</v>
      </c>
    </row>
    <row r="329" spans="1:26" ht="20.100000000000001" customHeight="1" x14ac:dyDescent="0.25">
      <c r="A329" s="134">
        <v>323</v>
      </c>
      <c r="B329" s="206" t="str">
        <f>IF('Dépenses rémunération au réel'!$B329="","",'Dépenses rémunération au réel'!$B329)</f>
        <v/>
      </c>
      <c r="C329" s="206" t="str">
        <f>IF('Dépenses rémunération au réel'!$C329="","",'Dépenses rémunération au réel'!$C329)</f>
        <v/>
      </c>
      <c r="D329" s="207" t="str">
        <f>IF('Dépenses rémunération au réel'!$D329="","",'Dépenses rémunération au réel'!$D329)</f>
        <v/>
      </c>
      <c r="E329" s="131" t="str">
        <f>IF('Dépenses rémunération au réel'!$E329="","",'Dépenses rémunération au réel'!$E329)</f>
        <v/>
      </c>
      <c r="F329" s="131" t="str">
        <f>IF('Dépenses rémunération au réel'!$F329="","",'Dépenses rémunération au réel'!$F329)</f>
        <v/>
      </c>
      <c r="G329" s="289" t="str">
        <f>IF('Dépenses rémunération au réel'!$G329="","",'Dépenses rémunération au réel'!$G329)</f>
        <v/>
      </c>
      <c r="H329" s="289" t="str">
        <f>IF('Dépenses rémunération au réel'!$H329="","",'Dépenses rémunération au réel'!$H329)</f>
        <v/>
      </c>
      <c r="I329" s="144" t="str">
        <f>IF('Dépenses rémunération au réel'!$I329="","",'Dépenses rémunération au réel'!$I329)</f>
        <v/>
      </c>
      <c r="J329" s="190" t="str">
        <f>IF('Dépenses rémunération au réel'!$J329="","",'Dépenses rémunération au réel'!$J329)</f>
        <v/>
      </c>
      <c r="K329" s="190" t="str">
        <f>IF('Dépenses rémunération au réel'!$K329="","",'Dépenses rémunération au réel'!$K329)</f>
        <v/>
      </c>
      <c r="L329" s="213" t="str">
        <f>IF('Dépenses rémunération au réel'!$L329=0,"",'Dépenses rémunération au réel'!$L329)</f>
        <v/>
      </c>
      <c r="M329" s="342"/>
      <c r="N329" s="291" t="str">
        <f t="shared" si="30"/>
        <v/>
      </c>
      <c r="O329" s="291" t="str">
        <f t="shared" si="31"/>
        <v/>
      </c>
      <c r="P329" s="189"/>
      <c r="Q329" s="102"/>
      <c r="R329" s="102"/>
      <c r="S329" s="145" t="str">
        <f t="shared" si="32"/>
        <v/>
      </c>
      <c r="T329" s="191"/>
      <c r="U329" s="192"/>
      <c r="V329" s="146" t="str">
        <f t="shared" si="33"/>
        <v/>
      </c>
      <c r="W329" s="507" t="str">
        <f t="shared" si="34"/>
        <v/>
      </c>
      <c r="X329" s="195" t="str">
        <f>IF(AND(OR(M329="KO",L329&lt;&gt;""),OR(M329="",N329="",O329="")),Listes!$A$74,IF(AND(L329&lt;S329,U329=""),Listes!$A$76,IF(AND(L329&lt;&gt;"",S329&lt;L329,T329=""),Listes!$A$78,IF(AND(Y329="",OR(M329&lt;&gt;"",N329&lt;&gt;"",O329&lt;&gt;"",P329&lt;&gt;"",Q329&lt;&gt;"",R329&lt;&gt;"")),Listes!$A$79,""))))</f>
        <v/>
      </c>
      <c r="Y329" s="196"/>
      <c r="Z329" s="152">
        <f t="shared" si="35"/>
        <v>0</v>
      </c>
    </row>
    <row r="330" spans="1:26" ht="20.100000000000001" customHeight="1" x14ac:dyDescent="0.25">
      <c r="A330" s="134">
        <v>324</v>
      </c>
      <c r="B330" s="206" t="str">
        <f>IF('Dépenses rémunération au réel'!$B330="","",'Dépenses rémunération au réel'!$B330)</f>
        <v/>
      </c>
      <c r="C330" s="206" t="str">
        <f>IF('Dépenses rémunération au réel'!$C330="","",'Dépenses rémunération au réel'!$C330)</f>
        <v/>
      </c>
      <c r="D330" s="207" t="str">
        <f>IF('Dépenses rémunération au réel'!$D330="","",'Dépenses rémunération au réel'!$D330)</f>
        <v/>
      </c>
      <c r="E330" s="131" t="str">
        <f>IF('Dépenses rémunération au réel'!$E330="","",'Dépenses rémunération au réel'!$E330)</f>
        <v/>
      </c>
      <c r="F330" s="131" t="str">
        <f>IF('Dépenses rémunération au réel'!$F330="","",'Dépenses rémunération au réel'!$F330)</f>
        <v/>
      </c>
      <c r="G330" s="289" t="str">
        <f>IF('Dépenses rémunération au réel'!$G330="","",'Dépenses rémunération au réel'!$G330)</f>
        <v/>
      </c>
      <c r="H330" s="289" t="str">
        <f>IF('Dépenses rémunération au réel'!$H330="","",'Dépenses rémunération au réel'!$H330)</f>
        <v/>
      </c>
      <c r="I330" s="144" t="str">
        <f>IF('Dépenses rémunération au réel'!$I330="","",'Dépenses rémunération au réel'!$I330)</f>
        <v/>
      </c>
      <c r="J330" s="190" t="str">
        <f>IF('Dépenses rémunération au réel'!$J330="","",'Dépenses rémunération au réel'!$J330)</f>
        <v/>
      </c>
      <c r="K330" s="190" t="str">
        <f>IF('Dépenses rémunération au réel'!$K330="","",'Dépenses rémunération au réel'!$K330)</f>
        <v/>
      </c>
      <c r="L330" s="213" t="str">
        <f>IF('Dépenses rémunération au réel'!$L330=0,"",'Dépenses rémunération au réel'!$L330)</f>
        <v/>
      </c>
      <c r="M330" s="342"/>
      <c r="N330" s="291" t="str">
        <f t="shared" si="30"/>
        <v/>
      </c>
      <c r="O330" s="291" t="str">
        <f t="shared" si="31"/>
        <v/>
      </c>
      <c r="P330" s="189"/>
      <c r="Q330" s="102"/>
      <c r="R330" s="102"/>
      <c r="S330" s="145" t="str">
        <f t="shared" si="32"/>
        <v/>
      </c>
      <c r="T330" s="191"/>
      <c r="U330" s="192"/>
      <c r="V330" s="146" t="str">
        <f t="shared" si="33"/>
        <v/>
      </c>
      <c r="W330" s="507" t="str">
        <f t="shared" si="34"/>
        <v/>
      </c>
      <c r="X330" s="195" t="str">
        <f>IF(AND(OR(M330="KO",L330&lt;&gt;""),OR(M330="",N330="",O330="")),Listes!$A$74,IF(AND(L330&lt;S330,U330=""),Listes!$A$76,IF(AND(L330&lt;&gt;"",S330&lt;L330,T330=""),Listes!$A$78,IF(AND(Y330="",OR(M330&lt;&gt;"",N330&lt;&gt;"",O330&lt;&gt;"",P330&lt;&gt;"",Q330&lt;&gt;"",R330&lt;&gt;"")),Listes!$A$79,""))))</f>
        <v/>
      </c>
      <c r="Y330" s="196"/>
      <c r="Z330" s="152">
        <f t="shared" si="35"/>
        <v>0</v>
      </c>
    </row>
    <row r="331" spans="1:26" ht="20.100000000000001" customHeight="1" x14ac:dyDescent="0.25">
      <c r="A331" s="134">
        <v>325</v>
      </c>
      <c r="B331" s="206" t="str">
        <f>IF('Dépenses rémunération au réel'!$B331="","",'Dépenses rémunération au réel'!$B331)</f>
        <v/>
      </c>
      <c r="C331" s="206" t="str">
        <f>IF('Dépenses rémunération au réel'!$C331="","",'Dépenses rémunération au réel'!$C331)</f>
        <v/>
      </c>
      <c r="D331" s="207" t="str">
        <f>IF('Dépenses rémunération au réel'!$D331="","",'Dépenses rémunération au réel'!$D331)</f>
        <v/>
      </c>
      <c r="E331" s="131" t="str">
        <f>IF('Dépenses rémunération au réel'!$E331="","",'Dépenses rémunération au réel'!$E331)</f>
        <v/>
      </c>
      <c r="F331" s="131" t="str">
        <f>IF('Dépenses rémunération au réel'!$F331="","",'Dépenses rémunération au réel'!$F331)</f>
        <v/>
      </c>
      <c r="G331" s="289" t="str">
        <f>IF('Dépenses rémunération au réel'!$G331="","",'Dépenses rémunération au réel'!$G331)</f>
        <v/>
      </c>
      <c r="H331" s="289" t="str">
        <f>IF('Dépenses rémunération au réel'!$H331="","",'Dépenses rémunération au réel'!$H331)</f>
        <v/>
      </c>
      <c r="I331" s="144" t="str">
        <f>IF('Dépenses rémunération au réel'!$I331="","",'Dépenses rémunération au réel'!$I331)</f>
        <v/>
      </c>
      <c r="J331" s="190" t="str">
        <f>IF('Dépenses rémunération au réel'!$J331="","",'Dépenses rémunération au réel'!$J331)</f>
        <v/>
      </c>
      <c r="K331" s="190" t="str">
        <f>IF('Dépenses rémunération au réel'!$K331="","",'Dépenses rémunération au réel'!$K331)</f>
        <v/>
      </c>
      <c r="L331" s="213" t="str">
        <f>IF('Dépenses rémunération au réel'!$L331=0,"",'Dépenses rémunération au réel'!$L331)</f>
        <v/>
      </c>
      <c r="M331" s="342"/>
      <c r="N331" s="291" t="str">
        <f t="shared" si="30"/>
        <v/>
      </c>
      <c r="O331" s="291" t="str">
        <f t="shared" si="31"/>
        <v/>
      </c>
      <c r="P331" s="189"/>
      <c r="Q331" s="102"/>
      <c r="R331" s="102"/>
      <c r="S331" s="145" t="str">
        <f t="shared" si="32"/>
        <v/>
      </c>
      <c r="T331" s="191"/>
      <c r="U331" s="192"/>
      <c r="V331" s="146" t="str">
        <f t="shared" si="33"/>
        <v/>
      </c>
      <c r="W331" s="507" t="str">
        <f t="shared" si="34"/>
        <v/>
      </c>
      <c r="X331" s="195" t="str">
        <f>IF(AND(OR(M331="KO",L331&lt;&gt;""),OR(M331="",N331="",O331="")),Listes!$A$74,IF(AND(L331&lt;S331,U331=""),Listes!$A$76,IF(AND(L331&lt;&gt;"",S331&lt;L331,T331=""),Listes!$A$78,IF(AND(Y331="",OR(M331&lt;&gt;"",N331&lt;&gt;"",O331&lt;&gt;"",P331&lt;&gt;"",Q331&lt;&gt;"",R331&lt;&gt;"")),Listes!$A$79,""))))</f>
        <v/>
      </c>
      <c r="Y331" s="196"/>
      <c r="Z331" s="152">
        <f t="shared" si="35"/>
        <v>0</v>
      </c>
    </row>
    <row r="332" spans="1:26" ht="20.100000000000001" customHeight="1" x14ac:dyDescent="0.25">
      <c r="A332" s="134">
        <v>326</v>
      </c>
      <c r="B332" s="206" t="str">
        <f>IF('Dépenses rémunération au réel'!$B332="","",'Dépenses rémunération au réel'!$B332)</f>
        <v/>
      </c>
      <c r="C332" s="206" t="str">
        <f>IF('Dépenses rémunération au réel'!$C332="","",'Dépenses rémunération au réel'!$C332)</f>
        <v/>
      </c>
      <c r="D332" s="207" t="str">
        <f>IF('Dépenses rémunération au réel'!$D332="","",'Dépenses rémunération au réel'!$D332)</f>
        <v/>
      </c>
      <c r="E332" s="131" t="str">
        <f>IF('Dépenses rémunération au réel'!$E332="","",'Dépenses rémunération au réel'!$E332)</f>
        <v/>
      </c>
      <c r="F332" s="131" t="str">
        <f>IF('Dépenses rémunération au réel'!$F332="","",'Dépenses rémunération au réel'!$F332)</f>
        <v/>
      </c>
      <c r="G332" s="289" t="str">
        <f>IF('Dépenses rémunération au réel'!$G332="","",'Dépenses rémunération au réel'!$G332)</f>
        <v/>
      </c>
      <c r="H332" s="289" t="str">
        <f>IF('Dépenses rémunération au réel'!$H332="","",'Dépenses rémunération au réel'!$H332)</f>
        <v/>
      </c>
      <c r="I332" s="144" t="str">
        <f>IF('Dépenses rémunération au réel'!$I332="","",'Dépenses rémunération au réel'!$I332)</f>
        <v/>
      </c>
      <c r="J332" s="190" t="str">
        <f>IF('Dépenses rémunération au réel'!$J332="","",'Dépenses rémunération au réel'!$J332)</f>
        <v/>
      </c>
      <c r="K332" s="190" t="str">
        <f>IF('Dépenses rémunération au réel'!$K332="","",'Dépenses rémunération au réel'!$K332)</f>
        <v/>
      </c>
      <c r="L332" s="213" t="str">
        <f>IF('Dépenses rémunération au réel'!$L332=0,"",'Dépenses rémunération au réel'!$L332)</f>
        <v/>
      </c>
      <c r="M332" s="342"/>
      <c r="N332" s="291" t="str">
        <f t="shared" si="30"/>
        <v/>
      </c>
      <c r="O332" s="291" t="str">
        <f t="shared" si="31"/>
        <v/>
      </c>
      <c r="P332" s="189"/>
      <c r="Q332" s="102"/>
      <c r="R332" s="102"/>
      <c r="S332" s="145" t="str">
        <f t="shared" si="32"/>
        <v/>
      </c>
      <c r="T332" s="191"/>
      <c r="U332" s="192"/>
      <c r="V332" s="146" t="str">
        <f t="shared" si="33"/>
        <v/>
      </c>
      <c r="W332" s="507" t="str">
        <f t="shared" si="34"/>
        <v/>
      </c>
      <c r="X332" s="195" t="str">
        <f>IF(AND(OR(M332="KO",L332&lt;&gt;""),OR(M332="",N332="",O332="")),Listes!$A$74,IF(AND(L332&lt;S332,U332=""),Listes!$A$76,IF(AND(L332&lt;&gt;"",S332&lt;L332,T332=""),Listes!$A$78,IF(AND(Y332="",OR(M332&lt;&gt;"",N332&lt;&gt;"",O332&lt;&gt;"",P332&lt;&gt;"",Q332&lt;&gt;"",R332&lt;&gt;"")),Listes!$A$79,""))))</f>
        <v/>
      </c>
      <c r="Y332" s="196"/>
      <c r="Z332" s="152">
        <f t="shared" si="35"/>
        <v>0</v>
      </c>
    </row>
    <row r="333" spans="1:26" ht="20.100000000000001" customHeight="1" x14ac:dyDescent="0.25">
      <c r="A333" s="134">
        <v>327</v>
      </c>
      <c r="B333" s="206" t="str">
        <f>IF('Dépenses rémunération au réel'!$B333="","",'Dépenses rémunération au réel'!$B333)</f>
        <v/>
      </c>
      <c r="C333" s="206" t="str">
        <f>IF('Dépenses rémunération au réel'!$C333="","",'Dépenses rémunération au réel'!$C333)</f>
        <v/>
      </c>
      <c r="D333" s="207" t="str">
        <f>IF('Dépenses rémunération au réel'!$D333="","",'Dépenses rémunération au réel'!$D333)</f>
        <v/>
      </c>
      <c r="E333" s="131" t="str">
        <f>IF('Dépenses rémunération au réel'!$E333="","",'Dépenses rémunération au réel'!$E333)</f>
        <v/>
      </c>
      <c r="F333" s="131" t="str">
        <f>IF('Dépenses rémunération au réel'!$F333="","",'Dépenses rémunération au réel'!$F333)</f>
        <v/>
      </c>
      <c r="G333" s="289" t="str">
        <f>IF('Dépenses rémunération au réel'!$G333="","",'Dépenses rémunération au réel'!$G333)</f>
        <v/>
      </c>
      <c r="H333" s="289" t="str">
        <f>IF('Dépenses rémunération au réel'!$H333="","",'Dépenses rémunération au réel'!$H333)</f>
        <v/>
      </c>
      <c r="I333" s="144" t="str">
        <f>IF('Dépenses rémunération au réel'!$I333="","",'Dépenses rémunération au réel'!$I333)</f>
        <v/>
      </c>
      <c r="J333" s="190" t="str">
        <f>IF('Dépenses rémunération au réel'!$J333="","",'Dépenses rémunération au réel'!$J333)</f>
        <v/>
      </c>
      <c r="K333" s="190" t="str">
        <f>IF('Dépenses rémunération au réel'!$K333="","",'Dépenses rémunération au réel'!$K333)</f>
        <v/>
      </c>
      <c r="L333" s="213" t="str">
        <f>IF('Dépenses rémunération au réel'!$L333=0,"",'Dépenses rémunération au réel'!$L333)</f>
        <v/>
      </c>
      <c r="M333" s="342"/>
      <c r="N333" s="291" t="str">
        <f t="shared" si="30"/>
        <v/>
      </c>
      <c r="O333" s="291" t="str">
        <f t="shared" si="31"/>
        <v/>
      </c>
      <c r="P333" s="189"/>
      <c r="Q333" s="102"/>
      <c r="R333" s="102"/>
      <c r="S333" s="145" t="str">
        <f t="shared" si="32"/>
        <v/>
      </c>
      <c r="T333" s="191"/>
      <c r="U333" s="192"/>
      <c r="V333" s="146" t="str">
        <f t="shared" si="33"/>
        <v/>
      </c>
      <c r="W333" s="507" t="str">
        <f t="shared" si="34"/>
        <v/>
      </c>
      <c r="X333" s="195" t="str">
        <f>IF(AND(OR(M333="KO",L333&lt;&gt;""),OR(M333="",N333="",O333="")),Listes!$A$74,IF(AND(L333&lt;S333,U333=""),Listes!$A$76,IF(AND(L333&lt;&gt;"",S333&lt;L333,T333=""),Listes!$A$78,IF(AND(Y333="",OR(M333&lt;&gt;"",N333&lt;&gt;"",O333&lt;&gt;"",P333&lt;&gt;"",Q333&lt;&gt;"",R333&lt;&gt;"")),Listes!$A$79,""))))</f>
        <v/>
      </c>
      <c r="Y333" s="196"/>
      <c r="Z333" s="152">
        <f t="shared" si="35"/>
        <v>0</v>
      </c>
    </row>
    <row r="334" spans="1:26" ht="20.100000000000001" customHeight="1" x14ac:dyDescent="0.25">
      <c r="A334" s="134">
        <v>328</v>
      </c>
      <c r="B334" s="206" t="str">
        <f>IF('Dépenses rémunération au réel'!$B334="","",'Dépenses rémunération au réel'!$B334)</f>
        <v/>
      </c>
      <c r="C334" s="206" t="str">
        <f>IF('Dépenses rémunération au réel'!$C334="","",'Dépenses rémunération au réel'!$C334)</f>
        <v/>
      </c>
      <c r="D334" s="207" t="str">
        <f>IF('Dépenses rémunération au réel'!$D334="","",'Dépenses rémunération au réel'!$D334)</f>
        <v/>
      </c>
      <c r="E334" s="131" t="str">
        <f>IF('Dépenses rémunération au réel'!$E334="","",'Dépenses rémunération au réel'!$E334)</f>
        <v/>
      </c>
      <c r="F334" s="131" t="str">
        <f>IF('Dépenses rémunération au réel'!$F334="","",'Dépenses rémunération au réel'!$F334)</f>
        <v/>
      </c>
      <c r="G334" s="289" t="str">
        <f>IF('Dépenses rémunération au réel'!$G334="","",'Dépenses rémunération au réel'!$G334)</f>
        <v/>
      </c>
      <c r="H334" s="289" t="str">
        <f>IF('Dépenses rémunération au réel'!$H334="","",'Dépenses rémunération au réel'!$H334)</f>
        <v/>
      </c>
      <c r="I334" s="144" t="str">
        <f>IF('Dépenses rémunération au réel'!$I334="","",'Dépenses rémunération au réel'!$I334)</f>
        <v/>
      </c>
      <c r="J334" s="190" t="str">
        <f>IF('Dépenses rémunération au réel'!$J334="","",'Dépenses rémunération au réel'!$J334)</f>
        <v/>
      </c>
      <c r="K334" s="190" t="str">
        <f>IF('Dépenses rémunération au réel'!$K334="","",'Dépenses rémunération au réel'!$K334)</f>
        <v/>
      </c>
      <c r="L334" s="213" t="str">
        <f>IF('Dépenses rémunération au réel'!$L334=0,"",'Dépenses rémunération au réel'!$L334)</f>
        <v/>
      </c>
      <c r="M334" s="342"/>
      <c r="N334" s="291" t="str">
        <f t="shared" si="30"/>
        <v/>
      </c>
      <c r="O334" s="291" t="str">
        <f t="shared" si="31"/>
        <v/>
      </c>
      <c r="P334" s="189"/>
      <c r="Q334" s="102"/>
      <c r="R334" s="102"/>
      <c r="S334" s="145" t="str">
        <f t="shared" si="32"/>
        <v/>
      </c>
      <c r="T334" s="191"/>
      <c r="U334" s="192"/>
      <c r="V334" s="146" t="str">
        <f t="shared" si="33"/>
        <v/>
      </c>
      <c r="W334" s="507" t="str">
        <f t="shared" si="34"/>
        <v/>
      </c>
      <c r="X334" s="195" t="str">
        <f>IF(AND(OR(M334="KO",L334&lt;&gt;""),OR(M334="",N334="",O334="")),Listes!$A$74,IF(AND(L334&lt;S334,U334=""),Listes!$A$76,IF(AND(L334&lt;&gt;"",S334&lt;L334,T334=""),Listes!$A$78,IF(AND(Y334="",OR(M334&lt;&gt;"",N334&lt;&gt;"",O334&lt;&gt;"",P334&lt;&gt;"",Q334&lt;&gt;"",R334&lt;&gt;"")),Listes!$A$79,""))))</f>
        <v/>
      </c>
      <c r="Y334" s="196"/>
      <c r="Z334" s="152">
        <f t="shared" si="35"/>
        <v>0</v>
      </c>
    </row>
    <row r="335" spans="1:26" ht="20.100000000000001" customHeight="1" x14ac:dyDescent="0.25">
      <c r="A335" s="134">
        <v>329</v>
      </c>
      <c r="B335" s="206" t="str">
        <f>IF('Dépenses rémunération au réel'!$B335="","",'Dépenses rémunération au réel'!$B335)</f>
        <v/>
      </c>
      <c r="C335" s="206" t="str">
        <f>IF('Dépenses rémunération au réel'!$C335="","",'Dépenses rémunération au réel'!$C335)</f>
        <v/>
      </c>
      <c r="D335" s="207" t="str">
        <f>IF('Dépenses rémunération au réel'!$D335="","",'Dépenses rémunération au réel'!$D335)</f>
        <v/>
      </c>
      <c r="E335" s="131" t="str">
        <f>IF('Dépenses rémunération au réel'!$E335="","",'Dépenses rémunération au réel'!$E335)</f>
        <v/>
      </c>
      <c r="F335" s="131" t="str">
        <f>IF('Dépenses rémunération au réel'!$F335="","",'Dépenses rémunération au réel'!$F335)</f>
        <v/>
      </c>
      <c r="G335" s="289" t="str">
        <f>IF('Dépenses rémunération au réel'!$G335="","",'Dépenses rémunération au réel'!$G335)</f>
        <v/>
      </c>
      <c r="H335" s="289" t="str">
        <f>IF('Dépenses rémunération au réel'!$H335="","",'Dépenses rémunération au réel'!$H335)</f>
        <v/>
      </c>
      <c r="I335" s="144" t="str">
        <f>IF('Dépenses rémunération au réel'!$I335="","",'Dépenses rémunération au réel'!$I335)</f>
        <v/>
      </c>
      <c r="J335" s="190" t="str">
        <f>IF('Dépenses rémunération au réel'!$J335="","",'Dépenses rémunération au réel'!$J335)</f>
        <v/>
      </c>
      <c r="K335" s="190" t="str">
        <f>IF('Dépenses rémunération au réel'!$K335="","",'Dépenses rémunération au réel'!$K335)</f>
        <v/>
      </c>
      <c r="L335" s="213" t="str">
        <f>IF('Dépenses rémunération au réel'!$L335=0,"",'Dépenses rémunération au réel'!$L335)</f>
        <v/>
      </c>
      <c r="M335" s="342"/>
      <c r="N335" s="291" t="str">
        <f t="shared" si="30"/>
        <v/>
      </c>
      <c r="O335" s="291" t="str">
        <f t="shared" si="31"/>
        <v/>
      </c>
      <c r="P335" s="189"/>
      <c r="Q335" s="102"/>
      <c r="R335" s="102"/>
      <c r="S335" s="145" t="str">
        <f t="shared" si="32"/>
        <v/>
      </c>
      <c r="T335" s="191"/>
      <c r="U335" s="192"/>
      <c r="V335" s="146" t="str">
        <f t="shared" si="33"/>
        <v/>
      </c>
      <c r="W335" s="507" t="str">
        <f t="shared" si="34"/>
        <v/>
      </c>
      <c r="X335" s="195" t="str">
        <f>IF(AND(OR(M335="KO",L335&lt;&gt;""),OR(M335="",N335="",O335="")),Listes!$A$74,IF(AND(L335&lt;S335,U335=""),Listes!$A$76,IF(AND(L335&lt;&gt;"",S335&lt;L335,T335=""),Listes!$A$78,IF(AND(Y335="",OR(M335&lt;&gt;"",N335&lt;&gt;"",O335&lt;&gt;"",P335&lt;&gt;"",Q335&lt;&gt;"",R335&lt;&gt;"")),Listes!$A$79,""))))</f>
        <v/>
      </c>
      <c r="Y335" s="196"/>
      <c r="Z335" s="152">
        <f t="shared" si="35"/>
        <v>0</v>
      </c>
    </row>
    <row r="336" spans="1:26" ht="20.100000000000001" customHeight="1" x14ac:dyDescent="0.25">
      <c r="A336" s="134">
        <v>330</v>
      </c>
      <c r="B336" s="206" t="str">
        <f>IF('Dépenses rémunération au réel'!$B336="","",'Dépenses rémunération au réel'!$B336)</f>
        <v/>
      </c>
      <c r="C336" s="206" t="str">
        <f>IF('Dépenses rémunération au réel'!$C336="","",'Dépenses rémunération au réel'!$C336)</f>
        <v/>
      </c>
      <c r="D336" s="207" t="str">
        <f>IF('Dépenses rémunération au réel'!$D336="","",'Dépenses rémunération au réel'!$D336)</f>
        <v/>
      </c>
      <c r="E336" s="131" t="str">
        <f>IF('Dépenses rémunération au réel'!$E336="","",'Dépenses rémunération au réel'!$E336)</f>
        <v/>
      </c>
      <c r="F336" s="131" t="str">
        <f>IF('Dépenses rémunération au réel'!$F336="","",'Dépenses rémunération au réel'!$F336)</f>
        <v/>
      </c>
      <c r="G336" s="289" t="str">
        <f>IF('Dépenses rémunération au réel'!$G336="","",'Dépenses rémunération au réel'!$G336)</f>
        <v/>
      </c>
      <c r="H336" s="289" t="str">
        <f>IF('Dépenses rémunération au réel'!$H336="","",'Dépenses rémunération au réel'!$H336)</f>
        <v/>
      </c>
      <c r="I336" s="144" t="str">
        <f>IF('Dépenses rémunération au réel'!$I336="","",'Dépenses rémunération au réel'!$I336)</f>
        <v/>
      </c>
      <c r="J336" s="190" t="str">
        <f>IF('Dépenses rémunération au réel'!$J336="","",'Dépenses rémunération au réel'!$J336)</f>
        <v/>
      </c>
      <c r="K336" s="190" t="str">
        <f>IF('Dépenses rémunération au réel'!$K336="","",'Dépenses rémunération au réel'!$K336)</f>
        <v/>
      </c>
      <c r="L336" s="213" t="str">
        <f>IF('Dépenses rémunération au réel'!$L336=0,"",'Dépenses rémunération au réel'!$L336)</f>
        <v/>
      </c>
      <c r="M336" s="342"/>
      <c r="N336" s="291" t="str">
        <f t="shared" si="30"/>
        <v/>
      </c>
      <c r="O336" s="291" t="str">
        <f t="shared" si="31"/>
        <v/>
      </c>
      <c r="P336" s="189"/>
      <c r="Q336" s="102"/>
      <c r="R336" s="102"/>
      <c r="S336" s="145" t="str">
        <f t="shared" si="32"/>
        <v/>
      </c>
      <c r="T336" s="191"/>
      <c r="U336" s="192"/>
      <c r="V336" s="146" t="str">
        <f t="shared" si="33"/>
        <v/>
      </c>
      <c r="W336" s="507" t="str">
        <f t="shared" si="34"/>
        <v/>
      </c>
      <c r="X336" s="195" t="str">
        <f>IF(AND(OR(M336="KO",L336&lt;&gt;""),OR(M336="",N336="",O336="")),Listes!$A$74,IF(AND(L336&lt;S336,U336=""),Listes!$A$76,IF(AND(L336&lt;&gt;"",S336&lt;L336,T336=""),Listes!$A$78,IF(AND(Y336="",OR(M336&lt;&gt;"",N336&lt;&gt;"",O336&lt;&gt;"",P336&lt;&gt;"",Q336&lt;&gt;"",R336&lt;&gt;"")),Listes!$A$79,""))))</f>
        <v/>
      </c>
      <c r="Y336" s="196"/>
      <c r="Z336" s="152">
        <f t="shared" si="35"/>
        <v>0</v>
      </c>
    </row>
    <row r="337" spans="1:26" ht="20.100000000000001" customHeight="1" x14ac:dyDescent="0.25">
      <c r="A337" s="134">
        <v>331</v>
      </c>
      <c r="B337" s="206" t="str">
        <f>IF('Dépenses rémunération au réel'!$B337="","",'Dépenses rémunération au réel'!$B337)</f>
        <v/>
      </c>
      <c r="C337" s="206" t="str">
        <f>IF('Dépenses rémunération au réel'!$C337="","",'Dépenses rémunération au réel'!$C337)</f>
        <v/>
      </c>
      <c r="D337" s="207" t="str">
        <f>IF('Dépenses rémunération au réel'!$D337="","",'Dépenses rémunération au réel'!$D337)</f>
        <v/>
      </c>
      <c r="E337" s="131" t="str">
        <f>IF('Dépenses rémunération au réel'!$E337="","",'Dépenses rémunération au réel'!$E337)</f>
        <v/>
      </c>
      <c r="F337" s="131" t="str">
        <f>IF('Dépenses rémunération au réel'!$F337="","",'Dépenses rémunération au réel'!$F337)</f>
        <v/>
      </c>
      <c r="G337" s="289" t="str">
        <f>IF('Dépenses rémunération au réel'!$G337="","",'Dépenses rémunération au réel'!$G337)</f>
        <v/>
      </c>
      <c r="H337" s="289" t="str">
        <f>IF('Dépenses rémunération au réel'!$H337="","",'Dépenses rémunération au réel'!$H337)</f>
        <v/>
      </c>
      <c r="I337" s="144" t="str">
        <f>IF('Dépenses rémunération au réel'!$I337="","",'Dépenses rémunération au réel'!$I337)</f>
        <v/>
      </c>
      <c r="J337" s="190" t="str">
        <f>IF('Dépenses rémunération au réel'!$J337="","",'Dépenses rémunération au réel'!$J337)</f>
        <v/>
      </c>
      <c r="K337" s="190" t="str">
        <f>IF('Dépenses rémunération au réel'!$K337="","",'Dépenses rémunération au réel'!$K337)</f>
        <v/>
      </c>
      <c r="L337" s="213" t="str">
        <f>IF('Dépenses rémunération au réel'!$L337=0,"",'Dépenses rémunération au réel'!$L337)</f>
        <v/>
      </c>
      <c r="M337" s="342"/>
      <c r="N337" s="291" t="str">
        <f t="shared" si="30"/>
        <v/>
      </c>
      <c r="O337" s="291" t="str">
        <f t="shared" si="31"/>
        <v/>
      </c>
      <c r="P337" s="189"/>
      <c r="Q337" s="102"/>
      <c r="R337" s="102"/>
      <c r="S337" s="145" t="str">
        <f t="shared" si="32"/>
        <v/>
      </c>
      <c r="T337" s="191"/>
      <c r="U337" s="192"/>
      <c r="V337" s="146" t="str">
        <f t="shared" si="33"/>
        <v/>
      </c>
      <c r="W337" s="507" t="str">
        <f t="shared" si="34"/>
        <v/>
      </c>
      <c r="X337" s="195" t="str">
        <f>IF(AND(OR(M337="KO",L337&lt;&gt;""),OR(M337="",N337="",O337="")),Listes!$A$74,IF(AND(L337&lt;S337,U337=""),Listes!$A$76,IF(AND(L337&lt;&gt;"",S337&lt;L337,T337=""),Listes!$A$78,IF(AND(Y337="",OR(M337&lt;&gt;"",N337&lt;&gt;"",O337&lt;&gt;"",P337&lt;&gt;"",Q337&lt;&gt;"",R337&lt;&gt;"")),Listes!$A$79,""))))</f>
        <v/>
      </c>
      <c r="Y337" s="196"/>
      <c r="Z337" s="152">
        <f t="shared" si="35"/>
        <v>0</v>
      </c>
    </row>
    <row r="338" spans="1:26" ht="20.100000000000001" customHeight="1" x14ac:dyDescent="0.25">
      <c r="A338" s="134">
        <v>332</v>
      </c>
      <c r="B338" s="206" t="str">
        <f>IF('Dépenses rémunération au réel'!$B338="","",'Dépenses rémunération au réel'!$B338)</f>
        <v/>
      </c>
      <c r="C338" s="206" t="str">
        <f>IF('Dépenses rémunération au réel'!$C338="","",'Dépenses rémunération au réel'!$C338)</f>
        <v/>
      </c>
      <c r="D338" s="207" t="str">
        <f>IF('Dépenses rémunération au réel'!$D338="","",'Dépenses rémunération au réel'!$D338)</f>
        <v/>
      </c>
      <c r="E338" s="131" t="str">
        <f>IF('Dépenses rémunération au réel'!$E338="","",'Dépenses rémunération au réel'!$E338)</f>
        <v/>
      </c>
      <c r="F338" s="131" t="str">
        <f>IF('Dépenses rémunération au réel'!$F338="","",'Dépenses rémunération au réel'!$F338)</f>
        <v/>
      </c>
      <c r="G338" s="289" t="str">
        <f>IF('Dépenses rémunération au réel'!$G338="","",'Dépenses rémunération au réel'!$G338)</f>
        <v/>
      </c>
      <c r="H338" s="289" t="str">
        <f>IF('Dépenses rémunération au réel'!$H338="","",'Dépenses rémunération au réel'!$H338)</f>
        <v/>
      </c>
      <c r="I338" s="144" t="str">
        <f>IF('Dépenses rémunération au réel'!$I338="","",'Dépenses rémunération au réel'!$I338)</f>
        <v/>
      </c>
      <c r="J338" s="190" t="str">
        <f>IF('Dépenses rémunération au réel'!$J338="","",'Dépenses rémunération au réel'!$J338)</f>
        <v/>
      </c>
      <c r="K338" s="190" t="str">
        <f>IF('Dépenses rémunération au réel'!$K338="","",'Dépenses rémunération au réel'!$K338)</f>
        <v/>
      </c>
      <c r="L338" s="213" t="str">
        <f>IF('Dépenses rémunération au réel'!$L338=0,"",'Dépenses rémunération au réel'!$L338)</f>
        <v/>
      </c>
      <c r="M338" s="342"/>
      <c r="N338" s="291" t="str">
        <f t="shared" si="30"/>
        <v/>
      </c>
      <c r="O338" s="291" t="str">
        <f t="shared" si="31"/>
        <v/>
      </c>
      <c r="P338" s="189"/>
      <c r="Q338" s="102"/>
      <c r="R338" s="102"/>
      <c r="S338" s="145" t="str">
        <f t="shared" si="32"/>
        <v/>
      </c>
      <c r="T338" s="191"/>
      <c r="U338" s="192"/>
      <c r="V338" s="146" t="str">
        <f t="shared" si="33"/>
        <v/>
      </c>
      <c r="W338" s="507" t="str">
        <f t="shared" si="34"/>
        <v/>
      </c>
      <c r="X338" s="195" t="str">
        <f>IF(AND(OR(M338="KO",L338&lt;&gt;""),OR(M338="",N338="",O338="")),Listes!$A$74,IF(AND(L338&lt;S338,U338=""),Listes!$A$76,IF(AND(L338&lt;&gt;"",S338&lt;L338,T338=""),Listes!$A$78,IF(AND(Y338="",OR(M338&lt;&gt;"",N338&lt;&gt;"",O338&lt;&gt;"",P338&lt;&gt;"",Q338&lt;&gt;"",R338&lt;&gt;"")),Listes!$A$79,""))))</f>
        <v/>
      </c>
      <c r="Y338" s="196"/>
      <c r="Z338" s="152">
        <f t="shared" si="35"/>
        <v>0</v>
      </c>
    </row>
    <row r="339" spans="1:26" ht="20.100000000000001" customHeight="1" x14ac:dyDescent="0.25">
      <c r="A339" s="134">
        <v>333</v>
      </c>
      <c r="B339" s="206" t="str">
        <f>IF('Dépenses rémunération au réel'!$B339="","",'Dépenses rémunération au réel'!$B339)</f>
        <v/>
      </c>
      <c r="C339" s="206" t="str">
        <f>IF('Dépenses rémunération au réel'!$C339="","",'Dépenses rémunération au réel'!$C339)</f>
        <v/>
      </c>
      <c r="D339" s="207" t="str">
        <f>IF('Dépenses rémunération au réel'!$D339="","",'Dépenses rémunération au réel'!$D339)</f>
        <v/>
      </c>
      <c r="E339" s="131" t="str">
        <f>IF('Dépenses rémunération au réel'!$E339="","",'Dépenses rémunération au réel'!$E339)</f>
        <v/>
      </c>
      <c r="F339" s="131" t="str">
        <f>IF('Dépenses rémunération au réel'!$F339="","",'Dépenses rémunération au réel'!$F339)</f>
        <v/>
      </c>
      <c r="G339" s="289" t="str">
        <f>IF('Dépenses rémunération au réel'!$G339="","",'Dépenses rémunération au réel'!$G339)</f>
        <v/>
      </c>
      <c r="H339" s="289" t="str">
        <f>IF('Dépenses rémunération au réel'!$H339="","",'Dépenses rémunération au réel'!$H339)</f>
        <v/>
      </c>
      <c r="I339" s="144" t="str">
        <f>IF('Dépenses rémunération au réel'!$I339="","",'Dépenses rémunération au réel'!$I339)</f>
        <v/>
      </c>
      <c r="J339" s="190" t="str">
        <f>IF('Dépenses rémunération au réel'!$J339="","",'Dépenses rémunération au réel'!$J339)</f>
        <v/>
      </c>
      <c r="K339" s="190" t="str">
        <f>IF('Dépenses rémunération au réel'!$K339="","",'Dépenses rémunération au réel'!$K339)</f>
        <v/>
      </c>
      <c r="L339" s="213" t="str">
        <f>IF('Dépenses rémunération au réel'!$L339=0,"",'Dépenses rémunération au réel'!$L339)</f>
        <v/>
      </c>
      <c r="M339" s="342"/>
      <c r="N339" s="291" t="str">
        <f t="shared" si="30"/>
        <v/>
      </c>
      <c r="O339" s="291" t="str">
        <f t="shared" si="31"/>
        <v/>
      </c>
      <c r="P339" s="189"/>
      <c r="Q339" s="102"/>
      <c r="R339" s="102"/>
      <c r="S339" s="145" t="str">
        <f t="shared" si="32"/>
        <v/>
      </c>
      <c r="T339" s="191"/>
      <c r="U339" s="192"/>
      <c r="V339" s="146" t="str">
        <f t="shared" si="33"/>
        <v/>
      </c>
      <c r="W339" s="507" t="str">
        <f t="shared" si="34"/>
        <v/>
      </c>
      <c r="X339" s="195" t="str">
        <f>IF(AND(OR(M339="KO",L339&lt;&gt;""),OR(M339="",N339="",O339="")),Listes!$A$74,IF(AND(L339&lt;S339,U339=""),Listes!$A$76,IF(AND(L339&lt;&gt;"",S339&lt;L339,T339=""),Listes!$A$78,IF(AND(Y339="",OR(M339&lt;&gt;"",N339&lt;&gt;"",O339&lt;&gt;"",P339&lt;&gt;"",Q339&lt;&gt;"",R339&lt;&gt;"")),Listes!$A$79,""))))</f>
        <v/>
      </c>
      <c r="Y339" s="196"/>
      <c r="Z339" s="152">
        <f t="shared" si="35"/>
        <v>0</v>
      </c>
    </row>
    <row r="340" spans="1:26" ht="20.100000000000001" customHeight="1" x14ac:dyDescent="0.25">
      <c r="A340" s="134">
        <v>334</v>
      </c>
      <c r="B340" s="206" t="str">
        <f>IF('Dépenses rémunération au réel'!$B340="","",'Dépenses rémunération au réel'!$B340)</f>
        <v/>
      </c>
      <c r="C340" s="206" t="str">
        <f>IF('Dépenses rémunération au réel'!$C340="","",'Dépenses rémunération au réel'!$C340)</f>
        <v/>
      </c>
      <c r="D340" s="207" t="str">
        <f>IF('Dépenses rémunération au réel'!$D340="","",'Dépenses rémunération au réel'!$D340)</f>
        <v/>
      </c>
      <c r="E340" s="131" t="str">
        <f>IF('Dépenses rémunération au réel'!$E340="","",'Dépenses rémunération au réel'!$E340)</f>
        <v/>
      </c>
      <c r="F340" s="131" t="str">
        <f>IF('Dépenses rémunération au réel'!$F340="","",'Dépenses rémunération au réel'!$F340)</f>
        <v/>
      </c>
      <c r="G340" s="289" t="str">
        <f>IF('Dépenses rémunération au réel'!$G340="","",'Dépenses rémunération au réel'!$G340)</f>
        <v/>
      </c>
      <c r="H340" s="289" t="str">
        <f>IF('Dépenses rémunération au réel'!$H340="","",'Dépenses rémunération au réel'!$H340)</f>
        <v/>
      </c>
      <c r="I340" s="144" t="str">
        <f>IF('Dépenses rémunération au réel'!$I340="","",'Dépenses rémunération au réel'!$I340)</f>
        <v/>
      </c>
      <c r="J340" s="190" t="str">
        <f>IF('Dépenses rémunération au réel'!$J340="","",'Dépenses rémunération au réel'!$J340)</f>
        <v/>
      </c>
      <c r="K340" s="190" t="str">
        <f>IF('Dépenses rémunération au réel'!$K340="","",'Dépenses rémunération au réel'!$K340)</f>
        <v/>
      </c>
      <c r="L340" s="213" t="str">
        <f>IF('Dépenses rémunération au réel'!$L340=0,"",'Dépenses rémunération au réel'!$L340)</f>
        <v/>
      </c>
      <c r="M340" s="342"/>
      <c r="N340" s="291" t="str">
        <f t="shared" si="30"/>
        <v/>
      </c>
      <c r="O340" s="291" t="str">
        <f t="shared" si="31"/>
        <v/>
      </c>
      <c r="P340" s="189"/>
      <c r="Q340" s="102"/>
      <c r="R340" s="102"/>
      <c r="S340" s="145" t="str">
        <f t="shared" si="32"/>
        <v/>
      </c>
      <c r="T340" s="191"/>
      <c r="U340" s="192"/>
      <c r="V340" s="146" t="str">
        <f t="shared" si="33"/>
        <v/>
      </c>
      <c r="W340" s="507" t="str">
        <f t="shared" si="34"/>
        <v/>
      </c>
      <c r="X340" s="195" t="str">
        <f>IF(AND(OR(M340="KO",L340&lt;&gt;""),OR(M340="",N340="",O340="")),Listes!$A$74,IF(AND(L340&lt;S340,U340=""),Listes!$A$76,IF(AND(L340&lt;&gt;"",S340&lt;L340,T340=""),Listes!$A$78,IF(AND(Y340="",OR(M340&lt;&gt;"",N340&lt;&gt;"",O340&lt;&gt;"",P340&lt;&gt;"",Q340&lt;&gt;"",R340&lt;&gt;"")),Listes!$A$79,""))))</f>
        <v/>
      </c>
      <c r="Y340" s="196"/>
      <c r="Z340" s="152">
        <f t="shared" si="35"/>
        <v>0</v>
      </c>
    </row>
    <row r="341" spans="1:26" ht="20.100000000000001" customHeight="1" x14ac:dyDescent="0.25">
      <c r="A341" s="134">
        <v>335</v>
      </c>
      <c r="B341" s="206" t="str">
        <f>IF('Dépenses rémunération au réel'!$B341="","",'Dépenses rémunération au réel'!$B341)</f>
        <v/>
      </c>
      <c r="C341" s="206" t="str">
        <f>IF('Dépenses rémunération au réel'!$C341="","",'Dépenses rémunération au réel'!$C341)</f>
        <v/>
      </c>
      <c r="D341" s="207" t="str">
        <f>IF('Dépenses rémunération au réel'!$D341="","",'Dépenses rémunération au réel'!$D341)</f>
        <v/>
      </c>
      <c r="E341" s="131" t="str">
        <f>IF('Dépenses rémunération au réel'!$E341="","",'Dépenses rémunération au réel'!$E341)</f>
        <v/>
      </c>
      <c r="F341" s="131" t="str">
        <f>IF('Dépenses rémunération au réel'!$F341="","",'Dépenses rémunération au réel'!$F341)</f>
        <v/>
      </c>
      <c r="G341" s="289" t="str">
        <f>IF('Dépenses rémunération au réel'!$G341="","",'Dépenses rémunération au réel'!$G341)</f>
        <v/>
      </c>
      <c r="H341" s="289" t="str">
        <f>IF('Dépenses rémunération au réel'!$H341="","",'Dépenses rémunération au réel'!$H341)</f>
        <v/>
      </c>
      <c r="I341" s="144" t="str">
        <f>IF('Dépenses rémunération au réel'!$I341="","",'Dépenses rémunération au réel'!$I341)</f>
        <v/>
      </c>
      <c r="J341" s="190" t="str">
        <f>IF('Dépenses rémunération au réel'!$J341="","",'Dépenses rémunération au réel'!$J341)</f>
        <v/>
      </c>
      <c r="K341" s="190" t="str">
        <f>IF('Dépenses rémunération au réel'!$K341="","",'Dépenses rémunération au réel'!$K341)</f>
        <v/>
      </c>
      <c r="L341" s="213" t="str">
        <f>IF('Dépenses rémunération au réel'!$L341=0,"",'Dépenses rémunération au réel'!$L341)</f>
        <v/>
      </c>
      <c r="M341" s="342"/>
      <c r="N341" s="291" t="str">
        <f t="shared" si="30"/>
        <v/>
      </c>
      <c r="O341" s="291" t="str">
        <f t="shared" si="31"/>
        <v/>
      </c>
      <c r="P341" s="189"/>
      <c r="Q341" s="102"/>
      <c r="R341" s="102"/>
      <c r="S341" s="145" t="str">
        <f t="shared" si="32"/>
        <v/>
      </c>
      <c r="T341" s="191"/>
      <c r="U341" s="192"/>
      <c r="V341" s="146" t="str">
        <f t="shared" si="33"/>
        <v/>
      </c>
      <c r="W341" s="507" t="str">
        <f t="shared" si="34"/>
        <v/>
      </c>
      <c r="X341" s="195" t="str">
        <f>IF(AND(OR(M341="KO",L341&lt;&gt;""),OR(M341="",N341="",O341="")),Listes!$A$74,IF(AND(L341&lt;S341,U341=""),Listes!$A$76,IF(AND(L341&lt;&gt;"",S341&lt;L341,T341=""),Listes!$A$78,IF(AND(Y341="",OR(M341&lt;&gt;"",N341&lt;&gt;"",O341&lt;&gt;"",P341&lt;&gt;"",Q341&lt;&gt;"",R341&lt;&gt;"")),Listes!$A$79,""))))</f>
        <v/>
      </c>
      <c r="Y341" s="196"/>
      <c r="Z341" s="152">
        <f t="shared" si="35"/>
        <v>0</v>
      </c>
    </row>
    <row r="342" spans="1:26" ht="20.100000000000001" customHeight="1" x14ac:dyDescent="0.25">
      <c r="A342" s="134">
        <v>336</v>
      </c>
      <c r="B342" s="206" t="str">
        <f>IF('Dépenses rémunération au réel'!$B342="","",'Dépenses rémunération au réel'!$B342)</f>
        <v/>
      </c>
      <c r="C342" s="206" t="str">
        <f>IF('Dépenses rémunération au réel'!$C342="","",'Dépenses rémunération au réel'!$C342)</f>
        <v/>
      </c>
      <c r="D342" s="207" t="str">
        <f>IF('Dépenses rémunération au réel'!$D342="","",'Dépenses rémunération au réel'!$D342)</f>
        <v/>
      </c>
      <c r="E342" s="131" t="str">
        <f>IF('Dépenses rémunération au réel'!$E342="","",'Dépenses rémunération au réel'!$E342)</f>
        <v/>
      </c>
      <c r="F342" s="131" t="str">
        <f>IF('Dépenses rémunération au réel'!$F342="","",'Dépenses rémunération au réel'!$F342)</f>
        <v/>
      </c>
      <c r="G342" s="289" t="str">
        <f>IF('Dépenses rémunération au réel'!$G342="","",'Dépenses rémunération au réel'!$G342)</f>
        <v/>
      </c>
      <c r="H342" s="289" t="str">
        <f>IF('Dépenses rémunération au réel'!$H342="","",'Dépenses rémunération au réel'!$H342)</f>
        <v/>
      </c>
      <c r="I342" s="144" t="str">
        <f>IF('Dépenses rémunération au réel'!$I342="","",'Dépenses rémunération au réel'!$I342)</f>
        <v/>
      </c>
      <c r="J342" s="190" t="str">
        <f>IF('Dépenses rémunération au réel'!$J342="","",'Dépenses rémunération au réel'!$J342)</f>
        <v/>
      </c>
      <c r="K342" s="190" t="str">
        <f>IF('Dépenses rémunération au réel'!$K342="","",'Dépenses rémunération au réel'!$K342)</f>
        <v/>
      </c>
      <c r="L342" s="213" t="str">
        <f>IF('Dépenses rémunération au réel'!$L342=0,"",'Dépenses rémunération au réel'!$L342)</f>
        <v/>
      </c>
      <c r="M342" s="342"/>
      <c r="N342" s="291" t="str">
        <f t="shared" si="30"/>
        <v/>
      </c>
      <c r="O342" s="291" t="str">
        <f t="shared" si="31"/>
        <v/>
      </c>
      <c r="P342" s="189"/>
      <c r="Q342" s="102"/>
      <c r="R342" s="102"/>
      <c r="S342" s="145" t="str">
        <f t="shared" si="32"/>
        <v/>
      </c>
      <c r="T342" s="191"/>
      <c r="U342" s="192"/>
      <c r="V342" s="146" t="str">
        <f t="shared" si="33"/>
        <v/>
      </c>
      <c r="W342" s="507" t="str">
        <f t="shared" si="34"/>
        <v/>
      </c>
      <c r="X342" s="195" t="str">
        <f>IF(AND(OR(M342="KO",L342&lt;&gt;""),OR(M342="",N342="",O342="")),Listes!$A$74,IF(AND(L342&lt;S342,U342=""),Listes!$A$76,IF(AND(L342&lt;&gt;"",S342&lt;L342,T342=""),Listes!$A$78,IF(AND(Y342="",OR(M342&lt;&gt;"",N342&lt;&gt;"",O342&lt;&gt;"",P342&lt;&gt;"",Q342&lt;&gt;"",R342&lt;&gt;"")),Listes!$A$79,""))))</f>
        <v/>
      </c>
      <c r="Y342" s="196"/>
      <c r="Z342" s="152">
        <f t="shared" si="35"/>
        <v>0</v>
      </c>
    </row>
    <row r="343" spans="1:26" ht="20.100000000000001" customHeight="1" x14ac:dyDescent="0.25">
      <c r="A343" s="134">
        <v>337</v>
      </c>
      <c r="B343" s="206" t="str">
        <f>IF('Dépenses rémunération au réel'!$B343="","",'Dépenses rémunération au réel'!$B343)</f>
        <v/>
      </c>
      <c r="C343" s="206" t="str">
        <f>IF('Dépenses rémunération au réel'!$C343="","",'Dépenses rémunération au réel'!$C343)</f>
        <v/>
      </c>
      <c r="D343" s="207" t="str">
        <f>IF('Dépenses rémunération au réel'!$D343="","",'Dépenses rémunération au réel'!$D343)</f>
        <v/>
      </c>
      <c r="E343" s="131" t="str">
        <f>IF('Dépenses rémunération au réel'!$E343="","",'Dépenses rémunération au réel'!$E343)</f>
        <v/>
      </c>
      <c r="F343" s="131" t="str">
        <f>IF('Dépenses rémunération au réel'!$F343="","",'Dépenses rémunération au réel'!$F343)</f>
        <v/>
      </c>
      <c r="G343" s="289" t="str">
        <f>IF('Dépenses rémunération au réel'!$G343="","",'Dépenses rémunération au réel'!$G343)</f>
        <v/>
      </c>
      <c r="H343" s="289" t="str">
        <f>IF('Dépenses rémunération au réel'!$H343="","",'Dépenses rémunération au réel'!$H343)</f>
        <v/>
      </c>
      <c r="I343" s="144" t="str">
        <f>IF('Dépenses rémunération au réel'!$I343="","",'Dépenses rémunération au réel'!$I343)</f>
        <v/>
      </c>
      <c r="J343" s="190" t="str">
        <f>IF('Dépenses rémunération au réel'!$J343="","",'Dépenses rémunération au réel'!$J343)</f>
        <v/>
      </c>
      <c r="K343" s="190" t="str">
        <f>IF('Dépenses rémunération au réel'!$K343="","",'Dépenses rémunération au réel'!$K343)</f>
        <v/>
      </c>
      <c r="L343" s="213" t="str">
        <f>IF('Dépenses rémunération au réel'!$L343=0,"",'Dépenses rémunération au réel'!$L343)</f>
        <v/>
      </c>
      <c r="M343" s="342"/>
      <c r="N343" s="291" t="str">
        <f t="shared" si="30"/>
        <v/>
      </c>
      <c r="O343" s="291" t="str">
        <f t="shared" si="31"/>
        <v/>
      </c>
      <c r="P343" s="189"/>
      <c r="Q343" s="102"/>
      <c r="R343" s="102"/>
      <c r="S343" s="145" t="str">
        <f t="shared" si="32"/>
        <v/>
      </c>
      <c r="T343" s="191"/>
      <c r="U343" s="192"/>
      <c r="V343" s="146" t="str">
        <f t="shared" si="33"/>
        <v/>
      </c>
      <c r="W343" s="507" t="str">
        <f t="shared" si="34"/>
        <v/>
      </c>
      <c r="X343" s="195" t="str">
        <f>IF(AND(OR(M343="KO",L343&lt;&gt;""),OR(M343="",N343="",O343="")),Listes!$A$74,IF(AND(L343&lt;S343,U343=""),Listes!$A$76,IF(AND(L343&lt;&gt;"",S343&lt;L343,T343=""),Listes!$A$78,IF(AND(Y343="",OR(M343&lt;&gt;"",N343&lt;&gt;"",O343&lt;&gt;"",P343&lt;&gt;"",Q343&lt;&gt;"",R343&lt;&gt;"")),Listes!$A$79,""))))</f>
        <v/>
      </c>
      <c r="Y343" s="196"/>
      <c r="Z343" s="152">
        <f t="shared" si="35"/>
        <v>0</v>
      </c>
    </row>
    <row r="344" spans="1:26" ht="20.100000000000001" customHeight="1" x14ac:dyDescent="0.25">
      <c r="A344" s="134">
        <v>338</v>
      </c>
      <c r="B344" s="206" t="str">
        <f>IF('Dépenses rémunération au réel'!$B344="","",'Dépenses rémunération au réel'!$B344)</f>
        <v/>
      </c>
      <c r="C344" s="206" t="str">
        <f>IF('Dépenses rémunération au réel'!$C344="","",'Dépenses rémunération au réel'!$C344)</f>
        <v/>
      </c>
      <c r="D344" s="207" t="str">
        <f>IF('Dépenses rémunération au réel'!$D344="","",'Dépenses rémunération au réel'!$D344)</f>
        <v/>
      </c>
      <c r="E344" s="131" t="str">
        <f>IF('Dépenses rémunération au réel'!$E344="","",'Dépenses rémunération au réel'!$E344)</f>
        <v/>
      </c>
      <c r="F344" s="131" t="str">
        <f>IF('Dépenses rémunération au réel'!$F344="","",'Dépenses rémunération au réel'!$F344)</f>
        <v/>
      </c>
      <c r="G344" s="289" t="str">
        <f>IF('Dépenses rémunération au réel'!$G344="","",'Dépenses rémunération au réel'!$G344)</f>
        <v/>
      </c>
      <c r="H344" s="289" t="str">
        <f>IF('Dépenses rémunération au réel'!$H344="","",'Dépenses rémunération au réel'!$H344)</f>
        <v/>
      </c>
      <c r="I344" s="144" t="str">
        <f>IF('Dépenses rémunération au réel'!$I344="","",'Dépenses rémunération au réel'!$I344)</f>
        <v/>
      </c>
      <c r="J344" s="190" t="str">
        <f>IF('Dépenses rémunération au réel'!$J344="","",'Dépenses rémunération au réel'!$J344)</f>
        <v/>
      </c>
      <c r="K344" s="190" t="str">
        <f>IF('Dépenses rémunération au réel'!$K344="","",'Dépenses rémunération au réel'!$K344)</f>
        <v/>
      </c>
      <c r="L344" s="213" t="str">
        <f>IF('Dépenses rémunération au réel'!$L344=0,"",'Dépenses rémunération au réel'!$L344)</f>
        <v/>
      </c>
      <c r="M344" s="342"/>
      <c r="N344" s="291" t="str">
        <f t="shared" si="30"/>
        <v/>
      </c>
      <c r="O344" s="291" t="str">
        <f t="shared" si="31"/>
        <v/>
      </c>
      <c r="P344" s="189"/>
      <c r="Q344" s="102"/>
      <c r="R344" s="102"/>
      <c r="S344" s="145" t="str">
        <f t="shared" si="32"/>
        <v/>
      </c>
      <c r="T344" s="191"/>
      <c r="U344" s="192"/>
      <c r="V344" s="146" t="str">
        <f t="shared" si="33"/>
        <v/>
      </c>
      <c r="W344" s="507" t="str">
        <f t="shared" si="34"/>
        <v/>
      </c>
      <c r="X344" s="195" t="str">
        <f>IF(AND(OR(M344="KO",L344&lt;&gt;""),OR(M344="",N344="",O344="")),Listes!$A$74,IF(AND(L344&lt;S344,U344=""),Listes!$A$76,IF(AND(L344&lt;&gt;"",S344&lt;L344,T344=""),Listes!$A$78,IF(AND(Y344="",OR(M344&lt;&gt;"",N344&lt;&gt;"",O344&lt;&gt;"",P344&lt;&gt;"",Q344&lt;&gt;"",R344&lt;&gt;"")),Listes!$A$79,""))))</f>
        <v/>
      </c>
      <c r="Y344" s="196"/>
      <c r="Z344" s="152">
        <f t="shared" si="35"/>
        <v>0</v>
      </c>
    </row>
    <row r="345" spans="1:26" ht="20.100000000000001" customHeight="1" x14ac:dyDescent="0.25">
      <c r="A345" s="134">
        <v>339</v>
      </c>
      <c r="B345" s="206" t="str">
        <f>IF('Dépenses rémunération au réel'!$B345="","",'Dépenses rémunération au réel'!$B345)</f>
        <v/>
      </c>
      <c r="C345" s="206" t="str">
        <f>IF('Dépenses rémunération au réel'!$C345="","",'Dépenses rémunération au réel'!$C345)</f>
        <v/>
      </c>
      <c r="D345" s="207" t="str">
        <f>IF('Dépenses rémunération au réel'!$D345="","",'Dépenses rémunération au réel'!$D345)</f>
        <v/>
      </c>
      <c r="E345" s="131" t="str">
        <f>IF('Dépenses rémunération au réel'!$E345="","",'Dépenses rémunération au réel'!$E345)</f>
        <v/>
      </c>
      <c r="F345" s="131" t="str">
        <f>IF('Dépenses rémunération au réel'!$F345="","",'Dépenses rémunération au réel'!$F345)</f>
        <v/>
      </c>
      <c r="G345" s="289" t="str">
        <f>IF('Dépenses rémunération au réel'!$G345="","",'Dépenses rémunération au réel'!$G345)</f>
        <v/>
      </c>
      <c r="H345" s="289" t="str">
        <f>IF('Dépenses rémunération au réel'!$H345="","",'Dépenses rémunération au réel'!$H345)</f>
        <v/>
      </c>
      <c r="I345" s="144" t="str">
        <f>IF('Dépenses rémunération au réel'!$I345="","",'Dépenses rémunération au réel'!$I345)</f>
        <v/>
      </c>
      <c r="J345" s="190" t="str">
        <f>IF('Dépenses rémunération au réel'!$J345="","",'Dépenses rémunération au réel'!$J345)</f>
        <v/>
      </c>
      <c r="K345" s="190" t="str">
        <f>IF('Dépenses rémunération au réel'!$K345="","",'Dépenses rémunération au réel'!$K345)</f>
        <v/>
      </c>
      <c r="L345" s="213" t="str">
        <f>IF('Dépenses rémunération au réel'!$L345=0,"",'Dépenses rémunération au réel'!$L345)</f>
        <v/>
      </c>
      <c r="M345" s="342"/>
      <c r="N345" s="291" t="str">
        <f t="shared" si="30"/>
        <v/>
      </c>
      <c r="O345" s="291" t="str">
        <f t="shared" si="31"/>
        <v/>
      </c>
      <c r="P345" s="189"/>
      <c r="Q345" s="102"/>
      <c r="R345" s="102"/>
      <c r="S345" s="145" t="str">
        <f t="shared" si="32"/>
        <v/>
      </c>
      <c r="T345" s="191"/>
      <c r="U345" s="192"/>
      <c r="V345" s="146" t="str">
        <f t="shared" si="33"/>
        <v/>
      </c>
      <c r="W345" s="507" t="str">
        <f t="shared" si="34"/>
        <v/>
      </c>
      <c r="X345" s="195" t="str">
        <f>IF(AND(OR(M345="KO",L345&lt;&gt;""),OR(M345="",N345="",O345="")),Listes!$A$74,IF(AND(L345&lt;S345,U345=""),Listes!$A$76,IF(AND(L345&lt;&gt;"",S345&lt;L345,T345=""),Listes!$A$78,IF(AND(Y345="",OR(M345&lt;&gt;"",N345&lt;&gt;"",O345&lt;&gt;"",P345&lt;&gt;"",Q345&lt;&gt;"",R345&lt;&gt;"")),Listes!$A$79,""))))</f>
        <v/>
      </c>
      <c r="Y345" s="196"/>
      <c r="Z345" s="152">
        <f t="shared" si="35"/>
        <v>0</v>
      </c>
    </row>
    <row r="346" spans="1:26" ht="20.100000000000001" customHeight="1" x14ac:dyDescent="0.25">
      <c r="A346" s="134">
        <v>340</v>
      </c>
      <c r="B346" s="206" t="str">
        <f>IF('Dépenses rémunération au réel'!$B346="","",'Dépenses rémunération au réel'!$B346)</f>
        <v/>
      </c>
      <c r="C346" s="206" t="str">
        <f>IF('Dépenses rémunération au réel'!$C346="","",'Dépenses rémunération au réel'!$C346)</f>
        <v/>
      </c>
      <c r="D346" s="207" t="str">
        <f>IF('Dépenses rémunération au réel'!$D346="","",'Dépenses rémunération au réel'!$D346)</f>
        <v/>
      </c>
      <c r="E346" s="131" t="str">
        <f>IF('Dépenses rémunération au réel'!$E346="","",'Dépenses rémunération au réel'!$E346)</f>
        <v/>
      </c>
      <c r="F346" s="131" t="str">
        <f>IF('Dépenses rémunération au réel'!$F346="","",'Dépenses rémunération au réel'!$F346)</f>
        <v/>
      </c>
      <c r="G346" s="289" t="str">
        <f>IF('Dépenses rémunération au réel'!$G346="","",'Dépenses rémunération au réel'!$G346)</f>
        <v/>
      </c>
      <c r="H346" s="289" t="str">
        <f>IF('Dépenses rémunération au réel'!$H346="","",'Dépenses rémunération au réel'!$H346)</f>
        <v/>
      </c>
      <c r="I346" s="144" t="str">
        <f>IF('Dépenses rémunération au réel'!$I346="","",'Dépenses rémunération au réel'!$I346)</f>
        <v/>
      </c>
      <c r="J346" s="190" t="str">
        <f>IF('Dépenses rémunération au réel'!$J346="","",'Dépenses rémunération au réel'!$J346)</f>
        <v/>
      </c>
      <c r="K346" s="190" t="str">
        <f>IF('Dépenses rémunération au réel'!$K346="","",'Dépenses rémunération au réel'!$K346)</f>
        <v/>
      </c>
      <c r="L346" s="213" t="str">
        <f>IF('Dépenses rémunération au réel'!$L346=0,"",'Dépenses rémunération au réel'!$L346)</f>
        <v/>
      </c>
      <c r="M346" s="342"/>
      <c r="N346" s="291" t="str">
        <f t="shared" si="30"/>
        <v/>
      </c>
      <c r="O346" s="291" t="str">
        <f t="shared" si="31"/>
        <v/>
      </c>
      <c r="P346" s="189"/>
      <c r="Q346" s="102"/>
      <c r="R346" s="102"/>
      <c r="S346" s="145" t="str">
        <f t="shared" si="32"/>
        <v/>
      </c>
      <c r="T346" s="191"/>
      <c r="U346" s="192"/>
      <c r="V346" s="146" t="str">
        <f t="shared" si="33"/>
        <v/>
      </c>
      <c r="W346" s="507" t="str">
        <f t="shared" si="34"/>
        <v/>
      </c>
      <c r="X346" s="195" t="str">
        <f>IF(AND(OR(M346="KO",L346&lt;&gt;""),OR(M346="",N346="",O346="")),Listes!$A$74,IF(AND(L346&lt;S346,U346=""),Listes!$A$76,IF(AND(L346&lt;&gt;"",S346&lt;L346,T346=""),Listes!$A$78,IF(AND(Y346="",OR(M346&lt;&gt;"",N346&lt;&gt;"",O346&lt;&gt;"",P346&lt;&gt;"",Q346&lt;&gt;"",R346&lt;&gt;"")),Listes!$A$79,""))))</f>
        <v/>
      </c>
      <c r="Y346" s="196"/>
      <c r="Z346" s="152">
        <f t="shared" si="35"/>
        <v>0</v>
      </c>
    </row>
    <row r="347" spans="1:26" ht="20.100000000000001" customHeight="1" x14ac:dyDescent="0.25">
      <c r="A347" s="134">
        <v>341</v>
      </c>
      <c r="B347" s="206" t="str">
        <f>IF('Dépenses rémunération au réel'!$B347="","",'Dépenses rémunération au réel'!$B347)</f>
        <v/>
      </c>
      <c r="C347" s="206" t="str">
        <f>IF('Dépenses rémunération au réel'!$C347="","",'Dépenses rémunération au réel'!$C347)</f>
        <v/>
      </c>
      <c r="D347" s="207" t="str">
        <f>IF('Dépenses rémunération au réel'!$D347="","",'Dépenses rémunération au réel'!$D347)</f>
        <v/>
      </c>
      <c r="E347" s="131" t="str">
        <f>IF('Dépenses rémunération au réel'!$E347="","",'Dépenses rémunération au réel'!$E347)</f>
        <v/>
      </c>
      <c r="F347" s="131" t="str">
        <f>IF('Dépenses rémunération au réel'!$F347="","",'Dépenses rémunération au réel'!$F347)</f>
        <v/>
      </c>
      <c r="G347" s="289" t="str">
        <f>IF('Dépenses rémunération au réel'!$G347="","",'Dépenses rémunération au réel'!$G347)</f>
        <v/>
      </c>
      <c r="H347" s="289" t="str">
        <f>IF('Dépenses rémunération au réel'!$H347="","",'Dépenses rémunération au réel'!$H347)</f>
        <v/>
      </c>
      <c r="I347" s="144" t="str">
        <f>IF('Dépenses rémunération au réel'!$I347="","",'Dépenses rémunération au réel'!$I347)</f>
        <v/>
      </c>
      <c r="J347" s="190" t="str">
        <f>IF('Dépenses rémunération au réel'!$J347="","",'Dépenses rémunération au réel'!$J347)</f>
        <v/>
      </c>
      <c r="K347" s="190" t="str">
        <f>IF('Dépenses rémunération au réel'!$K347="","",'Dépenses rémunération au réel'!$K347)</f>
        <v/>
      </c>
      <c r="L347" s="213" t="str">
        <f>IF('Dépenses rémunération au réel'!$L347=0,"",'Dépenses rémunération au réel'!$L347)</f>
        <v/>
      </c>
      <c r="M347" s="342"/>
      <c r="N347" s="291" t="str">
        <f t="shared" si="30"/>
        <v/>
      </c>
      <c r="O347" s="291" t="str">
        <f t="shared" si="31"/>
        <v/>
      </c>
      <c r="P347" s="189"/>
      <c r="Q347" s="102"/>
      <c r="R347" s="102"/>
      <c r="S347" s="145" t="str">
        <f t="shared" si="32"/>
        <v/>
      </c>
      <c r="T347" s="191"/>
      <c r="U347" s="192"/>
      <c r="V347" s="146" t="str">
        <f t="shared" si="33"/>
        <v/>
      </c>
      <c r="W347" s="507" t="str">
        <f t="shared" si="34"/>
        <v/>
      </c>
      <c r="X347" s="195" t="str">
        <f>IF(AND(OR(M347="KO",L347&lt;&gt;""),OR(M347="",N347="",O347="")),Listes!$A$74,IF(AND(L347&lt;S347,U347=""),Listes!$A$76,IF(AND(L347&lt;&gt;"",S347&lt;L347,T347=""),Listes!$A$78,IF(AND(Y347="",OR(M347&lt;&gt;"",N347&lt;&gt;"",O347&lt;&gt;"",P347&lt;&gt;"",Q347&lt;&gt;"",R347&lt;&gt;"")),Listes!$A$79,""))))</f>
        <v/>
      </c>
      <c r="Y347" s="196"/>
      <c r="Z347" s="152">
        <f t="shared" si="35"/>
        <v>0</v>
      </c>
    </row>
    <row r="348" spans="1:26" ht="20.100000000000001" customHeight="1" x14ac:dyDescent="0.25">
      <c r="A348" s="134">
        <v>342</v>
      </c>
      <c r="B348" s="206" t="str">
        <f>IF('Dépenses rémunération au réel'!$B348="","",'Dépenses rémunération au réel'!$B348)</f>
        <v/>
      </c>
      <c r="C348" s="206" t="str">
        <f>IF('Dépenses rémunération au réel'!$C348="","",'Dépenses rémunération au réel'!$C348)</f>
        <v/>
      </c>
      <c r="D348" s="207" t="str">
        <f>IF('Dépenses rémunération au réel'!$D348="","",'Dépenses rémunération au réel'!$D348)</f>
        <v/>
      </c>
      <c r="E348" s="131" t="str">
        <f>IF('Dépenses rémunération au réel'!$E348="","",'Dépenses rémunération au réel'!$E348)</f>
        <v/>
      </c>
      <c r="F348" s="131" t="str">
        <f>IF('Dépenses rémunération au réel'!$F348="","",'Dépenses rémunération au réel'!$F348)</f>
        <v/>
      </c>
      <c r="G348" s="289" t="str">
        <f>IF('Dépenses rémunération au réel'!$G348="","",'Dépenses rémunération au réel'!$G348)</f>
        <v/>
      </c>
      <c r="H348" s="289" t="str">
        <f>IF('Dépenses rémunération au réel'!$H348="","",'Dépenses rémunération au réel'!$H348)</f>
        <v/>
      </c>
      <c r="I348" s="144" t="str">
        <f>IF('Dépenses rémunération au réel'!$I348="","",'Dépenses rémunération au réel'!$I348)</f>
        <v/>
      </c>
      <c r="J348" s="190" t="str">
        <f>IF('Dépenses rémunération au réel'!$J348="","",'Dépenses rémunération au réel'!$J348)</f>
        <v/>
      </c>
      <c r="K348" s="190" t="str">
        <f>IF('Dépenses rémunération au réel'!$K348="","",'Dépenses rémunération au réel'!$K348)</f>
        <v/>
      </c>
      <c r="L348" s="213" t="str">
        <f>IF('Dépenses rémunération au réel'!$L348=0,"",'Dépenses rémunération au réel'!$L348)</f>
        <v/>
      </c>
      <c r="M348" s="342"/>
      <c r="N348" s="291" t="str">
        <f t="shared" si="30"/>
        <v/>
      </c>
      <c r="O348" s="291" t="str">
        <f t="shared" si="31"/>
        <v/>
      </c>
      <c r="P348" s="189"/>
      <c r="Q348" s="102"/>
      <c r="R348" s="102"/>
      <c r="S348" s="145" t="str">
        <f t="shared" si="32"/>
        <v/>
      </c>
      <c r="T348" s="191"/>
      <c r="U348" s="192"/>
      <c r="V348" s="146" t="str">
        <f t="shared" si="33"/>
        <v/>
      </c>
      <c r="W348" s="507" t="str">
        <f t="shared" si="34"/>
        <v/>
      </c>
      <c r="X348" s="195" t="str">
        <f>IF(AND(OR(M348="KO",L348&lt;&gt;""),OR(M348="",N348="",O348="")),Listes!$A$74,IF(AND(L348&lt;S348,U348=""),Listes!$A$76,IF(AND(L348&lt;&gt;"",S348&lt;L348,T348=""),Listes!$A$78,IF(AND(Y348="",OR(M348&lt;&gt;"",N348&lt;&gt;"",O348&lt;&gt;"",P348&lt;&gt;"",Q348&lt;&gt;"",R348&lt;&gt;"")),Listes!$A$79,""))))</f>
        <v/>
      </c>
      <c r="Y348" s="196"/>
      <c r="Z348" s="152">
        <f t="shared" si="35"/>
        <v>0</v>
      </c>
    </row>
    <row r="349" spans="1:26" ht="20.100000000000001" customHeight="1" x14ac:dyDescent="0.25">
      <c r="A349" s="134">
        <v>343</v>
      </c>
      <c r="B349" s="206" t="str">
        <f>IF('Dépenses rémunération au réel'!$B349="","",'Dépenses rémunération au réel'!$B349)</f>
        <v/>
      </c>
      <c r="C349" s="206" t="str">
        <f>IF('Dépenses rémunération au réel'!$C349="","",'Dépenses rémunération au réel'!$C349)</f>
        <v/>
      </c>
      <c r="D349" s="207" t="str">
        <f>IF('Dépenses rémunération au réel'!$D349="","",'Dépenses rémunération au réel'!$D349)</f>
        <v/>
      </c>
      <c r="E349" s="131" t="str">
        <f>IF('Dépenses rémunération au réel'!$E349="","",'Dépenses rémunération au réel'!$E349)</f>
        <v/>
      </c>
      <c r="F349" s="131" t="str">
        <f>IF('Dépenses rémunération au réel'!$F349="","",'Dépenses rémunération au réel'!$F349)</f>
        <v/>
      </c>
      <c r="G349" s="289" t="str">
        <f>IF('Dépenses rémunération au réel'!$G349="","",'Dépenses rémunération au réel'!$G349)</f>
        <v/>
      </c>
      <c r="H349" s="289" t="str">
        <f>IF('Dépenses rémunération au réel'!$H349="","",'Dépenses rémunération au réel'!$H349)</f>
        <v/>
      </c>
      <c r="I349" s="144" t="str">
        <f>IF('Dépenses rémunération au réel'!$I349="","",'Dépenses rémunération au réel'!$I349)</f>
        <v/>
      </c>
      <c r="J349" s="190" t="str">
        <f>IF('Dépenses rémunération au réel'!$J349="","",'Dépenses rémunération au réel'!$J349)</f>
        <v/>
      </c>
      <c r="K349" s="190" t="str">
        <f>IF('Dépenses rémunération au réel'!$K349="","",'Dépenses rémunération au réel'!$K349)</f>
        <v/>
      </c>
      <c r="L349" s="213" t="str">
        <f>IF('Dépenses rémunération au réel'!$L349=0,"",'Dépenses rémunération au réel'!$L349)</f>
        <v/>
      </c>
      <c r="M349" s="342"/>
      <c r="N349" s="291" t="str">
        <f t="shared" si="30"/>
        <v/>
      </c>
      <c r="O349" s="291" t="str">
        <f t="shared" si="31"/>
        <v/>
      </c>
      <c r="P349" s="189"/>
      <c r="Q349" s="102"/>
      <c r="R349" s="102"/>
      <c r="S349" s="145" t="str">
        <f t="shared" si="32"/>
        <v/>
      </c>
      <c r="T349" s="191"/>
      <c r="U349" s="192"/>
      <c r="V349" s="146" t="str">
        <f t="shared" si="33"/>
        <v/>
      </c>
      <c r="W349" s="507" t="str">
        <f t="shared" si="34"/>
        <v/>
      </c>
      <c r="X349" s="195" t="str">
        <f>IF(AND(OR(M349="KO",L349&lt;&gt;""),OR(M349="",N349="",O349="")),Listes!$A$74,IF(AND(L349&lt;S349,U349=""),Listes!$A$76,IF(AND(L349&lt;&gt;"",S349&lt;L349,T349=""),Listes!$A$78,IF(AND(Y349="",OR(M349&lt;&gt;"",N349&lt;&gt;"",O349&lt;&gt;"",P349&lt;&gt;"",Q349&lt;&gt;"",R349&lt;&gt;"")),Listes!$A$79,""))))</f>
        <v/>
      </c>
      <c r="Y349" s="196"/>
      <c r="Z349" s="152">
        <f t="shared" si="35"/>
        <v>0</v>
      </c>
    </row>
    <row r="350" spans="1:26" ht="20.100000000000001" customHeight="1" x14ac:dyDescent="0.25">
      <c r="A350" s="134">
        <v>344</v>
      </c>
      <c r="B350" s="206" t="str">
        <f>IF('Dépenses rémunération au réel'!$B350="","",'Dépenses rémunération au réel'!$B350)</f>
        <v/>
      </c>
      <c r="C350" s="206" t="str">
        <f>IF('Dépenses rémunération au réel'!$C350="","",'Dépenses rémunération au réel'!$C350)</f>
        <v/>
      </c>
      <c r="D350" s="207" t="str">
        <f>IF('Dépenses rémunération au réel'!$D350="","",'Dépenses rémunération au réel'!$D350)</f>
        <v/>
      </c>
      <c r="E350" s="131" t="str">
        <f>IF('Dépenses rémunération au réel'!$E350="","",'Dépenses rémunération au réel'!$E350)</f>
        <v/>
      </c>
      <c r="F350" s="131" t="str">
        <f>IF('Dépenses rémunération au réel'!$F350="","",'Dépenses rémunération au réel'!$F350)</f>
        <v/>
      </c>
      <c r="G350" s="289" t="str">
        <f>IF('Dépenses rémunération au réel'!$G350="","",'Dépenses rémunération au réel'!$G350)</f>
        <v/>
      </c>
      <c r="H350" s="289" t="str">
        <f>IF('Dépenses rémunération au réel'!$H350="","",'Dépenses rémunération au réel'!$H350)</f>
        <v/>
      </c>
      <c r="I350" s="144" t="str">
        <f>IF('Dépenses rémunération au réel'!$I350="","",'Dépenses rémunération au réel'!$I350)</f>
        <v/>
      </c>
      <c r="J350" s="190" t="str">
        <f>IF('Dépenses rémunération au réel'!$J350="","",'Dépenses rémunération au réel'!$J350)</f>
        <v/>
      </c>
      <c r="K350" s="190" t="str">
        <f>IF('Dépenses rémunération au réel'!$K350="","",'Dépenses rémunération au réel'!$K350)</f>
        <v/>
      </c>
      <c r="L350" s="213" t="str">
        <f>IF('Dépenses rémunération au réel'!$L350=0,"",'Dépenses rémunération au réel'!$L350)</f>
        <v/>
      </c>
      <c r="M350" s="342"/>
      <c r="N350" s="291" t="str">
        <f t="shared" si="30"/>
        <v/>
      </c>
      <c r="O350" s="291" t="str">
        <f t="shared" si="31"/>
        <v/>
      </c>
      <c r="P350" s="189"/>
      <c r="Q350" s="102"/>
      <c r="R350" s="102"/>
      <c r="S350" s="145" t="str">
        <f t="shared" si="32"/>
        <v/>
      </c>
      <c r="T350" s="191"/>
      <c r="U350" s="192"/>
      <c r="V350" s="146" t="str">
        <f t="shared" si="33"/>
        <v/>
      </c>
      <c r="W350" s="507" t="str">
        <f t="shared" si="34"/>
        <v/>
      </c>
      <c r="X350" s="195" t="str">
        <f>IF(AND(OR(M350="KO",L350&lt;&gt;""),OR(M350="",N350="",O350="")),Listes!$A$74,IF(AND(L350&lt;S350,U350=""),Listes!$A$76,IF(AND(L350&lt;&gt;"",S350&lt;L350,T350=""),Listes!$A$78,IF(AND(Y350="",OR(M350&lt;&gt;"",N350&lt;&gt;"",O350&lt;&gt;"",P350&lt;&gt;"",Q350&lt;&gt;"",R350&lt;&gt;"")),Listes!$A$79,""))))</f>
        <v/>
      </c>
      <c r="Y350" s="196"/>
      <c r="Z350" s="152">
        <f t="shared" si="35"/>
        <v>0</v>
      </c>
    </row>
    <row r="351" spans="1:26" ht="20.100000000000001" customHeight="1" x14ac:dyDescent="0.25">
      <c r="A351" s="134">
        <v>345</v>
      </c>
      <c r="B351" s="206" t="str">
        <f>IF('Dépenses rémunération au réel'!$B351="","",'Dépenses rémunération au réel'!$B351)</f>
        <v/>
      </c>
      <c r="C351" s="206" t="str">
        <f>IF('Dépenses rémunération au réel'!$C351="","",'Dépenses rémunération au réel'!$C351)</f>
        <v/>
      </c>
      <c r="D351" s="207" t="str">
        <f>IF('Dépenses rémunération au réel'!$D351="","",'Dépenses rémunération au réel'!$D351)</f>
        <v/>
      </c>
      <c r="E351" s="131" t="str">
        <f>IF('Dépenses rémunération au réel'!$E351="","",'Dépenses rémunération au réel'!$E351)</f>
        <v/>
      </c>
      <c r="F351" s="131" t="str">
        <f>IF('Dépenses rémunération au réel'!$F351="","",'Dépenses rémunération au réel'!$F351)</f>
        <v/>
      </c>
      <c r="G351" s="289" t="str">
        <f>IF('Dépenses rémunération au réel'!$G351="","",'Dépenses rémunération au réel'!$G351)</f>
        <v/>
      </c>
      <c r="H351" s="289" t="str">
        <f>IF('Dépenses rémunération au réel'!$H351="","",'Dépenses rémunération au réel'!$H351)</f>
        <v/>
      </c>
      <c r="I351" s="144" t="str">
        <f>IF('Dépenses rémunération au réel'!$I351="","",'Dépenses rémunération au réel'!$I351)</f>
        <v/>
      </c>
      <c r="J351" s="190" t="str">
        <f>IF('Dépenses rémunération au réel'!$J351="","",'Dépenses rémunération au réel'!$J351)</f>
        <v/>
      </c>
      <c r="K351" s="190" t="str">
        <f>IF('Dépenses rémunération au réel'!$K351="","",'Dépenses rémunération au réel'!$K351)</f>
        <v/>
      </c>
      <c r="L351" s="213" t="str">
        <f>IF('Dépenses rémunération au réel'!$L351=0,"",'Dépenses rémunération au réel'!$L351)</f>
        <v/>
      </c>
      <c r="M351" s="342"/>
      <c r="N351" s="291" t="str">
        <f t="shared" si="30"/>
        <v/>
      </c>
      <c r="O351" s="291" t="str">
        <f t="shared" si="31"/>
        <v/>
      </c>
      <c r="P351" s="189"/>
      <c r="Q351" s="102"/>
      <c r="R351" s="102"/>
      <c r="S351" s="145" t="str">
        <f t="shared" si="32"/>
        <v/>
      </c>
      <c r="T351" s="191"/>
      <c r="U351" s="192"/>
      <c r="V351" s="146" t="str">
        <f t="shared" si="33"/>
        <v/>
      </c>
      <c r="W351" s="507" t="str">
        <f t="shared" si="34"/>
        <v/>
      </c>
      <c r="X351" s="195" t="str">
        <f>IF(AND(OR(M351="KO",L351&lt;&gt;""),OR(M351="",N351="",O351="")),Listes!$A$74,IF(AND(L351&lt;S351,U351=""),Listes!$A$76,IF(AND(L351&lt;&gt;"",S351&lt;L351,T351=""),Listes!$A$78,IF(AND(Y351="",OR(M351&lt;&gt;"",N351&lt;&gt;"",O351&lt;&gt;"",P351&lt;&gt;"",Q351&lt;&gt;"",R351&lt;&gt;"")),Listes!$A$79,""))))</f>
        <v/>
      </c>
      <c r="Y351" s="196"/>
      <c r="Z351" s="152">
        <f t="shared" si="35"/>
        <v>0</v>
      </c>
    </row>
    <row r="352" spans="1:26" ht="20.100000000000001" customHeight="1" x14ac:dyDescent="0.25">
      <c r="A352" s="134">
        <v>346</v>
      </c>
      <c r="B352" s="206" t="str">
        <f>IF('Dépenses rémunération au réel'!$B352="","",'Dépenses rémunération au réel'!$B352)</f>
        <v/>
      </c>
      <c r="C352" s="206" t="str">
        <f>IF('Dépenses rémunération au réel'!$C352="","",'Dépenses rémunération au réel'!$C352)</f>
        <v/>
      </c>
      <c r="D352" s="207" t="str">
        <f>IF('Dépenses rémunération au réel'!$D352="","",'Dépenses rémunération au réel'!$D352)</f>
        <v/>
      </c>
      <c r="E352" s="131" t="str">
        <f>IF('Dépenses rémunération au réel'!$E352="","",'Dépenses rémunération au réel'!$E352)</f>
        <v/>
      </c>
      <c r="F352" s="131" t="str">
        <f>IF('Dépenses rémunération au réel'!$F352="","",'Dépenses rémunération au réel'!$F352)</f>
        <v/>
      </c>
      <c r="G352" s="289" t="str">
        <f>IF('Dépenses rémunération au réel'!$G352="","",'Dépenses rémunération au réel'!$G352)</f>
        <v/>
      </c>
      <c r="H352" s="289" t="str">
        <f>IF('Dépenses rémunération au réel'!$H352="","",'Dépenses rémunération au réel'!$H352)</f>
        <v/>
      </c>
      <c r="I352" s="144" t="str">
        <f>IF('Dépenses rémunération au réel'!$I352="","",'Dépenses rémunération au réel'!$I352)</f>
        <v/>
      </c>
      <c r="J352" s="190" t="str">
        <f>IF('Dépenses rémunération au réel'!$J352="","",'Dépenses rémunération au réel'!$J352)</f>
        <v/>
      </c>
      <c r="K352" s="190" t="str">
        <f>IF('Dépenses rémunération au réel'!$K352="","",'Dépenses rémunération au réel'!$K352)</f>
        <v/>
      </c>
      <c r="L352" s="213" t="str">
        <f>IF('Dépenses rémunération au réel'!$L352=0,"",'Dépenses rémunération au réel'!$L352)</f>
        <v/>
      </c>
      <c r="M352" s="342"/>
      <c r="N352" s="291" t="str">
        <f t="shared" si="30"/>
        <v/>
      </c>
      <c r="O352" s="291" t="str">
        <f t="shared" si="31"/>
        <v/>
      </c>
      <c r="P352" s="189"/>
      <c r="Q352" s="102"/>
      <c r="R352" s="102"/>
      <c r="S352" s="145" t="str">
        <f t="shared" si="32"/>
        <v/>
      </c>
      <c r="T352" s="191"/>
      <c r="U352" s="192"/>
      <c r="V352" s="146" t="str">
        <f t="shared" si="33"/>
        <v/>
      </c>
      <c r="W352" s="507" t="str">
        <f t="shared" si="34"/>
        <v/>
      </c>
      <c r="X352" s="195" t="str">
        <f>IF(AND(OR(M352="KO",L352&lt;&gt;""),OR(M352="",N352="",O352="")),Listes!$A$74,IF(AND(L352&lt;S352,U352=""),Listes!$A$76,IF(AND(L352&lt;&gt;"",S352&lt;L352,T352=""),Listes!$A$78,IF(AND(Y352="",OR(M352&lt;&gt;"",N352&lt;&gt;"",O352&lt;&gt;"",P352&lt;&gt;"",Q352&lt;&gt;"",R352&lt;&gt;"")),Listes!$A$79,""))))</f>
        <v/>
      </c>
      <c r="Y352" s="196"/>
      <c r="Z352" s="152">
        <f t="shared" si="35"/>
        <v>0</v>
      </c>
    </row>
    <row r="353" spans="1:26" ht="20.100000000000001" customHeight="1" x14ac:dyDescent="0.25">
      <c r="A353" s="134">
        <v>347</v>
      </c>
      <c r="B353" s="206" t="str">
        <f>IF('Dépenses rémunération au réel'!$B353="","",'Dépenses rémunération au réel'!$B353)</f>
        <v/>
      </c>
      <c r="C353" s="206" t="str">
        <f>IF('Dépenses rémunération au réel'!$C353="","",'Dépenses rémunération au réel'!$C353)</f>
        <v/>
      </c>
      <c r="D353" s="207" t="str">
        <f>IF('Dépenses rémunération au réel'!$D353="","",'Dépenses rémunération au réel'!$D353)</f>
        <v/>
      </c>
      <c r="E353" s="131" t="str">
        <f>IF('Dépenses rémunération au réel'!$E353="","",'Dépenses rémunération au réel'!$E353)</f>
        <v/>
      </c>
      <c r="F353" s="131" t="str">
        <f>IF('Dépenses rémunération au réel'!$F353="","",'Dépenses rémunération au réel'!$F353)</f>
        <v/>
      </c>
      <c r="G353" s="289" t="str">
        <f>IF('Dépenses rémunération au réel'!$G353="","",'Dépenses rémunération au réel'!$G353)</f>
        <v/>
      </c>
      <c r="H353" s="289" t="str">
        <f>IF('Dépenses rémunération au réel'!$H353="","",'Dépenses rémunération au réel'!$H353)</f>
        <v/>
      </c>
      <c r="I353" s="144" t="str">
        <f>IF('Dépenses rémunération au réel'!$I353="","",'Dépenses rémunération au réel'!$I353)</f>
        <v/>
      </c>
      <c r="J353" s="190" t="str">
        <f>IF('Dépenses rémunération au réel'!$J353="","",'Dépenses rémunération au réel'!$J353)</f>
        <v/>
      </c>
      <c r="K353" s="190" t="str">
        <f>IF('Dépenses rémunération au réel'!$K353="","",'Dépenses rémunération au réel'!$K353)</f>
        <v/>
      </c>
      <c r="L353" s="213" t="str">
        <f>IF('Dépenses rémunération au réel'!$L353=0,"",'Dépenses rémunération au réel'!$L353)</f>
        <v/>
      </c>
      <c r="M353" s="342"/>
      <c r="N353" s="291" t="str">
        <f t="shared" si="30"/>
        <v/>
      </c>
      <c r="O353" s="291" t="str">
        <f t="shared" si="31"/>
        <v/>
      </c>
      <c r="P353" s="189"/>
      <c r="Q353" s="102"/>
      <c r="R353" s="102"/>
      <c r="S353" s="145" t="str">
        <f t="shared" si="32"/>
        <v/>
      </c>
      <c r="T353" s="191"/>
      <c r="U353" s="192"/>
      <c r="V353" s="146" t="str">
        <f t="shared" si="33"/>
        <v/>
      </c>
      <c r="W353" s="507" t="str">
        <f t="shared" si="34"/>
        <v/>
      </c>
      <c r="X353" s="195" t="str">
        <f>IF(AND(OR(M353="KO",L353&lt;&gt;""),OR(M353="",N353="",O353="")),Listes!$A$74,IF(AND(L353&lt;S353,U353=""),Listes!$A$76,IF(AND(L353&lt;&gt;"",S353&lt;L353,T353=""),Listes!$A$78,IF(AND(Y353="",OR(M353&lt;&gt;"",N353&lt;&gt;"",O353&lt;&gt;"",P353&lt;&gt;"",Q353&lt;&gt;"",R353&lt;&gt;"")),Listes!$A$79,""))))</f>
        <v/>
      </c>
      <c r="Y353" s="196"/>
      <c r="Z353" s="152">
        <f t="shared" si="35"/>
        <v>0</v>
      </c>
    </row>
    <row r="354" spans="1:26" ht="20.100000000000001" customHeight="1" x14ac:dyDescent="0.25">
      <c r="A354" s="134">
        <v>348</v>
      </c>
      <c r="B354" s="206" t="str">
        <f>IF('Dépenses rémunération au réel'!$B354="","",'Dépenses rémunération au réel'!$B354)</f>
        <v/>
      </c>
      <c r="C354" s="206" t="str">
        <f>IF('Dépenses rémunération au réel'!$C354="","",'Dépenses rémunération au réel'!$C354)</f>
        <v/>
      </c>
      <c r="D354" s="207" t="str">
        <f>IF('Dépenses rémunération au réel'!$D354="","",'Dépenses rémunération au réel'!$D354)</f>
        <v/>
      </c>
      <c r="E354" s="131" t="str">
        <f>IF('Dépenses rémunération au réel'!$E354="","",'Dépenses rémunération au réel'!$E354)</f>
        <v/>
      </c>
      <c r="F354" s="131" t="str">
        <f>IF('Dépenses rémunération au réel'!$F354="","",'Dépenses rémunération au réel'!$F354)</f>
        <v/>
      </c>
      <c r="G354" s="289" t="str">
        <f>IF('Dépenses rémunération au réel'!$G354="","",'Dépenses rémunération au réel'!$G354)</f>
        <v/>
      </c>
      <c r="H354" s="289" t="str">
        <f>IF('Dépenses rémunération au réel'!$H354="","",'Dépenses rémunération au réel'!$H354)</f>
        <v/>
      </c>
      <c r="I354" s="144" t="str">
        <f>IF('Dépenses rémunération au réel'!$I354="","",'Dépenses rémunération au réel'!$I354)</f>
        <v/>
      </c>
      <c r="J354" s="190" t="str">
        <f>IF('Dépenses rémunération au réel'!$J354="","",'Dépenses rémunération au réel'!$J354)</f>
        <v/>
      </c>
      <c r="K354" s="190" t="str">
        <f>IF('Dépenses rémunération au réel'!$K354="","",'Dépenses rémunération au réel'!$K354)</f>
        <v/>
      </c>
      <c r="L354" s="213" t="str">
        <f>IF('Dépenses rémunération au réel'!$L354=0,"",'Dépenses rémunération au réel'!$L354)</f>
        <v/>
      </c>
      <c r="M354" s="342"/>
      <c r="N354" s="291" t="str">
        <f t="shared" si="30"/>
        <v/>
      </c>
      <c r="O354" s="291" t="str">
        <f t="shared" si="31"/>
        <v/>
      </c>
      <c r="P354" s="189"/>
      <c r="Q354" s="102"/>
      <c r="R354" s="102"/>
      <c r="S354" s="145" t="str">
        <f t="shared" si="32"/>
        <v/>
      </c>
      <c r="T354" s="191"/>
      <c r="U354" s="192"/>
      <c r="V354" s="146" t="str">
        <f t="shared" si="33"/>
        <v/>
      </c>
      <c r="W354" s="507" t="str">
        <f t="shared" si="34"/>
        <v/>
      </c>
      <c r="X354" s="195" t="str">
        <f>IF(AND(OR(M354="KO",L354&lt;&gt;""),OR(M354="",N354="",O354="")),Listes!$A$74,IF(AND(L354&lt;S354,U354=""),Listes!$A$76,IF(AND(L354&lt;&gt;"",S354&lt;L354,T354=""),Listes!$A$78,IF(AND(Y354="",OR(M354&lt;&gt;"",N354&lt;&gt;"",O354&lt;&gt;"",P354&lt;&gt;"",Q354&lt;&gt;"",R354&lt;&gt;"")),Listes!$A$79,""))))</f>
        <v/>
      </c>
      <c r="Y354" s="196"/>
      <c r="Z354" s="152">
        <f t="shared" si="35"/>
        <v>0</v>
      </c>
    </row>
    <row r="355" spans="1:26" ht="20.100000000000001" customHeight="1" x14ac:dyDescent="0.25">
      <c r="A355" s="134">
        <v>349</v>
      </c>
      <c r="B355" s="206" t="str">
        <f>IF('Dépenses rémunération au réel'!$B355="","",'Dépenses rémunération au réel'!$B355)</f>
        <v/>
      </c>
      <c r="C355" s="206" t="str">
        <f>IF('Dépenses rémunération au réel'!$C355="","",'Dépenses rémunération au réel'!$C355)</f>
        <v/>
      </c>
      <c r="D355" s="207" t="str">
        <f>IF('Dépenses rémunération au réel'!$D355="","",'Dépenses rémunération au réel'!$D355)</f>
        <v/>
      </c>
      <c r="E355" s="131" t="str">
        <f>IF('Dépenses rémunération au réel'!$E355="","",'Dépenses rémunération au réel'!$E355)</f>
        <v/>
      </c>
      <c r="F355" s="131" t="str">
        <f>IF('Dépenses rémunération au réel'!$F355="","",'Dépenses rémunération au réel'!$F355)</f>
        <v/>
      </c>
      <c r="G355" s="289" t="str">
        <f>IF('Dépenses rémunération au réel'!$G355="","",'Dépenses rémunération au réel'!$G355)</f>
        <v/>
      </c>
      <c r="H355" s="289" t="str">
        <f>IF('Dépenses rémunération au réel'!$H355="","",'Dépenses rémunération au réel'!$H355)</f>
        <v/>
      </c>
      <c r="I355" s="144" t="str">
        <f>IF('Dépenses rémunération au réel'!$I355="","",'Dépenses rémunération au réel'!$I355)</f>
        <v/>
      </c>
      <c r="J355" s="190" t="str">
        <f>IF('Dépenses rémunération au réel'!$J355="","",'Dépenses rémunération au réel'!$J355)</f>
        <v/>
      </c>
      <c r="K355" s="190" t="str">
        <f>IF('Dépenses rémunération au réel'!$K355="","",'Dépenses rémunération au réel'!$K355)</f>
        <v/>
      </c>
      <c r="L355" s="213" t="str">
        <f>IF('Dépenses rémunération au réel'!$L355=0,"",'Dépenses rémunération au réel'!$L355)</f>
        <v/>
      </c>
      <c r="M355" s="342"/>
      <c r="N355" s="291" t="str">
        <f t="shared" si="30"/>
        <v/>
      </c>
      <c r="O355" s="291" t="str">
        <f t="shared" si="31"/>
        <v/>
      </c>
      <c r="P355" s="189"/>
      <c r="Q355" s="102"/>
      <c r="R355" s="102"/>
      <c r="S355" s="145" t="str">
        <f t="shared" si="32"/>
        <v/>
      </c>
      <c r="T355" s="191"/>
      <c r="U355" s="192"/>
      <c r="V355" s="146" t="str">
        <f t="shared" si="33"/>
        <v/>
      </c>
      <c r="W355" s="507" t="str">
        <f t="shared" si="34"/>
        <v/>
      </c>
      <c r="X355" s="195" t="str">
        <f>IF(AND(OR(M355="KO",L355&lt;&gt;""),OR(M355="",N355="",O355="")),Listes!$A$74,IF(AND(L355&lt;S355,U355=""),Listes!$A$76,IF(AND(L355&lt;&gt;"",S355&lt;L355,T355=""),Listes!$A$78,IF(AND(Y355="",OR(M355&lt;&gt;"",N355&lt;&gt;"",O355&lt;&gt;"",P355&lt;&gt;"",Q355&lt;&gt;"",R355&lt;&gt;"")),Listes!$A$79,""))))</f>
        <v/>
      </c>
      <c r="Y355" s="196"/>
      <c r="Z355" s="152">
        <f t="shared" si="35"/>
        <v>0</v>
      </c>
    </row>
    <row r="356" spans="1:26" ht="20.100000000000001" customHeight="1" x14ac:dyDescent="0.25">
      <c r="A356" s="134">
        <v>350</v>
      </c>
      <c r="B356" s="206" t="str">
        <f>IF('Dépenses rémunération au réel'!$B356="","",'Dépenses rémunération au réel'!$B356)</f>
        <v/>
      </c>
      <c r="C356" s="206" t="str">
        <f>IF('Dépenses rémunération au réel'!$C356="","",'Dépenses rémunération au réel'!$C356)</f>
        <v/>
      </c>
      <c r="D356" s="207" t="str">
        <f>IF('Dépenses rémunération au réel'!$D356="","",'Dépenses rémunération au réel'!$D356)</f>
        <v/>
      </c>
      <c r="E356" s="131" t="str">
        <f>IF('Dépenses rémunération au réel'!$E356="","",'Dépenses rémunération au réel'!$E356)</f>
        <v/>
      </c>
      <c r="F356" s="131" t="str">
        <f>IF('Dépenses rémunération au réel'!$F356="","",'Dépenses rémunération au réel'!$F356)</f>
        <v/>
      </c>
      <c r="G356" s="289" t="str">
        <f>IF('Dépenses rémunération au réel'!$G356="","",'Dépenses rémunération au réel'!$G356)</f>
        <v/>
      </c>
      <c r="H356" s="289" t="str">
        <f>IF('Dépenses rémunération au réel'!$H356="","",'Dépenses rémunération au réel'!$H356)</f>
        <v/>
      </c>
      <c r="I356" s="144" t="str">
        <f>IF('Dépenses rémunération au réel'!$I356="","",'Dépenses rémunération au réel'!$I356)</f>
        <v/>
      </c>
      <c r="J356" s="190" t="str">
        <f>IF('Dépenses rémunération au réel'!$J356="","",'Dépenses rémunération au réel'!$J356)</f>
        <v/>
      </c>
      <c r="K356" s="190" t="str">
        <f>IF('Dépenses rémunération au réel'!$K356="","",'Dépenses rémunération au réel'!$K356)</f>
        <v/>
      </c>
      <c r="L356" s="213" t="str">
        <f>IF('Dépenses rémunération au réel'!$L356=0,"",'Dépenses rémunération au réel'!$L356)</f>
        <v/>
      </c>
      <c r="M356" s="342"/>
      <c r="N356" s="291" t="str">
        <f t="shared" si="30"/>
        <v/>
      </c>
      <c r="O356" s="291" t="str">
        <f t="shared" si="31"/>
        <v/>
      </c>
      <c r="P356" s="189"/>
      <c r="Q356" s="102"/>
      <c r="R356" s="102"/>
      <c r="S356" s="145" t="str">
        <f t="shared" si="32"/>
        <v/>
      </c>
      <c r="T356" s="191"/>
      <c r="U356" s="192"/>
      <c r="V356" s="146" t="str">
        <f t="shared" si="33"/>
        <v/>
      </c>
      <c r="W356" s="507" t="str">
        <f t="shared" si="34"/>
        <v/>
      </c>
      <c r="X356" s="195" t="str">
        <f>IF(AND(OR(M356="KO",L356&lt;&gt;""),OR(M356="",N356="",O356="")),Listes!$A$74,IF(AND(L356&lt;S356,U356=""),Listes!$A$76,IF(AND(L356&lt;&gt;"",S356&lt;L356,T356=""),Listes!$A$78,IF(AND(Y356="",OR(M356&lt;&gt;"",N356&lt;&gt;"",O356&lt;&gt;"",P356&lt;&gt;"",Q356&lt;&gt;"",R356&lt;&gt;"")),Listes!$A$79,""))))</f>
        <v/>
      </c>
      <c r="Y356" s="196"/>
      <c r="Z356" s="152">
        <f t="shared" si="35"/>
        <v>0</v>
      </c>
    </row>
    <row r="357" spans="1:26" ht="20.100000000000001" customHeight="1" x14ac:dyDescent="0.25">
      <c r="A357" s="134">
        <v>351</v>
      </c>
      <c r="B357" s="206" t="str">
        <f>IF('Dépenses rémunération au réel'!$B357="","",'Dépenses rémunération au réel'!$B357)</f>
        <v/>
      </c>
      <c r="C357" s="206" t="str">
        <f>IF('Dépenses rémunération au réel'!$C357="","",'Dépenses rémunération au réel'!$C357)</f>
        <v/>
      </c>
      <c r="D357" s="207" t="str">
        <f>IF('Dépenses rémunération au réel'!$D357="","",'Dépenses rémunération au réel'!$D357)</f>
        <v/>
      </c>
      <c r="E357" s="131" t="str">
        <f>IF('Dépenses rémunération au réel'!$E357="","",'Dépenses rémunération au réel'!$E357)</f>
        <v/>
      </c>
      <c r="F357" s="131" t="str">
        <f>IF('Dépenses rémunération au réel'!$F357="","",'Dépenses rémunération au réel'!$F357)</f>
        <v/>
      </c>
      <c r="G357" s="289" t="str">
        <f>IF('Dépenses rémunération au réel'!$G357="","",'Dépenses rémunération au réel'!$G357)</f>
        <v/>
      </c>
      <c r="H357" s="289" t="str">
        <f>IF('Dépenses rémunération au réel'!$H357="","",'Dépenses rémunération au réel'!$H357)</f>
        <v/>
      </c>
      <c r="I357" s="144" t="str">
        <f>IF('Dépenses rémunération au réel'!$I357="","",'Dépenses rémunération au réel'!$I357)</f>
        <v/>
      </c>
      <c r="J357" s="190" t="str">
        <f>IF('Dépenses rémunération au réel'!$J357="","",'Dépenses rémunération au réel'!$J357)</f>
        <v/>
      </c>
      <c r="K357" s="190" t="str">
        <f>IF('Dépenses rémunération au réel'!$K357="","",'Dépenses rémunération au réel'!$K357)</f>
        <v/>
      </c>
      <c r="L357" s="213" t="str">
        <f>IF('Dépenses rémunération au réel'!$L357=0,"",'Dépenses rémunération au réel'!$L357)</f>
        <v/>
      </c>
      <c r="M357" s="342"/>
      <c r="N357" s="291" t="str">
        <f t="shared" si="30"/>
        <v/>
      </c>
      <c r="O357" s="291" t="str">
        <f t="shared" si="31"/>
        <v/>
      </c>
      <c r="P357" s="189"/>
      <c r="Q357" s="102"/>
      <c r="R357" s="102"/>
      <c r="S357" s="145" t="str">
        <f t="shared" si="32"/>
        <v/>
      </c>
      <c r="T357" s="191"/>
      <c r="U357" s="192"/>
      <c r="V357" s="146" t="str">
        <f t="shared" si="33"/>
        <v/>
      </c>
      <c r="W357" s="507" t="str">
        <f t="shared" si="34"/>
        <v/>
      </c>
      <c r="X357" s="195" t="str">
        <f>IF(AND(OR(M357="KO",L357&lt;&gt;""),OR(M357="",N357="",O357="")),Listes!$A$74,IF(AND(L357&lt;S357,U357=""),Listes!$A$76,IF(AND(L357&lt;&gt;"",S357&lt;L357,T357=""),Listes!$A$78,IF(AND(Y357="",OR(M357&lt;&gt;"",N357&lt;&gt;"",O357&lt;&gt;"",P357&lt;&gt;"",Q357&lt;&gt;"",R357&lt;&gt;"")),Listes!$A$79,""))))</f>
        <v/>
      </c>
      <c r="Y357" s="196"/>
      <c r="Z357" s="152">
        <f t="shared" si="35"/>
        <v>0</v>
      </c>
    </row>
    <row r="358" spans="1:26" ht="20.100000000000001" customHeight="1" x14ac:dyDescent="0.25">
      <c r="A358" s="134">
        <v>352</v>
      </c>
      <c r="B358" s="206" t="str">
        <f>IF('Dépenses rémunération au réel'!$B358="","",'Dépenses rémunération au réel'!$B358)</f>
        <v/>
      </c>
      <c r="C358" s="206" t="str">
        <f>IF('Dépenses rémunération au réel'!$C358="","",'Dépenses rémunération au réel'!$C358)</f>
        <v/>
      </c>
      <c r="D358" s="207" t="str">
        <f>IF('Dépenses rémunération au réel'!$D358="","",'Dépenses rémunération au réel'!$D358)</f>
        <v/>
      </c>
      <c r="E358" s="131" t="str">
        <f>IF('Dépenses rémunération au réel'!$E358="","",'Dépenses rémunération au réel'!$E358)</f>
        <v/>
      </c>
      <c r="F358" s="131" t="str">
        <f>IF('Dépenses rémunération au réel'!$F358="","",'Dépenses rémunération au réel'!$F358)</f>
        <v/>
      </c>
      <c r="G358" s="289" t="str">
        <f>IF('Dépenses rémunération au réel'!$G358="","",'Dépenses rémunération au réel'!$G358)</f>
        <v/>
      </c>
      <c r="H358" s="289" t="str">
        <f>IF('Dépenses rémunération au réel'!$H358="","",'Dépenses rémunération au réel'!$H358)</f>
        <v/>
      </c>
      <c r="I358" s="144" t="str">
        <f>IF('Dépenses rémunération au réel'!$I358="","",'Dépenses rémunération au réel'!$I358)</f>
        <v/>
      </c>
      <c r="J358" s="190" t="str">
        <f>IF('Dépenses rémunération au réel'!$J358="","",'Dépenses rémunération au réel'!$J358)</f>
        <v/>
      </c>
      <c r="K358" s="190" t="str">
        <f>IF('Dépenses rémunération au réel'!$K358="","",'Dépenses rémunération au réel'!$K358)</f>
        <v/>
      </c>
      <c r="L358" s="213" t="str">
        <f>IF('Dépenses rémunération au réel'!$L358=0,"",'Dépenses rémunération au réel'!$L358)</f>
        <v/>
      </c>
      <c r="M358" s="342"/>
      <c r="N358" s="291" t="str">
        <f t="shared" si="30"/>
        <v/>
      </c>
      <c r="O358" s="291" t="str">
        <f t="shared" si="31"/>
        <v/>
      </c>
      <c r="P358" s="189"/>
      <c r="Q358" s="102"/>
      <c r="R358" s="102"/>
      <c r="S358" s="145" t="str">
        <f t="shared" si="32"/>
        <v/>
      </c>
      <c r="T358" s="191"/>
      <c r="U358" s="192"/>
      <c r="V358" s="146" t="str">
        <f t="shared" si="33"/>
        <v/>
      </c>
      <c r="W358" s="507" t="str">
        <f t="shared" si="34"/>
        <v/>
      </c>
      <c r="X358" s="195" t="str">
        <f>IF(AND(OR(M358="KO",L358&lt;&gt;""),OR(M358="",N358="",O358="")),Listes!$A$74,IF(AND(L358&lt;S358,U358=""),Listes!$A$76,IF(AND(L358&lt;&gt;"",S358&lt;L358,T358=""),Listes!$A$78,IF(AND(Y358="",OR(M358&lt;&gt;"",N358&lt;&gt;"",O358&lt;&gt;"",P358&lt;&gt;"",Q358&lt;&gt;"",R358&lt;&gt;"")),Listes!$A$79,""))))</f>
        <v/>
      </c>
      <c r="Y358" s="196"/>
      <c r="Z358" s="152">
        <f t="shared" si="35"/>
        <v>0</v>
      </c>
    </row>
    <row r="359" spans="1:26" ht="20.100000000000001" customHeight="1" x14ac:dyDescent="0.25">
      <c r="A359" s="134">
        <v>353</v>
      </c>
      <c r="B359" s="206" t="str">
        <f>IF('Dépenses rémunération au réel'!$B359="","",'Dépenses rémunération au réel'!$B359)</f>
        <v/>
      </c>
      <c r="C359" s="206" t="str">
        <f>IF('Dépenses rémunération au réel'!$C359="","",'Dépenses rémunération au réel'!$C359)</f>
        <v/>
      </c>
      <c r="D359" s="207" t="str">
        <f>IF('Dépenses rémunération au réel'!$D359="","",'Dépenses rémunération au réel'!$D359)</f>
        <v/>
      </c>
      <c r="E359" s="131" t="str">
        <f>IF('Dépenses rémunération au réel'!$E359="","",'Dépenses rémunération au réel'!$E359)</f>
        <v/>
      </c>
      <c r="F359" s="131" t="str">
        <f>IF('Dépenses rémunération au réel'!$F359="","",'Dépenses rémunération au réel'!$F359)</f>
        <v/>
      </c>
      <c r="G359" s="289" t="str">
        <f>IF('Dépenses rémunération au réel'!$G359="","",'Dépenses rémunération au réel'!$G359)</f>
        <v/>
      </c>
      <c r="H359" s="289" t="str">
        <f>IF('Dépenses rémunération au réel'!$H359="","",'Dépenses rémunération au réel'!$H359)</f>
        <v/>
      </c>
      <c r="I359" s="144" t="str">
        <f>IF('Dépenses rémunération au réel'!$I359="","",'Dépenses rémunération au réel'!$I359)</f>
        <v/>
      </c>
      <c r="J359" s="190" t="str">
        <f>IF('Dépenses rémunération au réel'!$J359="","",'Dépenses rémunération au réel'!$J359)</f>
        <v/>
      </c>
      <c r="K359" s="190" t="str">
        <f>IF('Dépenses rémunération au réel'!$K359="","",'Dépenses rémunération au réel'!$K359)</f>
        <v/>
      </c>
      <c r="L359" s="213" t="str">
        <f>IF('Dépenses rémunération au réel'!$L359=0,"",'Dépenses rémunération au réel'!$L359)</f>
        <v/>
      </c>
      <c r="M359" s="342"/>
      <c r="N359" s="291" t="str">
        <f t="shared" si="30"/>
        <v/>
      </c>
      <c r="O359" s="291" t="str">
        <f t="shared" si="31"/>
        <v/>
      </c>
      <c r="P359" s="189"/>
      <c r="Q359" s="102"/>
      <c r="R359" s="102"/>
      <c r="S359" s="145" t="str">
        <f t="shared" si="32"/>
        <v/>
      </c>
      <c r="T359" s="191"/>
      <c r="U359" s="192"/>
      <c r="V359" s="146" t="str">
        <f t="shared" si="33"/>
        <v/>
      </c>
      <c r="W359" s="507" t="str">
        <f t="shared" si="34"/>
        <v/>
      </c>
      <c r="X359" s="195" t="str">
        <f>IF(AND(OR(M359="KO",L359&lt;&gt;""),OR(M359="",N359="",O359="")),Listes!$A$74,IF(AND(L359&lt;S359,U359=""),Listes!$A$76,IF(AND(L359&lt;&gt;"",S359&lt;L359,T359=""),Listes!$A$78,IF(AND(Y359="",OR(M359&lt;&gt;"",N359&lt;&gt;"",O359&lt;&gt;"",P359&lt;&gt;"",Q359&lt;&gt;"",R359&lt;&gt;"")),Listes!$A$79,""))))</f>
        <v/>
      </c>
      <c r="Y359" s="196"/>
      <c r="Z359" s="152">
        <f t="shared" si="35"/>
        <v>0</v>
      </c>
    </row>
    <row r="360" spans="1:26" ht="20.100000000000001" customHeight="1" x14ac:dyDescent="0.25">
      <c r="A360" s="134">
        <v>354</v>
      </c>
      <c r="B360" s="206" t="str">
        <f>IF('Dépenses rémunération au réel'!$B360="","",'Dépenses rémunération au réel'!$B360)</f>
        <v/>
      </c>
      <c r="C360" s="206" t="str">
        <f>IF('Dépenses rémunération au réel'!$C360="","",'Dépenses rémunération au réel'!$C360)</f>
        <v/>
      </c>
      <c r="D360" s="207" t="str">
        <f>IF('Dépenses rémunération au réel'!$D360="","",'Dépenses rémunération au réel'!$D360)</f>
        <v/>
      </c>
      <c r="E360" s="131" t="str">
        <f>IF('Dépenses rémunération au réel'!$E360="","",'Dépenses rémunération au réel'!$E360)</f>
        <v/>
      </c>
      <c r="F360" s="131" t="str">
        <f>IF('Dépenses rémunération au réel'!$F360="","",'Dépenses rémunération au réel'!$F360)</f>
        <v/>
      </c>
      <c r="G360" s="289" t="str">
        <f>IF('Dépenses rémunération au réel'!$G360="","",'Dépenses rémunération au réel'!$G360)</f>
        <v/>
      </c>
      <c r="H360" s="289" t="str">
        <f>IF('Dépenses rémunération au réel'!$H360="","",'Dépenses rémunération au réel'!$H360)</f>
        <v/>
      </c>
      <c r="I360" s="144" t="str">
        <f>IF('Dépenses rémunération au réel'!$I360="","",'Dépenses rémunération au réel'!$I360)</f>
        <v/>
      </c>
      <c r="J360" s="190" t="str">
        <f>IF('Dépenses rémunération au réel'!$J360="","",'Dépenses rémunération au réel'!$J360)</f>
        <v/>
      </c>
      <c r="K360" s="190" t="str">
        <f>IF('Dépenses rémunération au réel'!$K360="","",'Dépenses rémunération au réel'!$K360)</f>
        <v/>
      </c>
      <c r="L360" s="213" t="str">
        <f>IF('Dépenses rémunération au réel'!$L360=0,"",'Dépenses rémunération au réel'!$L360)</f>
        <v/>
      </c>
      <c r="M360" s="342"/>
      <c r="N360" s="291" t="str">
        <f t="shared" si="30"/>
        <v/>
      </c>
      <c r="O360" s="291" t="str">
        <f t="shared" si="31"/>
        <v/>
      </c>
      <c r="P360" s="189"/>
      <c r="Q360" s="102"/>
      <c r="R360" s="102"/>
      <c r="S360" s="145" t="str">
        <f t="shared" si="32"/>
        <v/>
      </c>
      <c r="T360" s="191"/>
      <c r="U360" s="192"/>
      <c r="V360" s="146" t="str">
        <f t="shared" si="33"/>
        <v/>
      </c>
      <c r="W360" s="507" t="str">
        <f t="shared" si="34"/>
        <v/>
      </c>
      <c r="X360" s="195" t="str">
        <f>IF(AND(OR(M360="KO",L360&lt;&gt;""),OR(M360="",N360="",O360="")),Listes!$A$74,IF(AND(L360&lt;S360,U360=""),Listes!$A$76,IF(AND(L360&lt;&gt;"",S360&lt;L360,T360=""),Listes!$A$78,IF(AND(Y360="",OR(M360&lt;&gt;"",N360&lt;&gt;"",O360&lt;&gt;"",P360&lt;&gt;"",Q360&lt;&gt;"",R360&lt;&gt;"")),Listes!$A$79,""))))</f>
        <v/>
      </c>
      <c r="Y360" s="196"/>
      <c r="Z360" s="152">
        <f t="shared" si="35"/>
        <v>0</v>
      </c>
    </row>
    <row r="361" spans="1:26" ht="20.100000000000001" customHeight="1" x14ac:dyDescent="0.25">
      <c r="A361" s="134">
        <v>355</v>
      </c>
      <c r="B361" s="206" t="str">
        <f>IF('Dépenses rémunération au réel'!$B361="","",'Dépenses rémunération au réel'!$B361)</f>
        <v/>
      </c>
      <c r="C361" s="206" t="str">
        <f>IF('Dépenses rémunération au réel'!$C361="","",'Dépenses rémunération au réel'!$C361)</f>
        <v/>
      </c>
      <c r="D361" s="207" t="str">
        <f>IF('Dépenses rémunération au réel'!$D361="","",'Dépenses rémunération au réel'!$D361)</f>
        <v/>
      </c>
      <c r="E361" s="131" t="str">
        <f>IF('Dépenses rémunération au réel'!$E361="","",'Dépenses rémunération au réel'!$E361)</f>
        <v/>
      </c>
      <c r="F361" s="131" t="str">
        <f>IF('Dépenses rémunération au réel'!$F361="","",'Dépenses rémunération au réel'!$F361)</f>
        <v/>
      </c>
      <c r="G361" s="289" t="str">
        <f>IF('Dépenses rémunération au réel'!$G361="","",'Dépenses rémunération au réel'!$G361)</f>
        <v/>
      </c>
      <c r="H361" s="289" t="str">
        <f>IF('Dépenses rémunération au réel'!$H361="","",'Dépenses rémunération au réel'!$H361)</f>
        <v/>
      </c>
      <c r="I361" s="144" t="str">
        <f>IF('Dépenses rémunération au réel'!$I361="","",'Dépenses rémunération au réel'!$I361)</f>
        <v/>
      </c>
      <c r="J361" s="190" t="str">
        <f>IF('Dépenses rémunération au réel'!$J361="","",'Dépenses rémunération au réel'!$J361)</f>
        <v/>
      </c>
      <c r="K361" s="190" t="str">
        <f>IF('Dépenses rémunération au réel'!$K361="","",'Dépenses rémunération au réel'!$K361)</f>
        <v/>
      </c>
      <c r="L361" s="213" t="str">
        <f>IF('Dépenses rémunération au réel'!$L361=0,"",'Dépenses rémunération au réel'!$L361)</f>
        <v/>
      </c>
      <c r="M361" s="342"/>
      <c r="N361" s="291" t="str">
        <f t="shared" si="30"/>
        <v/>
      </c>
      <c r="O361" s="291" t="str">
        <f t="shared" si="31"/>
        <v/>
      </c>
      <c r="P361" s="189"/>
      <c r="Q361" s="102"/>
      <c r="R361" s="102"/>
      <c r="S361" s="145" t="str">
        <f t="shared" si="32"/>
        <v/>
      </c>
      <c r="T361" s="191"/>
      <c r="U361" s="192"/>
      <c r="V361" s="146" t="str">
        <f t="shared" si="33"/>
        <v/>
      </c>
      <c r="W361" s="507" t="str">
        <f t="shared" si="34"/>
        <v/>
      </c>
      <c r="X361" s="195" t="str">
        <f>IF(AND(OR(M361="KO",L361&lt;&gt;""),OR(M361="",N361="",O361="")),Listes!$A$74,IF(AND(L361&lt;S361,U361=""),Listes!$A$76,IF(AND(L361&lt;&gt;"",S361&lt;L361,T361=""),Listes!$A$78,IF(AND(Y361="",OR(M361&lt;&gt;"",N361&lt;&gt;"",O361&lt;&gt;"",P361&lt;&gt;"",Q361&lt;&gt;"",R361&lt;&gt;"")),Listes!$A$79,""))))</f>
        <v/>
      </c>
      <c r="Y361" s="196"/>
      <c r="Z361" s="152">
        <f t="shared" si="35"/>
        <v>0</v>
      </c>
    </row>
    <row r="362" spans="1:26" ht="20.100000000000001" customHeight="1" x14ac:dyDescent="0.25">
      <c r="A362" s="134">
        <v>356</v>
      </c>
      <c r="B362" s="206" t="str">
        <f>IF('Dépenses rémunération au réel'!$B362="","",'Dépenses rémunération au réel'!$B362)</f>
        <v/>
      </c>
      <c r="C362" s="206" t="str">
        <f>IF('Dépenses rémunération au réel'!$C362="","",'Dépenses rémunération au réel'!$C362)</f>
        <v/>
      </c>
      <c r="D362" s="207" t="str">
        <f>IF('Dépenses rémunération au réel'!$D362="","",'Dépenses rémunération au réel'!$D362)</f>
        <v/>
      </c>
      <c r="E362" s="131" t="str">
        <f>IF('Dépenses rémunération au réel'!$E362="","",'Dépenses rémunération au réel'!$E362)</f>
        <v/>
      </c>
      <c r="F362" s="131" t="str">
        <f>IF('Dépenses rémunération au réel'!$F362="","",'Dépenses rémunération au réel'!$F362)</f>
        <v/>
      </c>
      <c r="G362" s="289" t="str">
        <f>IF('Dépenses rémunération au réel'!$G362="","",'Dépenses rémunération au réel'!$G362)</f>
        <v/>
      </c>
      <c r="H362" s="289" t="str">
        <f>IF('Dépenses rémunération au réel'!$H362="","",'Dépenses rémunération au réel'!$H362)</f>
        <v/>
      </c>
      <c r="I362" s="144" t="str">
        <f>IF('Dépenses rémunération au réel'!$I362="","",'Dépenses rémunération au réel'!$I362)</f>
        <v/>
      </c>
      <c r="J362" s="190" t="str">
        <f>IF('Dépenses rémunération au réel'!$J362="","",'Dépenses rémunération au réel'!$J362)</f>
        <v/>
      </c>
      <c r="K362" s="190" t="str">
        <f>IF('Dépenses rémunération au réel'!$K362="","",'Dépenses rémunération au réel'!$K362)</f>
        <v/>
      </c>
      <c r="L362" s="213" t="str">
        <f>IF('Dépenses rémunération au réel'!$L362=0,"",'Dépenses rémunération au réel'!$L362)</f>
        <v/>
      </c>
      <c r="M362" s="342"/>
      <c r="N362" s="291" t="str">
        <f t="shared" si="30"/>
        <v/>
      </c>
      <c r="O362" s="291" t="str">
        <f t="shared" si="31"/>
        <v/>
      </c>
      <c r="P362" s="189"/>
      <c r="Q362" s="102"/>
      <c r="R362" s="102"/>
      <c r="S362" s="145" t="str">
        <f t="shared" si="32"/>
        <v/>
      </c>
      <c r="T362" s="191"/>
      <c r="U362" s="192"/>
      <c r="V362" s="146" t="str">
        <f t="shared" si="33"/>
        <v/>
      </c>
      <c r="W362" s="507" t="str">
        <f t="shared" si="34"/>
        <v/>
      </c>
      <c r="X362" s="195" t="str">
        <f>IF(AND(OR(M362="KO",L362&lt;&gt;""),OR(M362="",N362="",O362="")),Listes!$A$74,IF(AND(L362&lt;S362,U362=""),Listes!$A$76,IF(AND(L362&lt;&gt;"",S362&lt;L362,T362=""),Listes!$A$78,IF(AND(Y362="",OR(M362&lt;&gt;"",N362&lt;&gt;"",O362&lt;&gt;"",P362&lt;&gt;"",Q362&lt;&gt;"",R362&lt;&gt;"")),Listes!$A$79,""))))</f>
        <v/>
      </c>
      <c r="Y362" s="196"/>
      <c r="Z362" s="152">
        <f t="shared" si="35"/>
        <v>0</v>
      </c>
    </row>
    <row r="363" spans="1:26" ht="20.100000000000001" customHeight="1" x14ac:dyDescent="0.25">
      <c r="A363" s="134">
        <v>357</v>
      </c>
      <c r="B363" s="206" t="str">
        <f>IF('Dépenses rémunération au réel'!$B363="","",'Dépenses rémunération au réel'!$B363)</f>
        <v/>
      </c>
      <c r="C363" s="206" t="str">
        <f>IF('Dépenses rémunération au réel'!$C363="","",'Dépenses rémunération au réel'!$C363)</f>
        <v/>
      </c>
      <c r="D363" s="207" t="str">
        <f>IF('Dépenses rémunération au réel'!$D363="","",'Dépenses rémunération au réel'!$D363)</f>
        <v/>
      </c>
      <c r="E363" s="131" t="str">
        <f>IF('Dépenses rémunération au réel'!$E363="","",'Dépenses rémunération au réel'!$E363)</f>
        <v/>
      </c>
      <c r="F363" s="131" t="str">
        <f>IF('Dépenses rémunération au réel'!$F363="","",'Dépenses rémunération au réel'!$F363)</f>
        <v/>
      </c>
      <c r="G363" s="289" t="str">
        <f>IF('Dépenses rémunération au réel'!$G363="","",'Dépenses rémunération au réel'!$G363)</f>
        <v/>
      </c>
      <c r="H363" s="289" t="str">
        <f>IF('Dépenses rémunération au réel'!$H363="","",'Dépenses rémunération au réel'!$H363)</f>
        <v/>
      </c>
      <c r="I363" s="144" t="str">
        <f>IF('Dépenses rémunération au réel'!$I363="","",'Dépenses rémunération au réel'!$I363)</f>
        <v/>
      </c>
      <c r="J363" s="190" t="str">
        <f>IF('Dépenses rémunération au réel'!$J363="","",'Dépenses rémunération au réel'!$J363)</f>
        <v/>
      </c>
      <c r="K363" s="190" t="str">
        <f>IF('Dépenses rémunération au réel'!$K363="","",'Dépenses rémunération au réel'!$K363)</f>
        <v/>
      </c>
      <c r="L363" s="213" t="str">
        <f>IF('Dépenses rémunération au réel'!$L363=0,"",'Dépenses rémunération au réel'!$L363)</f>
        <v/>
      </c>
      <c r="M363" s="342"/>
      <c r="N363" s="291" t="str">
        <f t="shared" si="30"/>
        <v/>
      </c>
      <c r="O363" s="291" t="str">
        <f t="shared" si="31"/>
        <v/>
      </c>
      <c r="P363" s="189"/>
      <c r="Q363" s="102"/>
      <c r="R363" s="102"/>
      <c r="S363" s="145" t="str">
        <f t="shared" si="32"/>
        <v/>
      </c>
      <c r="T363" s="191"/>
      <c r="U363" s="192"/>
      <c r="V363" s="146" t="str">
        <f t="shared" si="33"/>
        <v/>
      </c>
      <c r="W363" s="507" t="str">
        <f t="shared" si="34"/>
        <v/>
      </c>
      <c r="X363" s="195" t="str">
        <f>IF(AND(OR(M363="KO",L363&lt;&gt;""),OR(M363="",N363="",O363="")),Listes!$A$74,IF(AND(L363&lt;S363,U363=""),Listes!$A$76,IF(AND(L363&lt;&gt;"",S363&lt;L363,T363=""),Listes!$A$78,IF(AND(Y363="",OR(M363&lt;&gt;"",N363&lt;&gt;"",O363&lt;&gt;"",P363&lt;&gt;"",Q363&lt;&gt;"",R363&lt;&gt;"")),Listes!$A$79,""))))</f>
        <v/>
      </c>
      <c r="Y363" s="196"/>
      <c r="Z363" s="152">
        <f t="shared" si="35"/>
        <v>0</v>
      </c>
    </row>
    <row r="364" spans="1:26" ht="20.100000000000001" customHeight="1" x14ac:dyDescent="0.25">
      <c r="A364" s="134">
        <v>358</v>
      </c>
      <c r="B364" s="206" t="str">
        <f>IF('Dépenses rémunération au réel'!$B364="","",'Dépenses rémunération au réel'!$B364)</f>
        <v/>
      </c>
      <c r="C364" s="206" t="str">
        <f>IF('Dépenses rémunération au réel'!$C364="","",'Dépenses rémunération au réel'!$C364)</f>
        <v/>
      </c>
      <c r="D364" s="207" t="str">
        <f>IF('Dépenses rémunération au réel'!$D364="","",'Dépenses rémunération au réel'!$D364)</f>
        <v/>
      </c>
      <c r="E364" s="131" t="str">
        <f>IF('Dépenses rémunération au réel'!$E364="","",'Dépenses rémunération au réel'!$E364)</f>
        <v/>
      </c>
      <c r="F364" s="131" t="str">
        <f>IF('Dépenses rémunération au réel'!$F364="","",'Dépenses rémunération au réel'!$F364)</f>
        <v/>
      </c>
      <c r="G364" s="289" t="str">
        <f>IF('Dépenses rémunération au réel'!$G364="","",'Dépenses rémunération au réel'!$G364)</f>
        <v/>
      </c>
      <c r="H364" s="289" t="str">
        <f>IF('Dépenses rémunération au réel'!$H364="","",'Dépenses rémunération au réel'!$H364)</f>
        <v/>
      </c>
      <c r="I364" s="144" t="str">
        <f>IF('Dépenses rémunération au réel'!$I364="","",'Dépenses rémunération au réel'!$I364)</f>
        <v/>
      </c>
      <c r="J364" s="190" t="str">
        <f>IF('Dépenses rémunération au réel'!$J364="","",'Dépenses rémunération au réel'!$J364)</f>
        <v/>
      </c>
      <c r="K364" s="190" t="str">
        <f>IF('Dépenses rémunération au réel'!$K364="","",'Dépenses rémunération au réel'!$K364)</f>
        <v/>
      </c>
      <c r="L364" s="213" t="str">
        <f>IF('Dépenses rémunération au réel'!$L364=0,"",'Dépenses rémunération au réel'!$L364)</f>
        <v/>
      </c>
      <c r="M364" s="342"/>
      <c r="N364" s="291" t="str">
        <f t="shared" si="30"/>
        <v/>
      </c>
      <c r="O364" s="291" t="str">
        <f t="shared" si="31"/>
        <v/>
      </c>
      <c r="P364" s="189"/>
      <c r="Q364" s="102"/>
      <c r="R364" s="102"/>
      <c r="S364" s="145" t="str">
        <f t="shared" si="32"/>
        <v/>
      </c>
      <c r="T364" s="191"/>
      <c r="U364" s="192"/>
      <c r="V364" s="146" t="str">
        <f t="shared" si="33"/>
        <v/>
      </c>
      <c r="W364" s="507" t="str">
        <f t="shared" si="34"/>
        <v/>
      </c>
      <c r="X364" s="195" t="str">
        <f>IF(AND(OR(M364="KO",L364&lt;&gt;""),OR(M364="",N364="",O364="")),Listes!$A$74,IF(AND(L364&lt;S364,U364=""),Listes!$A$76,IF(AND(L364&lt;&gt;"",S364&lt;L364,T364=""),Listes!$A$78,IF(AND(Y364="",OR(M364&lt;&gt;"",N364&lt;&gt;"",O364&lt;&gt;"",P364&lt;&gt;"",Q364&lt;&gt;"",R364&lt;&gt;"")),Listes!$A$79,""))))</f>
        <v/>
      </c>
      <c r="Y364" s="196"/>
      <c r="Z364" s="152">
        <f t="shared" si="35"/>
        <v>0</v>
      </c>
    </row>
    <row r="365" spans="1:26" ht="20.100000000000001" customHeight="1" x14ac:dyDescent="0.25">
      <c r="A365" s="134">
        <v>359</v>
      </c>
      <c r="B365" s="206" t="str">
        <f>IF('Dépenses rémunération au réel'!$B365="","",'Dépenses rémunération au réel'!$B365)</f>
        <v/>
      </c>
      <c r="C365" s="206" t="str">
        <f>IF('Dépenses rémunération au réel'!$C365="","",'Dépenses rémunération au réel'!$C365)</f>
        <v/>
      </c>
      <c r="D365" s="207" t="str">
        <f>IF('Dépenses rémunération au réel'!$D365="","",'Dépenses rémunération au réel'!$D365)</f>
        <v/>
      </c>
      <c r="E365" s="131" t="str">
        <f>IF('Dépenses rémunération au réel'!$E365="","",'Dépenses rémunération au réel'!$E365)</f>
        <v/>
      </c>
      <c r="F365" s="131" t="str">
        <f>IF('Dépenses rémunération au réel'!$F365="","",'Dépenses rémunération au réel'!$F365)</f>
        <v/>
      </c>
      <c r="G365" s="289" t="str">
        <f>IF('Dépenses rémunération au réel'!$G365="","",'Dépenses rémunération au réel'!$G365)</f>
        <v/>
      </c>
      <c r="H365" s="289" t="str">
        <f>IF('Dépenses rémunération au réel'!$H365="","",'Dépenses rémunération au réel'!$H365)</f>
        <v/>
      </c>
      <c r="I365" s="144" t="str">
        <f>IF('Dépenses rémunération au réel'!$I365="","",'Dépenses rémunération au réel'!$I365)</f>
        <v/>
      </c>
      <c r="J365" s="190" t="str">
        <f>IF('Dépenses rémunération au réel'!$J365="","",'Dépenses rémunération au réel'!$J365)</f>
        <v/>
      </c>
      <c r="K365" s="190" t="str">
        <f>IF('Dépenses rémunération au réel'!$K365="","",'Dépenses rémunération au réel'!$K365)</f>
        <v/>
      </c>
      <c r="L365" s="213" t="str">
        <f>IF('Dépenses rémunération au réel'!$L365=0,"",'Dépenses rémunération au réel'!$L365)</f>
        <v/>
      </c>
      <c r="M365" s="342"/>
      <c r="N365" s="291" t="str">
        <f t="shared" si="30"/>
        <v/>
      </c>
      <c r="O365" s="291" t="str">
        <f t="shared" si="31"/>
        <v/>
      </c>
      <c r="P365" s="189"/>
      <c r="Q365" s="102"/>
      <c r="R365" s="102"/>
      <c r="S365" s="145" t="str">
        <f t="shared" si="32"/>
        <v/>
      </c>
      <c r="T365" s="191"/>
      <c r="U365" s="192"/>
      <c r="V365" s="146" t="str">
        <f t="shared" si="33"/>
        <v/>
      </c>
      <c r="W365" s="507" t="str">
        <f t="shared" si="34"/>
        <v/>
      </c>
      <c r="X365" s="195" t="str">
        <f>IF(AND(OR(M365="KO",L365&lt;&gt;""),OR(M365="",N365="",O365="")),Listes!$A$74,IF(AND(L365&lt;S365,U365=""),Listes!$A$76,IF(AND(L365&lt;&gt;"",S365&lt;L365,T365=""),Listes!$A$78,IF(AND(Y365="",OR(M365&lt;&gt;"",N365&lt;&gt;"",O365&lt;&gt;"",P365&lt;&gt;"",Q365&lt;&gt;"",R365&lt;&gt;"")),Listes!$A$79,""))))</f>
        <v/>
      </c>
      <c r="Y365" s="196"/>
      <c r="Z365" s="152">
        <f t="shared" si="35"/>
        <v>0</v>
      </c>
    </row>
    <row r="366" spans="1:26" ht="20.100000000000001" customHeight="1" x14ac:dyDescent="0.25">
      <c r="A366" s="134">
        <v>360</v>
      </c>
      <c r="B366" s="206" t="str">
        <f>IF('Dépenses rémunération au réel'!$B366="","",'Dépenses rémunération au réel'!$B366)</f>
        <v/>
      </c>
      <c r="C366" s="206" t="str">
        <f>IF('Dépenses rémunération au réel'!$C366="","",'Dépenses rémunération au réel'!$C366)</f>
        <v/>
      </c>
      <c r="D366" s="207" t="str">
        <f>IF('Dépenses rémunération au réel'!$D366="","",'Dépenses rémunération au réel'!$D366)</f>
        <v/>
      </c>
      <c r="E366" s="131" t="str">
        <f>IF('Dépenses rémunération au réel'!$E366="","",'Dépenses rémunération au réel'!$E366)</f>
        <v/>
      </c>
      <c r="F366" s="131" t="str">
        <f>IF('Dépenses rémunération au réel'!$F366="","",'Dépenses rémunération au réel'!$F366)</f>
        <v/>
      </c>
      <c r="G366" s="289" t="str">
        <f>IF('Dépenses rémunération au réel'!$G366="","",'Dépenses rémunération au réel'!$G366)</f>
        <v/>
      </c>
      <c r="H366" s="289" t="str">
        <f>IF('Dépenses rémunération au réel'!$H366="","",'Dépenses rémunération au réel'!$H366)</f>
        <v/>
      </c>
      <c r="I366" s="144" t="str">
        <f>IF('Dépenses rémunération au réel'!$I366="","",'Dépenses rémunération au réel'!$I366)</f>
        <v/>
      </c>
      <c r="J366" s="190" t="str">
        <f>IF('Dépenses rémunération au réel'!$J366="","",'Dépenses rémunération au réel'!$J366)</f>
        <v/>
      </c>
      <c r="K366" s="190" t="str">
        <f>IF('Dépenses rémunération au réel'!$K366="","",'Dépenses rémunération au réel'!$K366)</f>
        <v/>
      </c>
      <c r="L366" s="213" t="str">
        <f>IF('Dépenses rémunération au réel'!$L366=0,"",'Dépenses rémunération au réel'!$L366)</f>
        <v/>
      </c>
      <c r="M366" s="342"/>
      <c r="N366" s="291" t="str">
        <f t="shared" si="30"/>
        <v/>
      </c>
      <c r="O366" s="291" t="str">
        <f t="shared" si="31"/>
        <v/>
      </c>
      <c r="P366" s="189"/>
      <c r="Q366" s="102"/>
      <c r="R366" s="102"/>
      <c r="S366" s="145" t="str">
        <f t="shared" si="32"/>
        <v/>
      </c>
      <c r="T366" s="191"/>
      <c r="U366" s="192"/>
      <c r="V366" s="146" t="str">
        <f t="shared" si="33"/>
        <v/>
      </c>
      <c r="W366" s="507" t="str">
        <f t="shared" si="34"/>
        <v/>
      </c>
      <c r="X366" s="195" t="str">
        <f>IF(AND(OR(M366="KO",L366&lt;&gt;""),OR(M366="",N366="",O366="")),Listes!$A$74,IF(AND(L366&lt;S366,U366=""),Listes!$A$76,IF(AND(L366&lt;&gt;"",S366&lt;L366,T366=""),Listes!$A$78,IF(AND(Y366="",OR(M366&lt;&gt;"",N366&lt;&gt;"",O366&lt;&gt;"",P366&lt;&gt;"",Q366&lt;&gt;"",R366&lt;&gt;"")),Listes!$A$79,""))))</f>
        <v/>
      </c>
      <c r="Y366" s="196"/>
      <c r="Z366" s="152">
        <f t="shared" si="35"/>
        <v>0</v>
      </c>
    </row>
    <row r="367" spans="1:26" ht="20.100000000000001" customHeight="1" x14ac:dyDescent="0.25">
      <c r="A367" s="134">
        <v>361</v>
      </c>
      <c r="B367" s="206" t="str">
        <f>IF('Dépenses rémunération au réel'!$B367="","",'Dépenses rémunération au réel'!$B367)</f>
        <v/>
      </c>
      <c r="C367" s="206" t="str">
        <f>IF('Dépenses rémunération au réel'!$C367="","",'Dépenses rémunération au réel'!$C367)</f>
        <v/>
      </c>
      <c r="D367" s="207" t="str">
        <f>IF('Dépenses rémunération au réel'!$D367="","",'Dépenses rémunération au réel'!$D367)</f>
        <v/>
      </c>
      <c r="E367" s="131" t="str">
        <f>IF('Dépenses rémunération au réel'!$E367="","",'Dépenses rémunération au réel'!$E367)</f>
        <v/>
      </c>
      <c r="F367" s="131" t="str">
        <f>IF('Dépenses rémunération au réel'!$F367="","",'Dépenses rémunération au réel'!$F367)</f>
        <v/>
      </c>
      <c r="G367" s="289" t="str">
        <f>IF('Dépenses rémunération au réel'!$G367="","",'Dépenses rémunération au réel'!$G367)</f>
        <v/>
      </c>
      <c r="H367" s="289" t="str">
        <f>IF('Dépenses rémunération au réel'!$H367="","",'Dépenses rémunération au réel'!$H367)</f>
        <v/>
      </c>
      <c r="I367" s="144" t="str">
        <f>IF('Dépenses rémunération au réel'!$I367="","",'Dépenses rémunération au réel'!$I367)</f>
        <v/>
      </c>
      <c r="J367" s="190" t="str">
        <f>IF('Dépenses rémunération au réel'!$J367="","",'Dépenses rémunération au réel'!$J367)</f>
        <v/>
      </c>
      <c r="K367" s="190" t="str">
        <f>IF('Dépenses rémunération au réel'!$K367="","",'Dépenses rémunération au réel'!$K367)</f>
        <v/>
      </c>
      <c r="L367" s="213" t="str">
        <f>IF('Dépenses rémunération au réel'!$L367=0,"",'Dépenses rémunération au réel'!$L367)</f>
        <v/>
      </c>
      <c r="M367" s="342"/>
      <c r="N367" s="291" t="str">
        <f t="shared" si="30"/>
        <v/>
      </c>
      <c r="O367" s="291" t="str">
        <f t="shared" si="31"/>
        <v/>
      </c>
      <c r="P367" s="189"/>
      <c r="Q367" s="102"/>
      <c r="R367" s="102"/>
      <c r="S367" s="145" t="str">
        <f t="shared" si="32"/>
        <v/>
      </c>
      <c r="T367" s="191"/>
      <c r="U367" s="192"/>
      <c r="V367" s="146" t="str">
        <f t="shared" si="33"/>
        <v/>
      </c>
      <c r="W367" s="507" t="str">
        <f t="shared" si="34"/>
        <v/>
      </c>
      <c r="X367" s="195" t="str">
        <f>IF(AND(OR(M367="KO",L367&lt;&gt;""),OR(M367="",N367="",O367="")),Listes!$A$74,IF(AND(L367&lt;S367,U367=""),Listes!$A$76,IF(AND(L367&lt;&gt;"",S367&lt;L367,T367=""),Listes!$A$78,IF(AND(Y367="",OR(M367&lt;&gt;"",N367&lt;&gt;"",O367&lt;&gt;"",P367&lt;&gt;"",Q367&lt;&gt;"",R367&lt;&gt;"")),Listes!$A$79,""))))</f>
        <v/>
      </c>
      <c r="Y367" s="196"/>
      <c r="Z367" s="152">
        <f t="shared" si="35"/>
        <v>0</v>
      </c>
    </row>
    <row r="368" spans="1:26" ht="20.100000000000001" customHeight="1" x14ac:dyDescent="0.25">
      <c r="A368" s="134">
        <v>362</v>
      </c>
      <c r="B368" s="206" t="str">
        <f>IF('Dépenses rémunération au réel'!$B368="","",'Dépenses rémunération au réel'!$B368)</f>
        <v/>
      </c>
      <c r="C368" s="206" t="str">
        <f>IF('Dépenses rémunération au réel'!$C368="","",'Dépenses rémunération au réel'!$C368)</f>
        <v/>
      </c>
      <c r="D368" s="207" t="str">
        <f>IF('Dépenses rémunération au réel'!$D368="","",'Dépenses rémunération au réel'!$D368)</f>
        <v/>
      </c>
      <c r="E368" s="131" t="str">
        <f>IF('Dépenses rémunération au réel'!$E368="","",'Dépenses rémunération au réel'!$E368)</f>
        <v/>
      </c>
      <c r="F368" s="131" t="str">
        <f>IF('Dépenses rémunération au réel'!$F368="","",'Dépenses rémunération au réel'!$F368)</f>
        <v/>
      </c>
      <c r="G368" s="289" t="str">
        <f>IF('Dépenses rémunération au réel'!$G368="","",'Dépenses rémunération au réel'!$G368)</f>
        <v/>
      </c>
      <c r="H368" s="289" t="str">
        <f>IF('Dépenses rémunération au réel'!$H368="","",'Dépenses rémunération au réel'!$H368)</f>
        <v/>
      </c>
      <c r="I368" s="144" t="str">
        <f>IF('Dépenses rémunération au réel'!$I368="","",'Dépenses rémunération au réel'!$I368)</f>
        <v/>
      </c>
      <c r="J368" s="190" t="str">
        <f>IF('Dépenses rémunération au réel'!$J368="","",'Dépenses rémunération au réel'!$J368)</f>
        <v/>
      </c>
      <c r="K368" s="190" t="str">
        <f>IF('Dépenses rémunération au réel'!$K368="","",'Dépenses rémunération au réel'!$K368)</f>
        <v/>
      </c>
      <c r="L368" s="213" t="str">
        <f>IF('Dépenses rémunération au réel'!$L368=0,"",'Dépenses rémunération au réel'!$L368)</f>
        <v/>
      </c>
      <c r="M368" s="342"/>
      <c r="N368" s="291" t="str">
        <f t="shared" si="30"/>
        <v/>
      </c>
      <c r="O368" s="291" t="str">
        <f t="shared" si="31"/>
        <v/>
      </c>
      <c r="P368" s="189"/>
      <c r="Q368" s="102"/>
      <c r="R368" s="102"/>
      <c r="S368" s="145" t="str">
        <f t="shared" si="32"/>
        <v/>
      </c>
      <c r="T368" s="191"/>
      <c r="U368" s="192"/>
      <c r="V368" s="146" t="str">
        <f t="shared" si="33"/>
        <v/>
      </c>
      <c r="W368" s="507" t="str">
        <f t="shared" si="34"/>
        <v/>
      </c>
      <c r="X368" s="195" t="str">
        <f>IF(AND(OR(M368="KO",L368&lt;&gt;""),OR(M368="",N368="",O368="")),Listes!$A$74,IF(AND(L368&lt;S368,U368=""),Listes!$A$76,IF(AND(L368&lt;&gt;"",S368&lt;L368,T368=""),Listes!$A$78,IF(AND(Y368="",OR(M368&lt;&gt;"",N368&lt;&gt;"",O368&lt;&gt;"",P368&lt;&gt;"",Q368&lt;&gt;"",R368&lt;&gt;"")),Listes!$A$79,""))))</f>
        <v/>
      </c>
      <c r="Y368" s="196"/>
      <c r="Z368" s="152">
        <f t="shared" si="35"/>
        <v>0</v>
      </c>
    </row>
    <row r="369" spans="1:26" ht="20.100000000000001" customHeight="1" x14ac:dyDescent="0.25">
      <c r="A369" s="134">
        <v>363</v>
      </c>
      <c r="B369" s="206" t="str">
        <f>IF('Dépenses rémunération au réel'!$B369="","",'Dépenses rémunération au réel'!$B369)</f>
        <v/>
      </c>
      <c r="C369" s="206" t="str">
        <f>IF('Dépenses rémunération au réel'!$C369="","",'Dépenses rémunération au réel'!$C369)</f>
        <v/>
      </c>
      <c r="D369" s="207" t="str">
        <f>IF('Dépenses rémunération au réel'!$D369="","",'Dépenses rémunération au réel'!$D369)</f>
        <v/>
      </c>
      <c r="E369" s="131" t="str">
        <f>IF('Dépenses rémunération au réel'!$E369="","",'Dépenses rémunération au réel'!$E369)</f>
        <v/>
      </c>
      <c r="F369" s="131" t="str">
        <f>IF('Dépenses rémunération au réel'!$F369="","",'Dépenses rémunération au réel'!$F369)</f>
        <v/>
      </c>
      <c r="G369" s="289" t="str">
        <f>IF('Dépenses rémunération au réel'!$G369="","",'Dépenses rémunération au réel'!$G369)</f>
        <v/>
      </c>
      <c r="H369" s="289" t="str">
        <f>IF('Dépenses rémunération au réel'!$H369="","",'Dépenses rémunération au réel'!$H369)</f>
        <v/>
      </c>
      <c r="I369" s="144" t="str">
        <f>IF('Dépenses rémunération au réel'!$I369="","",'Dépenses rémunération au réel'!$I369)</f>
        <v/>
      </c>
      <c r="J369" s="190" t="str">
        <f>IF('Dépenses rémunération au réel'!$J369="","",'Dépenses rémunération au réel'!$J369)</f>
        <v/>
      </c>
      <c r="K369" s="190" t="str">
        <f>IF('Dépenses rémunération au réel'!$K369="","",'Dépenses rémunération au réel'!$K369)</f>
        <v/>
      </c>
      <c r="L369" s="213" t="str">
        <f>IF('Dépenses rémunération au réel'!$L369=0,"",'Dépenses rémunération au réel'!$L369)</f>
        <v/>
      </c>
      <c r="M369" s="342"/>
      <c r="N369" s="291" t="str">
        <f t="shared" si="30"/>
        <v/>
      </c>
      <c r="O369" s="291" t="str">
        <f t="shared" si="31"/>
        <v/>
      </c>
      <c r="P369" s="189"/>
      <c r="Q369" s="102"/>
      <c r="R369" s="102"/>
      <c r="S369" s="145" t="str">
        <f t="shared" si="32"/>
        <v/>
      </c>
      <c r="T369" s="191"/>
      <c r="U369" s="192"/>
      <c r="V369" s="146" t="str">
        <f t="shared" si="33"/>
        <v/>
      </c>
      <c r="W369" s="507" t="str">
        <f t="shared" si="34"/>
        <v/>
      </c>
      <c r="X369" s="195" t="str">
        <f>IF(AND(OR(M369="KO",L369&lt;&gt;""),OR(M369="",N369="",O369="")),Listes!$A$74,IF(AND(L369&lt;S369,U369=""),Listes!$A$76,IF(AND(L369&lt;&gt;"",S369&lt;L369,T369=""),Listes!$A$78,IF(AND(Y369="",OR(M369&lt;&gt;"",N369&lt;&gt;"",O369&lt;&gt;"",P369&lt;&gt;"",Q369&lt;&gt;"",R369&lt;&gt;"")),Listes!$A$79,""))))</f>
        <v/>
      </c>
      <c r="Y369" s="196"/>
      <c r="Z369" s="152">
        <f t="shared" si="35"/>
        <v>0</v>
      </c>
    </row>
    <row r="370" spans="1:26" ht="20.100000000000001" customHeight="1" x14ac:dyDescent="0.25">
      <c r="A370" s="134">
        <v>364</v>
      </c>
      <c r="B370" s="206" t="str">
        <f>IF('Dépenses rémunération au réel'!$B370="","",'Dépenses rémunération au réel'!$B370)</f>
        <v/>
      </c>
      <c r="C370" s="206" t="str">
        <f>IF('Dépenses rémunération au réel'!$C370="","",'Dépenses rémunération au réel'!$C370)</f>
        <v/>
      </c>
      <c r="D370" s="207" t="str">
        <f>IF('Dépenses rémunération au réel'!$D370="","",'Dépenses rémunération au réel'!$D370)</f>
        <v/>
      </c>
      <c r="E370" s="131" t="str">
        <f>IF('Dépenses rémunération au réel'!$E370="","",'Dépenses rémunération au réel'!$E370)</f>
        <v/>
      </c>
      <c r="F370" s="131" t="str">
        <f>IF('Dépenses rémunération au réel'!$F370="","",'Dépenses rémunération au réel'!$F370)</f>
        <v/>
      </c>
      <c r="G370" s="289" t="str">
        <f>IF('Dépenses rémunération au réel'!$G370="","",'Dépenses rémunération au réel'!$G370)</f>
        <v/>
      </c>
      <c r="H370" s="289" t="str">
        <f>IF('Dépenses rémunération au réel'!$H370="","",'Dépenses rémunération au réel'!$H370)</f>
        <v/>
      </c>
      <c r="I370" s="144" t="str">
        <f>IF('Dépenses rémunération au réel'!$I370="","",'Dépenses rémunération au réel'!$I370)</f>
        <v/>
      </c>
      <c r="J370" s="190" t="str">
        <f>IF('Dépenses rémunération au réel'!$J370="","",'Dépenses rémunération au réel'!$J370)</f>
        <v/>
      </c>
      <c r="K370" s="190" t="str">
        <f>IF('Dépenses rémunération au réel'!$K370="","",'Dépenses rémunération au réel'!$K370)</f>
        <v/>
      </c>
      <c r="L370" s="213" t="str">
        <f>IF('Dépenses rémunération au réel'!$L370=0,"",'Dépenses rémunération au réel'!$L370)</f>
        <v/>
      </c>
      <c r="M370" s="342"/>
      <c r="N370" s="291" t="str">
        <f t="shared" si="30"/>
        <v/>
      </c>
      <c r="O370" s="291" t="str">
        <f t="shared" si="31"/>
        <v/>
      </c>
      <c r="P370" s="189"/>
      <c r="Q370" s="102"/>
      <c r="R370" s="102"/>
      <c r="S370" s="145" t="str">
        <f t="shared" si="32"/>
        <v/>
      </c>
      <c r="T370" s="191"/>
      <c r="U370" s="192"/>
      <c r="V370" s="146" t="str">
        <f t="shared" si="33"/>
        <v/>
      </c>
      <c r="W370" s="507" t="str">
        <f t="shared" si="34"/>
        <v/>
      </c>
      <c r="X370" s="195" t="str">
        <f>IF(AND(OR(M370="KO",L370&lt;&gt;""),OR(M370="",N370="",O370="")),Listes!$A$74,IF(AND(L370&lt;S370,U370=""),Listes!$A$76,IF(AND(L370&lt;&gt;"",S370&lt;L370,T370=""),Listes!$A$78,IF(AND(Y370="",OR(M370&lt;&gt;"",N370&lt;&gt;"",O370&lt;&gt;"",P370&lt;&gt;"",Q370&lt;&gt;"",R370&lt;&gt;"")),Listes!$A$79,""))))</f>
        <v/>
      </c>
      <c r="Y370" s="196"/>
      <c r="Z370" s="152">
        <f t="shared" si="35"/>
        <v>0</v>
      </c>
    </row>
    <row r="371" spans="1:26" ht="20.100000000000001" customHeight="1" x14ac:dyDescent="0.25">
      <c r="A371" s="134">
        <v>365</v>
      </c>
      <c r="B371" s="206" t="str">
        <f>IF('Dépenses rémunération au réel'!$B371="","",'Dépenses rémunération au réel'!$B371)</f>
        <v/>
      </c>
      <c r="C371" s="206" t="str">
        <f>IF('Dépenses rémunération au réel'!$C371="","",'Dépenses rémunération au réel'!$C371)</f>
        <v/>
      </c>
      <c r="D371" s="207" t="str">
        <f>IF('Dépenses rémunération au réel'!$D371="","",'Dépenses rémunération au réel'!$D371)</f>
        <v/>
      </c>
      <c r="E371" s="131" t="str">
        <f>IF('Dépenses rémunération au réel'!$E371="","",'Dépenses rémunération au réel'!$E371)</f>
        <v/>
      </c>
      <c r="F371" s="131" t="str">
        <f>IF('Dépenses rémunération au réel'!$F371="","",'Dépenses rémunération au réel'!$F371)</f>
        <v/>
      </c>
      <c r="G371" s="289" t="str">
        <f>IF('Dépenses rémunération au réel'!$G371="","",'Dépenses rémunération au réel'!$G371)</f>
        <v/>
      </c>
      <c r="H371" s="289" t="str">
        <f>IF('Dépenses rémunération au réel'!$H371="","",'Dépenses rémunération au réel'!$H371)</f>
        <v/>
      </c>
      <c r="I371" s="144" t="str">
        <f>IF('Dépenses rémunération au réel'!$I371="","",'Dépenses rémunération au réel'!$I371)</f>
        <v/>
      </c>
      <c r="J371" s="190" t="str">
        <f>IF('Dépenses rémunération au réel'!$J371="","",'Dépenses rémunération au réel'!$J371)</f>
        <v/>
      </c>
      <c r="K371" s="190" t="str">
        <f>IF('Dépenses rémunération au réel'!$K371="","",'Dépenses rémunération au réel'!$K371)</f>
        <v/>
      </c>
      <c r="L371" s="213" t="str">
        <f>IF('Dépenses rémunération au réel'!$L371=0,"",'Dépenses rémunération au réel'!$L371)</f>
        <v/>
      </c>
      <c r="M371" s="342"/>
      <c r="N371" s="291" t="str">
        <f t="shared" si="30"/>
        <v/>
      </c>
      <c r="O371" s="291" t="str">
        <f t="shared" si="31"/>
        <v/>
      </c>
      <c r="P371" s="189"/>
      <c r="Q371" s="102"/>
      <c r="R371" s="102"/>
      <c r="S371" s="145" t="str">
        <f t="shared" si="32"/>
        <v/>
      </c>
      <c r="T371" s="191"/>
      <c r="U371" s="192"/>
      <c r="V371" s="146" t="str">
        <f t="shared" si="33"/>
        <v/>
      </c>
      <c r="W371" s="507" t="str">
        <f t="shared" si="34"/>
        <v/>
      </c>
      <c r="X371" s="195" t="str">
        <f>IF(AND(OR(M371="KO",L371&lt;&gt;""),OR(M371="",N371="",O371="")),Listes!$A$74,IF(AND(L371&lt;S371,U371=""),Listes!$A$76,IF(AND(L371&lt;&gt;"",S371&lt;L371,T371=""),Listes!$A$78,IF(AND(Y371="",OR(M371&lt;&gt;"",N371&lt;&gt;"",O371&lt;&gt;"",P371&lt;&gt;"",Q371&lt;&gt;"",R371&lt;&gt;"")),Listes!$A$79,""))))</f>
        <v/>
      </c>
      <c r="Y371" s="196"/>
      <c r="Z371" s="152">
        <f t="shared" si="35"/>
        <v>0</v>
      </c>
    </row>
    <row r="372" spans="1:26" ht="20.100000000000001" customHeight="1" x14ac:dyDescent="0.25">
      <c r="A372" s="134">
        <v>366</v>
      </c>
      <c r="B372" s="206" t="str">
        <f>IF('Dépenses rémunération au réel'!$B372="","",'Dépenses rémunération au réel'!$B372)</f>
        <v/>
      </c>
      <c r="C372" s="206" t="str">
        <f>IF('Dépenses rémunération au réel'!$C372="","",'Dépenses rémunération au réel'!$C372)</f>
        <v/>
      </c>
      <c r="D372" s="207" t="str">
        <f>IF('Dépenses rémunération au réel'!$D372="","",'Dépenses rémunération au réel'!$D372)</f>
        <v/>
      </c>
      <c r="E372" s="131" t="str">
        <f>IF('Dépenses rémunération au réel'!$E372="","",'Dépenses rémunération au réel'!$E372)</f>
        <v/>
      </c>
      <c r="F372" s="131" t="str">
        <f>IF('Dépenses rémunération au réel'!$F372="","",'Dépenses rémunération au réel'!$F372)</f>
        <v/>
      </c>
      <c r="G372" s="289" t="str">
        <f>IF('Dépenses rémunération au réel'!$G372="","",'Dépenses rémunération au réel'!$G372)</f>
        <v/>
      </c>
      <c r="H372" s="289" t="str">
        <f>IF('Dépenses rémunération au réel'!$H372="","",'Dépenses rémunération au réel'!$H372)</f>
        <v/>
      </c>
      <c r="I372" s="144" t="str">
        <f>IF('Dépenses rémunération au réel'!$I372="","",'Dépenses rémunération au réel'!$I372)</f>
        <v/>
      </c>
      <c r="J372" s="190" t="str">
        <f>IF('Dépenses rémunération au réel'!$J372="","",'Dépenses rémunération au réel'!$J372)</f>
        <v/>
      </c>
      <c r="K372" s="190" t="str">
        <f>IF('Dépenses rémunération au réel'!$K372="","",'Dépenses rémunération au réel'!$K372)</f>
        <v/>
      </c>
      <c r="L372" s="213" t="str">
        <f>IF('Dépenses rémunération au réel'!$L372=0,"",'Dépenses rémunération au réel'!$L372)</f>
        <v/>
      </c>
      <c r="M372" s="342"/>
      <c r="N372" s="291" t="str">
        <f t="shared" si="30"/>
        <v/>
      </c>
      <c r="O372" s="291" t="str">
        <f t="shared" si="31"/>
        <v/>
      </c>
      <c r="P372" s="189"/>
      <c r="Q372" s="102"/>
      <c r="R372" s="102"/>
      <c r="S372" s="145" t="str">
        <f t="shared" si="32"/>
        <v/>
      </c>
      <c r="T372" s="191"/>
      <c r="U372" s="192"/>
      <c r="V372" s="146" t="str">
        <f t="shared" si="33"/>
        <v/>
      </c>
      <c r="W372" s="507" t="str">
        <f t="shared" si="34"/>
        <v/>
      </c>
      <c r="X372" s="195" t="str">
        <f>IF(AND(OR(M372="KO",L372&lt;&gt;""),OR(M372="",N372="",O372="")),Listes!$A$74,IF(AND(L372&lt;S372,U372=""),Listes!$A$76,IF(AND(L372&lt;&gt;"",S372&lt;L372,T372=""),Listes!$A$78,IF(AND(Y372="",OR(M372&lt;&gt;"",N372&lt;&gt;"",O372&lt;&gt;"",P372&lt;&gt;"",Q372&lt;&gt;"",R372&lt;&gt;"")),Listes!$A$79,""))))</f>
        <v/>
      </c>
      <c r="Y372" s="196"/>
      <c r="Z372" s="152">
        <f t="shared" si="35"/>
        <v>0</v>
      </c>
    </row>
    <row r="373" spans="1:26" ht="20.100000000000001" customHeight="1" x14ac:dyDescent="0.25">
      <c r="A373" s="134">
        <v>367</v>
      </c>
      <c r="B373" s="206" t="str">
        <f>IF('Dépenses rémunération au réel'!$B373="","",'Dépenses rémunération au réel'!$B373)</f>
        <v/>
      </c>
      <c r="C373" s="206" t="str">
        <f>IF('Dépenses rémunération au réel'!$C373="","",'Dépenses rémunération au réel'!$C373)</f>
        <v/>
      </c>
      <c r="D373" s="207" t="str">
        <f>IF('Dépenses rémunération au réel'!$D373="","",'Dépenses rémunération au réel'!$D373)</f>
        <v/>
      </c>
      <c r="E373" s="131" t="str">
        <f>IF('Dépenses rémunération au réel'!$E373="","",'Dépenses rémunération au réel'!$E373)</f>
        <v/>
      </c>
      <c r="F373" s="131" t="str">
        <f>IF('Dépenses rémunération au réel'!$F373="","",'Dépenses rémunération au réel'!$F373)</f>
        <v/>
      </c>
      <c r="G373" s="289" t="str">
        <f>IF('Dépenses rémunération au réel'!$G373="","",'Dépenses rémunération au réel'!$G373)</f>
        <v/>
      </c>
      <c r="H373" s="289" t="str">
        <f>IF('Dépenses rémunération au réel'!$H373="","",'Dépenses rémunération au réel'!$H373)</f>
        <v/>
      </c>
      <c r="I373" s="144" t="str">
        <f>IF('Dépenses rémunération au réel'!$I373="","",'Dépenses rémunération au réel'!$I373)</f>
        <v/>
      </c>
      <c r="J373" s="190" t="str">
        <f>IF('Dépenses rémunération au réel'!$J373="","",'Dépenses rémunération au réel'!$J373)</f>
        <v/>
      </c>
      <c r="K373" s="190" t="str">
        <f>IF('Dépenses rémunération au réel'!$K373="","",'Dépenses rémunération au réel'!$K373)</f>
        <v/>
      </c>
      <c r="L373" s="213" t="str">
        <f>IF('Dépenses rémunération au réel'!$L373=0,"",'Dépenses rémunération au réel'!$L373)</f>
        <v/>
      </c>
      <c r="M373" s="342"/>
      <c r="N373" s="291" t="str">
        <f t="shared" si="30"/>
        <v/>
      </c>
      <c r="O373" s="291" t="str">
        <f t="shared" si="31"/>
        <v/>
      </c>
      <c r="P373" s="189"/>
      <c r="Q373" s="102"/>
      <c r="R373" s="102"/>
      <c r="S373" s="145" t="str">
        <f t="shared" si="32"/>
        <v/>
      </c>
      <c r="T373" s="191"/>
      <c r="U373" s="192"/>
      <c r="V373" s="146" t="str">
        <f t="shared" si="33"/>
        <v/>
      </c>
      <c r="W373" s="507" t="str">
        <f t="shared" si="34"/>
        <v/>
      </c>
      <c r="X373" s="195" t="str">
        <f>IF(AND(OR(M373="KO",L373&lt;&gt;""),OR(M373="",N373="",O373="")),Listes!$A$74,IF(AND(L373&lt;S373,U373=""),Listes!$A$76,IF(AND(L373&lt;&gt;"",S373&lt;L373,T373=""),Listes!$A$78,IF(AND(Y373="",OR(M373&lt;&gt;"",N373&lt;&gt;"",O373&lt;&gt;"",P373&lt;&gt;"",Q373&lt;&gt;"",R373&lt;&gt;"")),Listes!$A$79,""))))</f>
        <v/>
      </c>
      <c r="Y373" s="196"/>
      <c r="Z373" s="152">
        <f t="shared" si="35"/>
        <v>0</v>
      </c>
    </row>
    <row r="374" spans="1:26" ht="20.100000000000001" customHeight="1" x14ac:dyDescent="0.25">
      <c r="A374" s="134">
        <v>368</v>
      </c>
      <c r="B374" s="206" t="str">
        <f>IF('Dépenses rémunération au réel'!$B374="","",'Dépenses rémunération au réel'!$B374)</f>
        <v/>
      </c>
      <c r="C374" s="206" t="str">
        <f>IF('Dépenses rémunération au réel'!$C374="","",'Dépenses rémunération au réel'!$C374)</f>
        <v/>
      </c>
      <c r="D374" s="207" t="str">
        <f>IF('Dépenses rémunération au réel'!$D374="","",'Dépenses rémunération au réel'!$D374)</f>
        <v/>
      </c>
      <c r="E374" s="131" t="str">
        <f>IF('Dépenses rémunération au réel'!$E374="","",'Dépenses rémunération au réel'!$E374)</f>
        <v/>
      </c>
      <c r="F374" s="131" t="str">
        <f>IF('Dépenses rémunération au réel'!$F374="","",'Dépenses rémunération au réel'!$F374)</f>
        <v/>
      </c>
      <c r="G374" s="289" t="str">
        <f>IF('Dépenses rémunération au réel'!$G374="","",'Dépenses rémunération au réel'!$G374)</f>
        <v/>
      </c>
      <c r="H374" s="289" t="str">
        <f>IF('Dépenses rémunération au réel'!$H374="","",'Dépenses rémunération au réel'!$H374)</f>
        <v/>
      </c>
      <c r="I374" s="144" t="str">
        <f>IF('Dépenses rémunération au réel'!$I374="","",'Dépenses rémunération au réel'!$I374)</f>
        <v/>
      </c>
      <c r="J374" s="190" t="str">
        <f>IF('Dépenses rémunération au réel'!$J374="","",'Dépenses rémunération au réel'!$J374)</f>
        <v/>
      </c>
      <c r="K374" s="190" t="str">
        <f>IF('Dépenses rémunération au réel'!$K374="","",'Dépenses rémunération au réel'!$K374)</f>
        <v/>
      </c>
      <c r="L374" s="213" t="str">
        <f>IF('Dépenses rémunération au réel'!$L374=0,"",'Dépenses rémunération au réel'!$L374)</f>
        <v/>
      </c>
      <c r="M374" s="342"/>
      <c r="N374" s="291" t="str">
        <f t="shared" si="30"/>
        <v/>
      </c>
      <c r="O374" s="291" t="str">
        <f t="shared" si="31"/>
        <v/>
      </c>
      <c r="P374" s="189"/>
      <c r="Q374" s="102"/>
      <c r="R374" s="102"/>
      <c r="S374" s="145" t="str">
        <f t="shared" si="32"/>
        <v/>
      </c>
      <c r="T374" s="191"/>
      <c r="U374" s="192"/>
      <c r="V374" s="146" t="str">
        <f t="shared" si="33"/>
        <v/>
      </c>
      <c r="W374" s="507" t="str">
        <f t="shared" si="34"/>
        <v/>
      </c>
      <c r="X374" s="195" t="str">
        <f>IF(AND(OR(M374="KO",L374&lt;&gt;""),OR(M374="",N374="",O374="")),Listes!$A$74,IF(AND(L374&lt;S374,U374=""),Listes!$A$76,IF(AND(L374&lt;&gt;"",S374&lt;L374,T374=""),Listes!$A$78,IF(AND(Y374="",OR(M374&lt;&gt;"",N374&lt;&gt;"",O374&lt;&gt;"",P374&lt;&gt;"",Q374&lt;&gt;"",R374&lt;&gt;"")),Listes!$A$79,""))))</f>
        <v/>
      </c>
      <c r="Y374" s="196"/>
      <c r="Z374" s="152">
        <f t="shared" si="35"/>
        <v>0</v>
      </c>
    </row>
    <row r="375" spans="1:26" ht="20.100000000000001" customHeight="1" x14ac:dyDescent="0.25">
      <c r="A375" s="134">
        <v>369</v>
      </c>
      <c r="B375" s="206" t="str">
        <f>IF('Dépenses rémunération au réel'!$B375="","",'Dépenses rémunération au réel'!$B375)</f>
        <v/>
      </c>
      <c r="C375" s="206" t="str">
        <f>IF('Dépenses rémunération au réel'!$C375="","",'Dépenses rémunération au réel'!$C375)</f>
        <v/>
      </c>
      <c r="D375" s="207" t="str">
        <f>IF('Dépenses rémunération au réel'!$D375="","",'Dépenses rémunération au réel'!$D375)</f>
        <v/>
      </c>
      <c r="E375" s="131" t="str">
        <f>IF('Dépenses rémunération au réel'!$E375="","",'Dépenses rémunération au réel'!$E375)</f>
        <v/>
      </c>
      <c r="F375" s="131" t="str">
        <f>IF('Dépenses rémunération au réel'!$F375="","",'Dépenses rémunération au réel'!$F375)</f>
        <v/>
      </c>
      <c r="G375" s="289" t="str">
        <f>IF('Dépenses rémunération au réel'!$G375="","",'Dépenses rémunération au réel'!$G375)</f>
        <v/>
      </c>
      <c r="H375" s="289" t="str">
        <f>IF('Dépenses rémunération au réel'!$H375="","",'Dépenses rémunération au réel'!$H375)</f>
        <v/>
      </c>
      <c r="I375" s="144" t="str">
        <f>IF('Dépenses rémunération au réel'!$I375="","",'Dépenses rémunération au réel'!$I375)</f>
        <v/>
      </c>
      <c r="J375" s="190" t="str">
        <f>IF('Dépenses rémunération au réel'!$J375="","",'Dépenses rémunération au réel'!$J375)</f>
        <v/>
      </c>
      <c r="K375" s="190" t="str">
        <f>IF('Dépenses rémunération au réel'!$K375="","",'Dépenses rémunération au réel'!$K375)</f>
        <v/>
      </c>
      <c r="L375" s="213" t="str">
        <f>IF('Dépenses rémunération au réel'!$L375=0,"",'Dépenses rémunération au réel'!$L375)</f>
        <v/>
      </c>
      <c r="M375" s="342"/>
      <c r="N375" s="291" t="str">
        <f t="shared" si="30"/>
        <v/>
      </c>
      <c r="O375" s="291" t="str">
        <f t="shared" si="31"/>
        <v/>
      </c>
      <c r="P375" s="189"/>
      <c r="Q375" s="102"/>
      <c r="R375" s="102"/>
      <c r="S375" s="145" t="str">
        <f t="shared" si="32"/>
        <v/>
      </c>
      <c r="T375" s="191"/>
      <c r="U375" s="192"/>
      <c r="V375" s="146" t="str">
        <f t="shared" si="33"/>
        <v/>
      </c>
      <c r="W375" s="507" t="str">
        <f t="shared" si="34"/>
        <v/>
      </c>
      <c r="X375" s="195" t="str">
        <f>IF(AND(OR(M375="KO",L375&lt;&gt;""),OR(M375="",N375="",O375="")),Listes!$A$74,IF(AND(L375&lt;S375,U375=""),Listes!$A$76,IF(AND(L375&lt;&gt;"",S375&lt;L375,T375=""),Listes!$A$78,IF(AND(Y375="",OR(M375&lt;&gt;"",N375&lt;&gt;"",O375&lt;&gt;"",P375&lt;&gt;"",Q375&lt;&gt;"",R375&lt;&gt;"")),Listes!$A$79,""))))</f>
        <v/>
      </c>
      <c r="Y375" s="196"/>
      <c r="Z375" s="152">
        <f t="shared" si="35"/>
        <v>0</v>
      </c>
    </row>
    <row r="376" spans="1:26" ht="20.100000000000001" customHeight="1" x14ac:dyDescent="0.25">
      <c r="A376" s="134">
        <v>370</v>
      </c>
      <c r="B376" s="206" t="str">
        <f>IF('Dépenses rémunération au réel'!$B376="","",'Dépenses rémunération au réel'!$B376)</f>
        <v/>
      </c>
      <c r="C376" s="206" t="str">
        <f>IF('Dépenses rémunération au réel'!$C376="","",'Dépenses rémunération au réel'!$C376)</f>
        <v/>
      </c>
      <c r="D376" s="207" t="str">
        <f>IF('Dépenses rémunération au réel'!$D376="","",'Dépenses rémunération au réel'!$D376)</f>
        <v/>
      </c>
      <c r="E376" s="131" t="str">
        <f>IF('Dépenses rémunération au réel'!$E376="","",'Dépenses rémunération au réel'!$E376)</f>
        <v/>
      </c>
      <c r="F376" s="131" t="str">
        <f>IF('Dépenses rémunération au réel'!$F376="","",'Dépenses rémunération au réel'!$F376)</f>
        <v/>
      </c>
      <c r="G376" s="289" t="str">
        <f>IF('Dépenses rémunération au réel'!$G376="","",'Dépenses rémunération au réel'!$G376)</f>
        <v/>
      </c>
      <c r="H376" s="289" t="str">
        <f>IF('Dépenses rémunération au réel'!$H376="","",'Dépenses rémunération au réel'!$H376)</f>
        <v/>
      </c>
      <c r="I376" s="144" t="str">
        <f>IF('Dépenses rémunération au réel'!$I376="","",'Dépenses rémunération au réel'!$I376)</f>
        <v/>
      </c>
      <c r="J376" s="190" t="str">
        <f>IF('Dépenses rémunération au réel'!$J376="","",'Dépenses rémunération au réel'!$J376)</f>
        <v/>
      </c>
      <c r="K376" s="190" t="str">
        <f>IF('Dépenses rémunération au réel'!$K376="","",'Dépenses rémunération au réel'!$K376)</f>
        <v/>
      </c>
      <c r="L376" s="213" t="str">
        <f>IF('Dépenses rémunération au réel'!$L376=0,"",'Dépenses rémunération au réel'!$L376)</f>
        <v/>
      </c>
      <c r="M376" s="342"/>
      <c r="N376" s="291" t="str">
        <f t="shared" si="30"/>
        <v/>
      </c>
      <c r="O376" s="291" t="str">
        <f t="shared" si="31"/>
        <v/>
      </c>
      <c r="P376" s="189"/>
      <c r="Q376" s="102"/>
      <c r="R376" s="102"/>
      <c r="S376" s="145" t="str">
        <f t="shared" si="32"/>
        <v/>
      </c>
      <c r="T376" s="191"/>
      <c r="U376" s="192"/>
      <c r="V376" s="146" t="str">
        <f t="shared" si="33"/>
        <v/>
      </c>
      <c r="W376" s="507" t="str">
        <f t="shared" si="34"/>
        <v/>
      </c>
      <c r="X376" s="195" t="str">
        <f>IF(AND(OR(M376="KO",L376&lt;&gt;""),OR(M376="",N376="",O376="")),Listes!$A$74,IF(AND(L376&lt;S376,U376=""),Listes!$A$76,IF(AND(L376&lt;&gt;"",S376&lt;L376,T376=""),Listes!$A$78,IF(AND(Y376="",OR(M376&lt;&gt;"",N376&lt;&gt;"",O376&lt;&gt;"",P376&lt;&gt;"",Q376&lt;&gt;"",R376&lt;&gt;"")),Listes!$A$79,""))))</f>
        <v/>
      </c>
      <c r="Y376" s="196"/>
      <c r="Z376" s="152">
        <f t="shared" si="35"/>
        <v>0</v>
      </c>
    </row>
    <row r="377" spans="1:26" ht="20.100000000000001" customHeight="1" x14ac:dyDescent="0.25">
      <c r="A377" s="134">
        <v>371</v>
      </c>
      <c r="B377" s="206" t="str">
        <f>IF('Dépenses rémunération au réel'!$B377="","",'Dépenses rémunération au réel'!$B377)</f>
        <v/>
      </c>
      <c r="C377" s="206" t="str">
        <f>IF('Dépenses rémunération au réel'!$C377="","",'Dépenses rémunération au réel'!$C377)</f>
        <v/>
      </c>
      <c r="D377" s="207" t="str">
        <f>IF('Dépenses rémunération au réel'!$D377="","",'Dépenses rémunération au réel'!$D377)</f>
        <v/>
      </c>
      <c r="E377" s="131" t="str">
        <f>IF('Dépenses rémunération au réel'!$E377="","",'Dépenses rémunération au réel'!$E377)</f>
        <v/>
      </c>
      <c r="F377" s="131" t="str">
        <f>IF('Dépenses rémunération au réel'!$F377="","",'Dépenses rémunération au réel'!$F377)</f>
        <v/>
      </c>
      <c r="G377" s="289" t="str">
        <f>IF('Dépenses rémunération au réel'!$G377="","",'Dépenses rémunération au réel'!$G377)</f>
        <v/>
      </c>
      <c r="H377" s="289" t="str">
        <f>IF('Dépenses rémunération au réel'!$H377="","",'Dépenses rémunération au réel'!$H377)</f>
        <v/>
      </c>
      <c r="I377" s="144" t="str">
        <f>IF('Dépenses rémunération au réel'!$I377="","",'Dépenses rémunération au réel'!$I377)</f>
        <v/>
      </c>
      <c r="J377" s="190" t="str">
        <f>IF('Dépenses rémunération au réel'!$J377="","",'Dépenses rémunération au réel'!$J377)</f>
        <v/>
      </c>
      <c r="K377" s="190" t="str">
        <f>IF('Dépenses rémunération au réel'!$K377="","",'Dépenses rémunération au réel'!$K377)</f>
        <v/>
      </c>
      <c r="L377" s="213" t="str">
        <f>IF('Dépenses rémunération au réel'!$L377=0,"",'Dépenses rémunération au réel'!$L377)</f>
        <v/>
      </c>
      <c r="M377" s="342"/>
      <c r="N377" s="291" t="str">
        <f t="shared" si="30"/>
        <v/>
      </c>
      <c r="O377" s="291" t="str">
        <f t="shared" si="31"/>
        <v/>
      </c>
      <c r="P377" s="189"/>
      <c r="Q377" s="102"/>
      <c r="R377" s="102"/>
      <c r="S377" s="145" t="str">
        <f t="shared" si="32"/>
        <v/>
      </c>
      <c r="T377" s="191"/>
      <c r="U377" s="192"/>
      <c r="V377" s="146" t="str">
        <f t="shared" si="33"/>
        <v/>
      </c>
      <c r="W377" s="507" t="str">
        <f t="shared" si="34"/>
        <v/>
      </c>
      <c r="X377" s="195" t="str">
        <f>IF(AND(OR(M377="KO",L377&lt;&gt;""),OR(M377="",N377="",O377="")),Listes!$A$74,IF(AND(L377&lt;S377,U377=""),Listes!$A$76,IF(AND(L377&lt;&gt;"",S377&lt;L377,T377=""),Listes!$A$78,IF(AND(Y377="",OR(M377&lt;&gt;"",N377&lt;&gt;"",O377&lt;&gt;"",P377&lt;&gt;"",Q377&lt;&gt;"",R377&lt;&gt;"")),Listes!$A$79,""))))</f>
        <v/>
      </c>
      <c r="Y377" s="196"/>
      <c r="Z377" s="152">
        <f t="shared" si="35"/>
        <v>0</v>
      </c>
    </row>
    <row r="378" spans="1:26" ht="20.100000000000001" customHeight="1" x14ac:dyDescent="0.25">
      <c r="A378" s="134">
        <v>372</v>
      </c>
      <c r="B378" s="206" t="str">
        <f>IF('Dépenses rémunération au réel'!$B378="","",'Dépenses rémunération au réel'!$B378)</f>
        <v/>
      </c>
      <c r="C378" s="206" t="str">
        <f>IF('Dépenses rémunération au réel'!$C378="","",'Dépenses rémunération au réel'!$C378)</f>
        <v/>
      </c>
      <c r="D378" s="207" t="str">
        <f>IF('Dépenses rémunération au réel'!$D378="","",'Dépenses rémunération au réel'!$D378)</f>
        <v/>
      </c>
      <c r="E378" s="131" t="str">
        <f>IF('Dépenses rémunération au réel'!$E378="","",'Dépenses rémunération au réel'!$E378)</f>
        <v/>
      </c>
      <c r="F378" s="131" t="str">
        <f>IF('Dépenses rémunération au réel'!$F378="","",'Dépenses rémunération au réel'!$F378)</f>
        <v/>
      </c>
      <c r="G378" s="289" t="str">
        <f>IF('Dépenses rémunération au réel'!$G378="","",'Dépenses rémunération au réel'!$G378)</f>
        <v/>
      </c>
      <c r="H378" s="289" t="str">
        <f>IF('Dépenses rémunération au réel'!$H378="","",'Dépenses rémunération au réel'!$H378)</f>
        <v/>
      </c>
      <c r="I378" s="144" t="str">
        <f>IF('Dépenses rémunération au réel'!$I378="","",'Dépenses rémunération au réel'!$I378)</f>
        <v/>
      </c>
      <c r="J378" s="190" t="str">
        <f>IF('Dépenses rémunération au réel'!$J378="","",'Dépenses rémunération au réel'!$J378)</f>
        <v/>
      </c>
      <c r="K378" s="190" t="str">
        <f>IF('Dépenses rémunération au réel'!$K378="","",'Dépenses rémunération au réel'!$K378)</f>
        <v/>
      </c>
      <c r="L378" s="213" t="str">
        <f>IF('Dépenses rémunération au réel'!$L378=0,"",'Dépenses rémunération au réel'!$L378)</f>
        <v/>
      </c>
      <c r="M378" s="342"/>
      <c r="N378" s="291" t="str">
        <f t="shared" si="30"/>
        <v/>
      </c>
      <c r="O378" s="291" t="str">
        <f t="shared" si="31"/>
        <v/>
      </c>
      <c r="P378" s="189"/>
      <c r="Q378" s="102"/>
      <c r="R378" s="102"/>
      <c r="S378" s="145" t="str">
        <f t="shared" si="32"/>
        <v/>
      </c>
      <c r="T378" s="191"/>
      <c r="U378" s="192"/>
      <c r="V378" s="146" t="str">
        <f t="shared" si="33"/>
        <v/>
      </c>
      <c r="W378" s="507" t="str">
        <f t="shared" si="34"/>
        <v/>
      </c>
      <c r="X378" s="195" t="str">
        <f>IF(AND(OR(M378="KO",L378&lt;&gt;""),OR(M378="",N378="",O378="")),Listes!$A$74,IF(AND(L378&lt;S378,U378=""),Listes!$A$76,IF(AND(L378&lt;&gt;"",S378&lt;L378,T378=""),Listes!$A$78,IF(AND(Y378="",OR(M378&lt;&gt;"",N378&lt;&gt;"",O378&lt;&gt;"",P378&lt;&gt;"",Q378&lt;&gt;"",R378&lt;&gt;"")),Listes!$A$79,""))))</f>
        <v/>
      </c>
      <c r="Y378" s="196"/>
      <c r="Z378" s="152">
        <f t="shared" si="35"/>
        <v>0</v>
      </c>
    </row>
    <row r="379" spans="1:26" ht="20.100000000000001" customHeight="1" x14ac:dyDescent="0.25">
      <c r="A379" s="134">
        <v>373</v>
      </c>
      <c r="B379" s="206" t="str">
        <f>IF('Dépenses rémunération au réel'!$B379="","",'Dépenses rémunération au réel'!$B379)</f>
        <v/>
      </c>
      <c r="C379" s="206" t="str">
        <f>IF('Dépenses rémunération au réel'!$C379="","",'Dépenses rémunération au réel'!$C379)</f>
        <v/>
      </c>
      <c r="D379" s="207" t="str">
        <f>IF('Dépenses rémunération au réel'!$D379="","",'Dépenses rémunération au réel'!$D379)</f>
        <v/>
      </c>
      <c r="E379" s="131" t="str">
        <f>IF('Dépenses rémunération au réel'!$E379="","",'Dépenses rémunération au réel'!$E379)</f>
        <v/>
      </c>
      <c r="F379" s="131" t="str">
        <f>IF('Dépenses rémunération au réel'!$F379="","",'Dépenses rémunération au réel'!$F379)</f>
        <v/>
      </c>
      <c r="G379" s="289" t="str">
        <f>IF('Dépenses rémunération au réel'!$G379="","",'Dépenses rémunération au réel'!$G379)</f>
        <v/>
      </c>
      <c r="H379" s="289" t="str">
        <f>IF('Dépenses rémunération au réel'!$H379="","",'Dépenses rémunération au réel'!$H379)</f>
        <v/>
      </c>
      <c r="I379" s="144" t="str">
        <f>IF('Dépenses rémunération au réel'!$I379="","",'Dépenses rémunération au réel'!$I379)</f>
        <v/>
      </c>
      <c r="J379" s="190" t="str">
        <f>IF('Dépenses rémunération au réel'!$J379="","",'Dépenses rémunération au réel'!$J379)</f>
        <v/>
      </c>
      <c r="K379" s="190" t="str">
        <f>IF('Dépenses rémunération au réel'!$K379="","",'Dépenses rémunération au réel'!$K379)</f>
        <v/>
      </c>
      <c r="L379" s="213" t="str">
        <f>IF('Dépenses rémunération au réel'!$L379=0,"",'Dépenses rémunération au réel'!$L379)</f>
        <v/>
      </c>
      <c r="M379" s="342"/>
      <c r="N379" s="291" t="str">
        <f t="shared" si="30"/>
        <v/>
      </c>
      <c r="O379" s="291" t="str">
        <f t="shared" si="31"/>
        <v/>
      </c>
      <c r="P379" s="189"/>
      <c r="Q379" s="102"/>
      <c r="R379" s="102"/>
      <c r="S379" s="145" t="str">
        <f t="shared" si="32"/>
        <v/>
      </c>
      <c r="T379" s="191"/>
      <c r="U379" s="192"/>
      <c r="V379" s="146" t="str">
        <f t="shared" si="33"/>
        <v/>
      </c>
      <c r="W379" s="507" t="str">
        <f t="shared" si="34"/>
        <v/>
      </c>
      <c r="X379" s="195" t="str">
        <f>IF(AND(OR(M379="KO",L379&lt;&gt;""),OR(M379="",N379="",O379="")),Listes!$A$74,IF(AND(L379&lt;S379,U379=""),Listes!$A$76,IF(AND(L379&lt;&gt;"",S379&lt;L379,T379=""),Listes!$A$78,IF(AND(Y379="",OR(M379&lt;&gt;"",N379&lt;&gt;"",O379&lt;&gt;"",P379&lt;&gt;"",Q379&lt;&gt;"",R379&lt;&gt;"")),Listes!$A$79,""))))</f>
        <v/>
      </c>
      <c r="Y379" s="196"/>
      <c r="Z379" s="152">
        <f t="shared" si="35"/>
        <v>0</v>
      </c>
    </row>
    <row r="380" spans="1:26" ht="20.100000000000001" customHeight="1" x14ac:dyDescent="0.25">
      <c r="A380" s="134">
        <v>374</v>
      </c>
      <c r="B380" s="206" t="str">
        <f>IF('Dépenses rémunération au réel'!$B380="","",'Dépenses rémunération au réel'!$B380)</f>
        <v/>
      </c>
      <c r="C380" s="206" t="str">
        <f>IF('Dépenses rémunération au réel'!$C380="","",'Dépenses rémunération au réel'!$C380)</f>
        <v/>
      </c>
      <c r="D380" s="207" t="str">
        <f>IF('Dépenses rémunération au réel'!$D380="","",'Dépenses rémunération au réel'!$D380)</f>
        <v/>
      </c>
      <c r="E380" s="131" t="str">
        <f>IF('Dépenses rémunération au réel'!$E380="","",'Dépenses rémunération au réel'!$E380)</f>
        <v/>
      </c>
      <c r="F380" s="131" t="str">
        <f>IF('Dépenses rémunération au réel'!$F380="","",'Dépenses rémunération au réel'!$F380)</f>
        <v/>
      </c>
      <c r="G380" s="289" t="str">
        <f>IF('Dépenses rémunération au réel'!$G380="","",'Dépenses rémunération au réel'!$G380)</f>
        <v/>
      </c>
      <c r="H380" s="289" t="str">
        <f>IF('Dépenses rémunération au réel'!$H380="","",'Dépenses rémunération au réel'!$H380)</f>
        <v/>
      </c>
      <c r="I380" s="144" t="str">
        <f>IF('Dépenses rémunération au réel'!$I380="","",'Dépenses rémunération au réel'!$I380)</f>
        <v/>
      </c>
      <c r="J380" s="190" t="str">
        <f>IF('Dépenses rémunération au réel'!$J380="","",'Dépenses rémunération au réel'!$J380)</f>
        <v/>
      </c>
      <c r="K380" s="190" t="str">
        <f>IF('Dépenses rémunération au réel'!$K380="","",'Dépenses rémunération au réel'!$K380)</f>
        <v/>
      </c>
      <c r="L380" s="213" t="str">
        <f>IF('Dépenses rémunération au réel'!$L380=0,"",'Dépenses rémunération au réel'!$L380)</f>
        <v/>
      </c>
      <c r="M380" s="342"/>
      <c r="N380" s="291" t="str">
        <f t="shared" si="30"/>
        <v/>
      </c>
      <c r="O380" s="291" t="str">
        <f t="shared" si="31"/>
        <v/>
      </c>
      <c r="P380" s="189"/>
      <c r="Q380" s="102"/>
      <c r="R380" s="102"/>
      <c r="S380" s="145" t="str">
        <f t="shared" si="32"/>
        <v/>
      </c>
      <c r="T380" s="191"/>
      <c r="U380" s="192"/>
      <c r="V380" s="146" t="str">
        <f t="shared" si="33"/>
        <v/>
      </c>
      <c r="W380" s="507" t="str">
        <f t="shared" si="34"/>
        <v/>
      </c>
      <c r="X380" s="195" t="str">
        <f>IF(AND(OR(M380="KO",L380&lt;&gt;""),OR(M380="",N380="",O380="")),Listes!$A$74,IF(AND(L380&lt;S380,U380=""),Listes!$A$76,IF(AND(L380&lt;&gt;"",S380&lt;L380,T380=""),Listes!$A$78,IF(AND(Y380="",OR(M380&lt;&gt;"",N380&lt;&gt;"",O380&lt;&gt;"",P380&lt;&gt;"",Q380&lt;&gt;"",R380&lt;&gt;"")),Listes!$A$79,""))))</f>
        <v/>
      </c>
      <c r="Y380" s="196"/>
      <c r="Z380" s="152">
        <f t="shared" si="35"/>
        <v>0</v>
      </c>
    </row>
    <row r="381" spans="1:26" ht="20.100000000000001" customHeight="1" x14ac:dyDescent="0.25">
      <c r="A381" s="134">
        <v>375</v>
      </c>
      <c r="B381" s="206" t="str">
        <f>IF('Dépenses rémunération au réel'!$B381="","",'Dépenses rémunération au réel'!$B381)</f>
        <v/>
      </c>
      <c r="C381" s="206" t="str">
        <f>IF('Dépenses rémunération au réel'!$C381="","",'Dépenses rémunération au réel'!$C381)</f>
        <v/>
      </c>
      <c r="D381" s="207" t="str">
        <f>IF('Dépenses rémunération au réel'!$D381="","",'Dépenses rémunération au réel'!$D381)</f>
        <v/>
      </c>
      <c r="E381" s="131" t="str">
        <f>IF('Dépenses rémunération au réel'!$E381="","",'Dépenses rémunération au réel'!$E381)</f>
        <v/>
      </c>
      <c r="F381" s="131" t="str">
        <f>IF('Dépenses rémunération au réel'!$F381="","",'Dépenses rémunération au réel'!$F381)</f>
        <v/>
      </c>
      <c r="G381" s="289" t="str">
        <f>IF('Dépenses rémunération au réel'!$G381="","",'Dépenses rémunération au réel'!$G381)</f>
        <v/>
      </c>
      <c r="H381" s="289" t="str">
        <f>IF('Dépenses rémunération au réel'!$H381="","",'Dépenses rémunération au réel'!$H381)</f>
        <v/>
      </c>
      <c r="I381" s="144" t="str">
        <f>IF('Dépenses rémunération au réel'!$I381="","",'Dépenses rémunération au réel'!$I381)</f>
        <v/>
      </c>
      <c r="J381" s="190" t="str">
        <f>IF('Dépenses rémunération au réel'!$J381="","",'Dépenses rémunération au réel'!$J381)</f>
        <v/>
      </c>
      <c r="K381" s="190" t="str">
        <f>IF('Dépenses rémunération au réel'!$K381="","",'Dépenses rémunération au réel'!$K381)</f>
        <v/>
      </c>
      <c r="L381" s="213" t="str">
        <f>IF('Dépenses rémunération au réel'!$L381=0,"",'Dépenses rémunération au réel'!$L381)</f>
        <v/>
      </c>
      <c r="M381" s="342"/>
      <c r="N381" s="291" t="str">
        <f t="shared" si="30"/>
        <v/>
      </c>
      <c r="O381" s="291" t="str">
        <f t="shared" si="31"/>
        <v/>
      </c>
      <c r="P381" s="189"/>
      <c r="Q381" s="102"/>
      <c r="R381" s="102"/>
      <c r="S381" s="145" t="str">
        <f t="shared" si="32"/>
        <v/>
      </c>
      <c r="T381" s="191"/>
      <c r="U381" s="192"/>
      <c r="V381" s="146" t="str">
        <f t="shared" si="33"/>
        <v/>
      </c>
      <c r="W381" s="507" t="str">
        <f t="shared" si="34"/>
        <v/>
      </c>
      <c r="X381" s="195" t="str">
        <f>IF(AND(OR(M381="KO",L381&lt;&gt;""),OR(M381="",N381="",O381="")),Listes!$A$74,IF(AND(L381&lt;S381,U381=""),Listes!$A$76,IF(AND(L381&lt;&gt;"",S381&lt;L381,T381=""),Listes!$A$78,IF(AND(Y381="",OR(M381&lt;&gt;"",N381&lt;&gt;"",O381&lt;&gt;"",P381&lt;&gt;"",Q381&lt;&gt;"",R381&lt;&gt;"")),Listes!$A$79,""))))</f>
        <v/>
      </c>
      <c r="Y381" s="196"/>
      <c r="Z381" s="152">
        <f t="shared" si="35"/>
        <v>0</v>
      </c>
    </row>
    <row r="382" spans="1:26" ht="20.100000000000001" customHeight="1" x14ac:dyDescent="0.25">
      <c r="A382" s="134">
        <v>376</v>
      </c>
      <c r="B382" s="206" t="str">
        <f>IF('Dépenses rémunération au réel'!$B382="","",'Dépenses rémunération au réel'!$B382)</f>
        <v/>
      </c>
      <c r="C382" s="206" t="str">
        <f>IF('Dépenses rémunération au réel'!$C382="","",'Dépenses rémunération au réel'!$C382)</f>
        <v/>
      </c>
      <c r="D382" s="207" t="str">
        <f>IF('Dépenses rémunération au réel'!$D382="","",'Dépenses rémunération au réel'!$D382)</f>
        <v/>
      </c>
      <c r="E382" s="131" t="str">
        <f>IF('Dépenses rémunération au réel'!$E382="","",'Dépenses rémunération au réel'!$E382)</f>
        <v/>
      </c>
      <c r="F382" s="131" t="str">
        <f>IF('Dépenses rémunération au réel'!$F382="","",'Dépenses rémunération au réel'!$F382)</f>
        <v/>
      </c>
      <c r="G382" s="289" t="str">
        <f>IF('Dépenses rémunération au réel'!$G382="","",'Dépenses rémunération au réel'!$G382)</f>
        <v/>
      </c>
      <c r="H382" s="289" t="str">
        <f>IF('Dépenses rémunération au réel'!$H382="","",'Dépenses rémunération au réel'!$H382)</f>
        <v/>
      </c>
      <c r="I382" s="144" t="str">
        <f>IF('Dépenses rémunération au réel'!$I382="","",'Dépenses rémunération au réel'!$I382)</f>
        <v/>
      </c>
      <c r="J382" s="190" t="str">
        <f>IF('Dépenses rémunération au réel'!$J382="","",'Dépenses rémunération au réel'!$J382)</f>
        <v/>
      </c>
      <c r="K382" s="190" t="str">
        <f>IF('Dépenses rémunération au réel'!$K382="","",'Dépenses rémunération au réel'!$K382)</f>
        <v/>
      </c>
      <c r="L382" s="213" t="str">
        <f>IF('Dépenses rémunération au réel'!$L382=0,"",'Dépenses rémunération au réel'!$L382)</f>
        <v/>
      </c>
      <c r="M382" s="342"/>
      <c r="N382" s="291" t="str">
        <f t="shared" si="30"/>
        <v/>
      </c>
      <c r="O382" s="291" t="str">
        <f t="shared" si="31"/>
        <v/>
      </c>
      <c r="P382" s="189"/>
      <c r="Q382" s="102"/>
      <c r="R382" s="102"/>
      <c r="S382" s="145" t="str">
        <f t="shared" si="32"/>
        <v/>
      </c>
      <c r="T382" s="191"/>
      <c r="U382" s="192"/>
      <c r="V382" s="146" t="str">
        <f t="shared" si="33"/>
        <v/>
      </c>
      <c r="W382" s="507" t="str">
        <f t="shared" si="34"/>
        <v/>
      </c>
      <c r="X382" s="195" t="str">
        <f>IF(AND(OR(M382="KO",L382&lt;&gt;""),OR(M382="",N382="",O382="")),Listes!$A$74,IF(AND(L382&lt;S382,U382=""),Listes!$A$76,IF(AND(L382&lt;&gt;"",S382&lt;L382,T382=""),Listes!$A$78,IF(AND(Y382="",OR(M382&lt;&gt;"",N382&lt;&gt;"",O382&lt;&gt;"",P382&lt;&gt;"",Q382&lt;&gt;"",R382&lt;&gt;"")),Listes!$A$79,""))))</f>
        <v/>
      </c>
      <c r="Y382" s="196"/>
      <c r="Z382" s="152">
        <f t="shared" si="35"/>
        <v>0</v>
      </c>
    </row>
    <row r="383" spans="1:26" ht="20.100000000000001" customHeight="1" x14ac:dyDescent="0.25">
      <c r="A383" s="134">
        <v>377</v>
      </c>
      <c r="B383" s="206" t="str">
        <f>IF('Dépenses rémunération au réel'!$B383="","",'Dépenses rémunération au réel'!$B383)</f>
        <v/>
      </c>
      <c r="C383" s="206" t="str">
        <f>IF('Dépenses rémunération au réel'!$C383="","",'Dépenses rémunération au réel'!$C383)</f>
        <v/>
      </c>
      <c r="D383" s="207" t="str">
        <f>IF('Dépenses rémunération au réel'!$D383="","",'Dépenses rémunération au réel'!$D383)</f>
        <v/>
      </c>
      <c r="E383" s="131" t="str">
        <f>IF('Dépenses rémunération au réel'!$E383="","",'Dépenses rémunération au réel'!$E383)</f>
        <v/>
      </c>
      <c r="F383" s="131" t="str">
        <f>IF('Dépenses rémunération au réel'!$F383="","",'Dépenses rémunération au réel'!$F383)</f>
        <v/>
      </c>
      <c r="G383" s="289" t="str">
        <f>IF('Dépenses rémunération au réel'!$G383="","",'Dépenses rémunération au réel'!$G383)</f>
        <v/>
      </c>
      <c r="H383" s="289" t="str">
        <f>IF('Dépenses rémunération au réel'!$H383="","",'Dépenses rémunération au réel'!$H383)</f>
        <v/>
      </c>
      <c r="I383" s="144" t="str">
        <f>IF('Dépenses rémunération au réel'!$I383="","",'Dépenses rémunération au réel'!$I383)</f>
        <v/>
      </c>
      <c r="J383" s="190" t="str">
        <f>IF('Dépenses rémunération au réel'!$J383="","",'Dépenses rémunération au réel'!$J383)</f>
        <v/>
      </c>
      <c r="K383" s="190" t="str">
        <f>IF('Dépenses rémunération au réel'!$K383="","",'Dépenses rémunération au réel'!$K383)</f>
        <v/>
      </c>
      <c r="L383" s="213" t="str">
        <f>IF('Dépenses rémunération au réel'!$L383=0,"",'Dépenses rémunération au réel'!$L383)</f>
        <v/>
      </c>
      <c r="M383" s="342"/>
      <c r="N383" s="291" t="str">
        <f t="shared" si="30"/>
        <v/>
      </c>
      <c r="O383" s="291" t="str">
        <f t="shared" si="31"/>
        <v/>
      </c>
      <c r="P383" s="189"/>
      <c r="Q383" s="102"/>
      <c r="R383" s="102"/>
      <c r="S383" s="145" t="str">
        <f t="shared" si="32"/>
        <v/>
      </c>
      <c r="T383" s="191"/>
      <c r="U383" s="192"/>
      <c r="V383" s="146" t="str">
        <f t="shared" si="33"/>
        <v/>
      </c>
      <c r="W383" s="507" t="str">
        <f t="shared" si="34"/>
        <v/>
      </c>
      <c r="X383" s="195" t="str">
        <f>IF(AND(OR(M383="KO",L383&lt;&gt;""),OR(M383="",N383="",O383="")),Listes!$A$74,IF(AND(L383&lt;S383,U383=""),Listes!$A$76,IF(AND(L383&lt;&gt;"",S383&lt;L383,T383=""),Listes!$A$78,IF(AND(Y383="",OR(M383&lt;&gt;"",N383&lt;&gt;"",O383&lt;&gt;"",P383&lt;&gt;"",Q383&lt;&gt;"",R383&lt;&gt;"")),Listes!$A$79,""))))</f>
        <v/>
      </c>
      <c r="Y383" s="196"/>
      <c r="Z383" s="152">
        <f t="shared" si="35"/>
        <v>0</v>
      </c>
    </row>
    <row r="384" spans="1:26" ht="20.100000000000001" customHeight="1" x14ac:dyDescent="0.25">
      <c r="A384" s="134">
        <v>378</v>
      </c>
      <c r="B384" s="206" t="str">
        <f>IF('Dépenses rémunération au réel'!$B384="","",'Dépenses rémunération au réel'!$B384)</f>
        <v/>
      </c>
      <c r="C384" s="206" t="str">
        <f>IF('Dépenses rémunération au réel'!$C384="","",'Dépenses rémunération au réel'!$C384)</f>
        <v/>
      </c>
      <c r="D384" s="207" t="str">
        <f>IF('Dépenses rémunération au réel'!$D384="","",'Dépenses rémunération au réel'!$D384)</f>
        <v/>
      </c>
      <c r="E384" s="131" t="str">
        <f>IF('Dépenses rémunération au réel'!$E384="","",'Dépenses rémunération au réel'!$E384)</f>
        <v/>
      </c>
      <c r="F384" s="131" t="str">
        <f>IF('Dépenses rémunération au réel'!$F384="","",'Dépenses rémunération au réel'!$F384)</f>
        <v/>
      </c>
      <c r="G384" s="289" t="str">
        <f>IF('Dépenses rémunération au réel'!$G384="","",'Dépenses rémunération au réel'!$G384)</f>
        <v/>
      </c>
      <c r="H384" s="289" t="str">
        <f>IF('Dépenses rémunération au réel'!$H384="","",'Dépenses rémunération au réel'!$H384)</f>
        <v/>
      </c>
      <c r="I384" s="144" t="str">
        <f>IF('Dépenses rémunération au réel'!$I384="","",'Dépenses rémunération au réel'!$I384)</f>
        <v/>
      </c>
      <c r="J384" s="190" t="str">
        <f>IF('Dépenses rémunération au réel'!$J384="","",'Dépenses rémunération au réel'!$J384)</f>
        <v/>
      </c>
      <c r="K384" s="190" t="str">
        <f>IF('Dépenses rémunération au réel'!$K384="","",'Dépenses rémunération au réel'!$K384)</f>
        <v/>
      </c>
      <c r="L384" s="213" t="str">
        <f>IF('Dépenses rémunération au réel'!$L384=0,"",'Dépenses rémunération au réel'!$L384)</f>
        <v/>
      </c>
      <c r="M384" s="342"/>
      <c r="N384" s="291" t="str">
        <f t="shared" si="30"/>
        <v/>
      </c>
      <c r="O384" s="291" t="str">
        <f t="shared" si="31"/>
        <v/>
      </c>
      <c r="P384" s="189"/>
      <c r="Q384" s="102"/>
      <c r="R384" s="102"/>
      <c r="S384" s="145" t="str">
        <f t="shared" si="32"/>
        <v/>
      </c>
      <c r="T384" s="191"/>
      <c r="U384" s="192"/>
      <c r="V384" s="146" t="str">
        <f t="shared" si="33"/>
        <v/>
      </c>
      <c r="W384" s="507" t="str">
        <f t="shared" si="34"/>
        <v/>
      </c>
      <c r="X384" s="195" t="str">
        <f>IF(AND(OR(M384="KO",L384&lt;&gt;""),OR(M384="",N384="",O384="")),Listes!$A$74,IF(AND(L384&lt;S384,U384=""),Listes!$A$76,IF(AND(L384&lt;&gt;"",S384&lt;L384,T384=""),Listes!$A$78,IF(AND(Y384="",OR(M384&lt;&gt;"",N384&lt;&gt;"",O384&lt;&gt;"",P384&lt;&gt;"",Q384&lt;&gt;"",R384&lt;&gt;"")),Listes!$A$79,""))))</f>
        <v/>
      </c>
      <c r="Y384" s="196"/>
      <c r="Z384" s="152">
        <f t="shared" si="35"/>
        <v>0</v>
      </c>
    </row>
    <row r="385" spans="1:26" ht="20.100000000000001" customHeight="1" x14ac:dyDescent="0.25">
      <c r="A385" s="134">
        <v>379</v>
      </c>
      <c r="B385" s="206" t="str">
        <f>IF('Dépenses rémunération au réel'!$B385="","",'Dépenses rémunération au réel'!$B385)</f>
        <v/>
      </c>
      <c r="C385" s="206" t="str">
        <f>IF('Dépenses rémunération au réel'!$C385="","",'Dépenses rémunération au réel'!$C385)</f>
        <v/>
      </c>
      <c r="D385" s="207" t="str">
        <f>IF('Dépenses rémunération au réel'!$D385="","",'Dépenses rémunération au réel'!$D385)</f>
        <v/>
      </c>
      <c r="E385" s="131" t="str">
        <f>IF('Dépenses rémunération au réel'!$E385="","",'Dépenses rémunération au réel'!$E385)</f>
        <v/>
      </c>
      <c r="F385" s="131" t="str">
        <f>IF('Dépenses rémunération au réel'!$F385="","",'Dépenses rémunération au réel'!$F385)</f>
        <v/>
      </c>
      <c r="G385" s="289" t="str">
        <f>IF('Dépenses rémunération au réel'!$G385="","",'Dépenses rémunération au réel'!$G385)</f>
        <v/>
      </c>
      <c r="H385" s="289" t="str">
        <f>IF('Dépenses rémunération au réel'!$H385="","",'Dépenses rémunération au réel'!$H385)</f>
        <v/>
      </c>
      <c r="I385" s="144" t="str">
        <f>IF('Dépenses rémunération au réel'!$I385="","",'Dépenses rémunération au réel'!$I385)</f>
        <v/>
      </c>
      <c r="J385" s="190" t="str">
        <f>IF('Dépenses rémunération au réel'!$J385="","",'Dépenses rémunération au réel'!$J385)</f>
        <v/>
      </c>
      <c r="K385" s="190" t="str">
        <f>IF('Dépenses rémunération au réel'!$K385="","",'Dépenses rémunération au réel'!$K385)</f>
        <v/>
      </c>
      <c r="L385" s="213" t="str">
        <f>IF('Dépenses rémunération au réel'!$L385=0,"",'Dépenses rémunération au réel'!$L385)</f>
        <v/>
      </c>
      <c r="M385" s="342"/>
      <c r="N385" s="291" t="str">
        <f t="shared" si="30"/>
        <v/>
      </c>
      <c r="O385" s="291" t="str">
        <f t="shared" si="31"/>
        <v/>
      </c>
      <c r="P385" s="189"/>
      <c r="Q385" s="102"/>
      <c r="R385" s="102"/>
      <c r="S385" s="145" t="str">
        <f t="shared" si="32"/>
        <v/>
      </c>
      <c r="T385" s="191"/>
      <c r="U385" s="192"/>
      <c r="V385" s="146" t="str">
        <f t="shared" si="33"/>
        <v/>
      </c>
      <c r="W385" s="507" t="str">
        <f t="shared" si="34"/>
        <v/>
      </c>
      <c r="X385" s="195" t="str">
        <f>IF(AND(OR(M385="KO",L385&lt;&gt;""),OR(M385="",N385="",O385="")),Listes!$A$74,IF(AND(L385&lt;S385,U385=""),Listes!$A$76,IF(AND(L385&lt;&gt;"",S385&lt;L385,T385=""),Listes!$A$78,IF(AND(Y385="",OR(M385&lt;&gt;"",N385&lt;&gt;"",O385&lt;&gt;"",P385&lt;&gt;"",Q385&lt;&gt;"",R385&lt;&gt;"")),Listes!$A$79,""))))</f>
        <v/>
      </c>
      <c r="Y385" s="196"/>
      <c r="Z385" s="152">
        <f t="shared" si="35"/>
        <v>0</v>
      </c>
    </row>
    <row r="386" spans="1:26" ht="20.100000000000001" customHeight="1" x14ac:dyDescent="0.25">
      <c r="A386" s="134">
        <v>380</v>
      </c>
      <c r="B386" s="206" t="str">
        <f>IF('Dépenses rémunération au réel'!$B386="","",'Dépenses rémunération au réel'!$B386)</f>
        <v/>
      </c>
      <c r="C386" s="206" t="str">
        <f>IF('Dépenses rémunération au réel'!$C386="","",'Dépenses rémunération au réel'!$C386)</f>
        <v/>
      </c>
      <c r="D386" s="207" t="str">
        <f>IF('Dépenses rémunération au réel'!$D386="","",'Dépenses rémunération au réel'!$D386)</f>
        <v/>
      </c>
      <c r="E386" s="131" t="str">
        <f>IF('Dépenses rémunération au réel'!$E386="","",'Dépenses rémunération au réel'!$E386)</f>
        <v/>
      </c>
      <c r="F386" s="131" t="str">
        <f>IF('Dépenses rémunération au réel'!$F386="","",'Dépenses rémunération au réel'!$F386)</f>
        <v/>
      </c>
      <c r="G386" s="289" t="str">
        <f>IF('Dépenses rémunération au réel'!$G386="","",'Dépenses rémunération au réel'!$G386)</f>
        <v/>
      </c>
      <c r="H386" s="289" t="str">
        <f>IF('Dépenses rémunération au réel'!$H386="","",'Dépenses rémunération au réel'!$H386)</f>
        <v/>
      </c>
      <c r="I386" s="144" t="str">
        <f>IF('Dépenses rémunération au réel'!$I386="","",'Dépenses rémunération au réel'!$I386)</f>
        <v/>
      </c>
      <c r="J386" s="190" t="str">
        <f>IF('Dépenses rémunération au réel'!$J386="","",'Dépenses rémunération au réel'!$J386)</f>
        <v/>
      </c>
      <c r="K386" s="190" t="str">
        <f>IF('Dépenses rémunération au réel'!$K386="","",'Dépenses rémunération au réel'!$K386)</f>
        <v/>
      </c>
      <c r="L386" s="213" t="str">
        <f>IF('Dépenses rémunération au réel'!$L386=0,"",'Dépenses rémunération au réel'!$L386)</f>
        <v/>
      </c>
      <c r="M386" s="342"/>
      <c r="N386" s="291" t="str">
        <f t="shared" si="30"/>
        <v/>
      </c>
      <c r="O386" s="291" t="str">
        <f t="shared" si="31"/>
        <v/>
      </c>
      <c r="P386" s="189"/>
      <c r="Q386" s="102"/>
      <c r="R386" s="102"/>
      <c r="S386" s="145" t="str">
        <f t="shared" si="32"/>
        <v/>
      </c>
      <c r="T386" s="191"/>
      <c r="U386" s="192"/>
      <c r="V386" s="146" t="str">
        <f t="shared" si="33"/>
        <v/>
      </c>
      <c r="W386" s="507" t="str">
        <f t="shared" si="34"/>
        <v/>
      </c>
      <c r="X386" s="195" t="str">
        <f>IF(AND(OR(M386="KO",L386&lt;&gt;""),OR(M386="",N386="",O386="")),Listes!$A$74,IF(AND(L386&lt;S386,U386=""),Listes!$A$76,IF(AND(L386&lt;&gt;"",S386&lt;L386,T386=""),Listes!$A$78,IF(AND(Y386="",OR(M386&lt;&gt;"",N386&lt;&gt;"",O386&lt;&gt;"",P386&lt;&gt;"",Q386&lt;&gt;"",R386&lt;&gt;"")),Listes!$A$79,""))))</f>
        <v/>
      </c>
      <c r="Y386" s="196"/>
      <c r="Z386" s="152">
        <f t="shared" si="35"/>
        <v>0</v>
      </c>
    </row>
    <row r="387" spans="1:26" ht="20.100000000000001" customHeight="1" x14ac:dyDescent="0.25">
      <c r="A387" s="134">
        <v>381</v>
      </c>
      <c r="B387" s="206" t="str">
        <f>IF('Dépenses rémunération au réel'!$B387="","",'Dépenses rémunération au réel'!$B387)</f>
        <v/>
      </c>
      <c r="C387" s="206" t="str">
        <f>IF('Dépenses rémunération au réel'!$C387="","",'Dépenses rémunération au réel'!$C387)</f>
        <v/>
      </c>
      <c r="D387" s="207" t="str">
        <f>IF('Dépenses rémunération au réel'!$D387="","",'Dépenses rémunération au réel'!$D387)</f>
        <v/>
      </c>
      <c r="E387" s="131" t="str">
        <f>IF('Dépenses rémunération au réel'!$E387="","",'Dépenses rémunération au réel'!$E387)</f>
        <v/>
      </c>
      <c r="F387" s="131" t="str">
        <f>IF('Dépenses rémunération au réel'!$F387="","",'Dépenses rémunération au réel'!$F387)</f>
        <v/>
      </c>
      <c r="G387" s="289" t="str">
        <f>IF('Dépenses rémunération au réel'!$G387="","",'Dépenses rémunération au réel'!$G387)</f>
        <v/>
      </c>
      <c r="H387" s="289" t="str">
        <f>IF('Dépenses rémunération au réel'!$H387="","",'Dépenses rémunération au réel'!$H387)</f>
        <v/>
      </c>
      <c r="I387" s="144" t="str">
        <f>IF('Dépenses rémunération au réel'!$I387="","",'Dépenses rémunération au réel'!$I387)</f>
        <v/>
      </c>
      <c r="J387" s="190" t="str">
        <f>IF('Dépenses rémunération au réel'!$J387="","",'Dépenses rémunération au réel'!$J387)</f>
        <v/>
      </c>
      <c r="K387" s="190" t="str">
        <f>IF('Dépenses rémunération au réel'!$K387="","",'Dépenses rémunération au réel'!$K387)</f>
        <v/>
      </c>
      <c r="L387" s="213" t="str">
        <f>IF('Dépenses rémunération au réel'!$L387=0,"",'Dépenses rémunération au réel'!$L387)</f>
        <v/>
      </c>
      <c r="M387" s="342"/>
      <c r="N387" s="291" t="str">
        <f t="shared" si="30"/>
        <v/>
      </c>
      <c r="O387" s="291" t="str">
        <f t="shared" si="31"/>
        <v/>
      </c>
      <c r="P387" s="189"/>
      <c r="Q387" s="102"/>
      <c r="R387" s="102"/>
      <c r="S387" s="145" t="str">
        <f t="shared" si="32"/>
        <v/>
      </c>
      <c r="T387" s="191"/>
      <c r="U387" s="192"/>
      <c r="V387" s="146" t="str">
        <f t="shared" si="33"/>
        <v/>
      </c>
      <c r="W387" s="507" t="str">
        <f t="shared" si="34"/>
        <v/>
      </c>
      <c r="X387" s="195" t="str">
        <f>IF(AND(OR(M387="KO",L387&lt;&gt;""),OR(M387="",N387="",O387="")),Listes!$A$74,IF(AND(L387&lt;S387,U387=""),Listes!$A$76,IF(AND(L387&lt;&gt;"",S387&lt;L387,T387=""),Listes!$A$78,IF(AND(Y387="",OR(M387&lt;&gt;"",N387&lt;&gt;"",O387&lt;&gt;"",P387&lt;&gt;"",Q387&lt;&gt;"",R387&lt;&gt;"")),Listes!$A$79,""))))</f>
        <v/>
      </c>
      <c r="Y387" s="196"/>
      <c r="Z387" s="152">
        <f t="shared" si="35"/>
        <v>0</v>
      </c>
    </row>
    <row r="388" spans="1:26" ht="20.100000000000001" customHeight="1" x14ac:dyDescent="0.25">
      <c r="A388" s="134">
        <v>382</v>
      </c>
      <c r="B388" s="206" t="str">
        <f>IF('Dépenses rémunération au réel'!$B388="","",'Dépenses rémunération au réel'!$B388)</f>
        <v/>
      </c>
      <c r="C388" s="206" t="str">
        <f>IF('Dépenses rémunération au réel'!$C388="","",'Dépenses rémunération au réel'!$C388)</f>
        <v/>
      </c>
      <c r="D388" s="207" t="str">
        <f>IF('Dépenses rémunération au réel'!$D388="","",'Dépenses rémunération au réel'!$D388)</f>
        <v/>
      </c>
      <c r="E388" s="131" t="str">
        <f>IF('Dépenses rémunération au réel'!$E388="","",'Dépenses rémunération au réel'!$E388)</f>
        <v/>
      </c>
      <c r="F388" s="131" t="str">
        <f>IF('Dépenses rémunération au réel'!$F388="","",'Dépenses rémunération au réel'!$F388)</f>
        <v/>
      </c>
      <c r="G388" s="289" t="str">
        <f>IF('Dépenses rémunération au réel'!$G388="","",'Dépenses rémunération au réel'!$G388)</f>
        <v/>
      </c>
      <c r="H388" s="289" t="str">
        <f>IF('Dépenses rémunération au réel'!$H388="","",'Dépenses rémunération au réel'!$H388)</f>
        <v/>
      </c>
      <c r="I388" s="144" t="str">
        <f>IF('Dépenses rémunération au réel'!$I388="","",'Dépenses rémunération au réel'!$I388)</f>
        <v/>
      </c>
      <c r="J388" s="190" t="str">
        <f>IF('Dépenses rémunération au réel'!$J388="","",'Dépenses rémunération au réel'!$J388)</f>
        <v/>
      </c>
      <c r="K388" s="190" t="str">
        <f>IF('Dépenses rémunération au réel'!$K388="","",'Dépenses rémunération au réel'!$K388)</f>
        <v/>
      </c>
      <c r="L388" s="213" t="str">
        <f>IF('Dépenses rémunération au réel'!$L388=0,"",'Dépenses rémunération au réel'!$L388)</f>
        <v/>
      </c>
      <c r="M388" s="342"/>
      <c r="N388" s="291" t="str">
        <f t="shared" si="30"/>
        <v/>
      </c>
      <c r="O388" s="291" t="str">
        <f t="shared" si="31"/>
        <v/>
      </c>
      <c r="P388" s="189"/>
      <c r="Q388" s="102"/>
      <c r="R388" s="102"/>
      <c r="S388" s="145" t="str">
        <f t="shared" si="32"/>
        <v/>
      </c>
      <c r="T388" s="191"/>
      <c r="U388" s="192"/>
      <c r="V388" s="146" t="str">
        <f t="shared" si="33"/>
        <v/>
      </c>
      <c r="W388" s="507" t="str">
        <f t="shared" si="34"/>
        <v/>
      </c>
      <c r="X388" s="195" t="str">
        <f>IF(AND(OR(M388="KO",L388&lt;&gt;""),OR(M388="",N388="",O388="")),Listes!$A$74,IF(AND(L388&lt;S388,U388=""),Listes!$A$76,IF(AND(L388&lt;&gt;"",S388&lt;L388,T388=""),Listes!$A$78,IF(AND(Y388="",OR(M388&lt;&gt;"",N388&lt;&gt;"",O388&lt;&gt;"",P388&lt;&gt;"",Q388&lt;&gt;"",R388&lt;&gt;"")),Listes!$A$79,""))))</f>
        <v/>
      </c>
      <c r="Y388" s="196"/>
      <c r="Z388" s="152">
        <f t="shared" si="35"/>
        <v>0</v>
      </c>
    </row>
    <row r="389" spans="1:26" ht="20.100000000000001" customHeight="1" x14ac:dyDescent="0.25">
      <c r="A389" s="134">
        <v>383</v>
      </c>
      <c r="B389" s="206" t="str">
        <f>IF('Dépenses rémunération au réel'!$B389="","",'Dépenses rémunération au réel'!$B389)</f>
        <v/>
      </c>
      <c r="C389" s="206" t="str">
        <f>IF('Dépenses rémunération au réel'!$C389="","",'Dépenses rémunération au réel'!$C389)</f>
        <v/>
      </c>
      <c r="D389" s="207" t="str">
        <f>IF('Dépenses rémunération au réel'!$D389="","",'Dépenses rémunération au réel'!$D389)</f>
        <v/>
      </c>
      <c r="E389" s="131" t="str">
        <f>IF('Dépenses rémunération au réel'!$E389="","",'Dépenses rémunération au réel'!$E389)</f>
        <v/>
      </c>
      <c r="F389" s="131" t="str">
        <f>IF('Dépenses rémunération au réel'!$F389="","",'Dépenses rémunération au réel'!$F389)</f>
        <v/>
      </c>
      <c r="G389" s="289" t="str">
        <f>IF('Dépenses rémunération au réel'!$G389="","",'Dépenses rémunération au réel'!$G389)</f>
        <v/>
      </c>
      <c r="H389" s="289" t="str">
        <f>IF('Dépenses rémunération au réel'!$H389="","",'Dépenses rémunération au réel'!$H389)</f>
        <v/>
      </c>
      <c r="I389" s="144" t="str">
        <f>IF('Dépenses rémunération au réel'!$I389="","",'Dépenses rémunération au réel'!$I389)</f>
        <v/>
      </c>
      <c r="J389" s="190" t="str">
        <f>IF('Dépenses rémunération au réel'!$J389="","",'Dépenses rémunération au réel'!$J389)</f>
        <v/>
      </c>
      <c r="K389" s="190" t="str">
        <f>IF('Dépenses rémunération au réel'!$K389="","",'Dépenses rémunération au réel'!$K389)</f>
        <v/>
      </c>
      <c r="L389" s="213" t="str">
        <f>IF('Dépenses rémunération au réel'!$L389=0,"",'Dépenses rémunération au réel'!$L389)</f>
        <v/>
      </c>
      <c r="M389" s="342"/>
      <c r="N389" s="291" t="str">
        <f t="shared" si="30"/>
        <v/>
      </c>
      <c r="O389" s="291" t="str">
        <f t="shared" si="31"/>
        <v/>
      </c>
      <c r="P389" s="189"/>
      <c r="Q389" s="102"/>
      <c r="R389" s="102"/>
      <c r="S389" s="145" t="str">
        <f t="shared" si="32"/>
        <v/>
      </c>
      <c r="T389" s="191"/>
      <c r="U389" s="192"/>
      <c r="V389" s="146" t="str">
        <f t="shared" si="33"/>
        <v/>
      </c>
      <c r="W389" s="507" t="str">
        <f t="shared" si="34"/>
        <v/>
      </c>
      <c r="X389" s="195" t="str">
        <f>IF(AND(OR(M389="KO",L389&lt;&gt;""),OR(M389="",N389="",O389="")),Listes!$A$74,IF(AND(L389&lt;S389,U389=""),Listes!$A$76,IF(AND(L389&lt;&gt;"",S389&lt;L389,T389=""),Listes!$A$78,IF(AND(Y389="",OR(M389&lt;&gt;"",N389&lt;&gt;"",O389&lt;&gt;"",P389&lt;&gt;"",Q389&lt;&gt;"",R389&lt;&gt;"")),Listes!$A$79,""))))</f>
        <v/>
      </c>
      <c r="Y389" s="196"/>
      <c r="Z389" s="152">
        <f t="shared" si="35"/>
        <v>0</v>
      </c>
    </row>
    <row r="390" spans="1:26" ht="20.100000000000001" customHeight="1" x14ac:dyDescent="0.25">
      <c r="A390" s="134">
        <v>384</v>
      </c>
      <c r="B390" s="206" t="str">
        <f>IF('Dépenses rémunération au réel'!$B390="","",'Dépenses rémunération au réel'!$B390)</f>
        <v/>
      </c>
      <c r="C390" s="206" t="str">
        <f>IF('Dépenses rémunération au réel'!$C390="","",'Dépenses rémunération au réel'!$C390)</f>
        <v/>
      </c>
      <c r="D390" s="207" t="str">
        <f>IF('Dépenses rémunération au réel'!$D390="","",'Dépenses rémunération au réel'!$D390)</f>
        <v/>
      </c>
      <c r="E390" s="131" t="str">
        <f>IF('Dépenses rémunération au réel'!$E390="","",'Dépenses rémunération au réel'!$E390)</f>
        <v/>
      </c>
      <c r="F390" s="131" t="str">
        <f>IF('Dépenses rémunération au réel'!$F390="","",'Dépenses rémunération au réel'!$F390)</f>
        <v/>
      </c>
      <c r="G390" s="289" t="str">
        <f>IF('Dépenses rémunération au réel'!$G390="","",'Dépenses rémunération au réel'!$G390)</f>
        <v/>
      </c>
      <c r="H390" s="289" t="str">
        <f>IF('Dépenses rémunération au réel'!$H390="","",'Dépenses rémunération au réel'!$H390)</f>
        <v/>
      </c>
      <c r="I390" s="144" t="str">
        <f>IF('Dépenses rémunération au réel'!$I390="","",'Dépenses rémunération au réel'!$I390)</f>
        <v/>
      </c>
      <c r="J390" s="190" t="str">
        <f>IF('Dépenses rémunération au réel'!$J390="","",'Dépenses rémunération au réel'!$J390)</f>
        <v/>
      </c>
      <c r="K390" s="190" t="str">
        <f>IF('Dépenses rémunération au réel'!$K390="","",'Dépenses rémunération au réel'!$K390)</f>
        <v/>
      </c>
      <c r="L390" s="213" t="str">
        <f>IF('Dépenses rémunération au réel'!$L390=0,"",'Dépenses rémunération au réel'!$L390)</f>
        <v/>
      </c>
      <c r="M390" s="342"/>
      <c r="N390" s="291" t="str">
        <f t="shared" si="30"/>
        <v/>
      </c>
      <c r="O390" s="291" t="str">
        <f t="shared" si="31"/>
        <v/>
      </c>
      <c r="P390" s="189"/>
      <c r="Q390" s="102"/>
      <c r="R390" s="102"/>
      <c r="S390" s="145" t="str">
        <f t="shared" si="32"/>
        <v/>
      </c>
      <c r="T390" s="191"/>
      <c r="U390" s="192"/>
      <c r="V390" s="146" t="str">
        <f t="shared" si="33"/>
        <v/>
      </c>
      <c r="W390" s="507" t="str">
        <f t="shared" si="34"/>
        <v/>
      </c>
      <c r="X390" s="195" t="str">
        <f>IF(AND(OR(M390="KO",L390&lt;&gt;""),OR(M390="",N390="",O390="")),Listes!$A$74,IF(AND(L390&lt;S390,U390=""),Listes!$A$76,IF(AND(L390&lt;&gt;"",S390&lt;L390,T390=""),Listes!$A$78,IF(AND(Y390="",OR(M390&lt;&gt;"",N390&lt;&gt;"",O390&lt;&gt;"",P390&lt;&gt;"",Q390&lt;&gt;"",R390&lt;&gt;"")),Listes!$A$79,""))))</f>
        <v/>
      </c>
      <c r="Y390" s="196"/>
      <c r="Z390" s="152">
        <f t="shared" si="35"/>
        <v>0</v>
      </c>
    </row>
    <row r="391" spans="1:26" ht="20.100000000000001" customHeight="1" x14ac:dyDescent="0.25">
      <c r="A391" s="134">
        <v>385</v>
      </c>
      <c r="B391" s="206" t="str">
        <f>IF('Dépenses rémunération au réel'!$B391="","",'Dépenses rémunération au réel'!$B391)</f>
        <v/>
      </c>
      <c r="C391" s="206" t="str">
        <f>IF('Dépenses rémunération au réel'!$C391="","",'Dépenses rémunération au réel'!$C391)</f>
        <v/>
      </c>
      <c r="D391" s="207" t="str">
        <f>IF('Dépenses rémunération au réel'!$D391="","",'Dépenses rémunération au réel'!$D391)</f>
        <v/>
      </c>
      <c r="E391" s="131" t="str">
        <f>IF('Dépenses rémunération au réel'!$E391="","",'Dépenses rémunération au réel'!$E391)</f>
        <v/>
      </c>
      <c r="F391" s="131" t="str">
        <f>IF('Dépenses rémunération au réel'!$F391="","",'Dépenses rémunération au réel'!$F391)</f>
        <v/>
      </c>
      <c r="G391" s="289" t="str">
        <f>IF('Dépenses rémunération au réel'!$G391="","",'Dépenses rémunération au réel'!$G391)</f>
        <v/>
      </c>
      <c r="H391" s="289" t="str">
        <f>IF('Dépenses rémunération au réel'!$H391="","",'Dépenses rémunération au réel'!$H391)</f>
        <v/>
      </c>
      <c r="I391" s="144" t="str">
        <f>IF('Dépenses rémunération au réel'!$I391="","",'Dépenses rémunération au réel'!$I391)</f>
        <v/>
      </c>
      <c r="J391" s="190" t="str">
        <f>IF('Dépenses rémunération au réel'!$J391="","",'Dépenses rémunération au réel'!$J391)</f>
        <v/>
      </c>
      <c r="K391" s="190" t="str">
        <f>IF('Dépenses rémunération au réel'!$K391="","",'Dépenses rémunération au réel'!$K391)</f>
        <v/>
      </c>
      <c r="L391" s="213" t="str">
        <f>IF('Dépenses rémunération au réel'!$L391=0,"",'Dépenses rémunération au réel'!$L391)</f>
        <v/>
      </c>
      <c r="M391" s="342"/>
      <c r="N391" s="291" t="str">
        <f t="shared" si="30"/>
        <v/>
      </c>
      <c r="O391" s="291" t="str">
        <f t="shared" si="31"/>
        <v/>
      </c>
      <c r="P391" s="189"/>
      <c r="Q391" s="102"/>
      <c r="R391" s="102"/>
      <c r="S391" s="145" t="str">
        <f t="shared" si="32"/>
        <v/>
      </c>
      <c r="T391" s="191"/>
      <c r="U391" s="192"/>
      <c r="V391" s="146" t="str">
        <f t="shared" si="33"/>
        <v/>
      </c>
      <c r="W391" s="507" t="str">
        <f t="shared" si="34"/>
        <v/>
      </c>
      <c r="X391" s="195" t="str">
        <f>IF(AND(OR(M391="KO",L391&lt;&gt;""),OR(M391="",N391="",O391="")),Listes!$A$74,IF(AND(L391&lt;S391,U391=""),Listes!$A$76,IF(AND(L391&lt;&gt;"",S391&lt;L391,T391=""),Listes!$A$78,IF(AND(Y391="",OR(M391&lt;&gt;"",N391&lt;&gt;"",O391&lt;&gt;"",P391&lt;&gt;"",Q391&lt;&gt;"",R391&lt;&gt;"")),Listes!$A$79,""))))</f>
        <v/>
      </c>
      <c r="Y391" s="196"/>
      <c r="Z391" s="152">
        <f t="shared" si="35"/>
        <v>0</v>
      </c>
    </row>
    <row r="392" spans="1:26" ht="20.100000000000001" customHeight="1" x14ac:dyDescent="0.25">
      <c r="A392" s="134">
        <v>386</v>
      </c>
      <c r="B392" s="206" t="str">
        <f>IF('Dépenses rémunération au réel'!$B392="","",'Dépenses rémunération au réel'!$B392)</f>
        <v/>
      </c>
      <c r="C392" s="206" t="str">
        <f>IF('Dépenses rémunération au réel'!$C392="","",'Dépenses rémunération au réel'!$C392)</f>
        <v/>
      </c>
      <c r="D392" s="207" t="str">
        <f>IF('Dépenses rémunération au réel'!$D392="","",'Dépenses rémunération au réel'!$D392)</f>
        <v/>
      </c>
      <c r="E392" s="131" t="str">
        <f>IF('Dépenses rémunération au réel'!$E392="","",'Dépenses rémunération au réel'!$E392)</f>
        <v/>
      </c>
      <c r="F392" s="131" t="str">
        <f>IF('Dépenses rémunération au réel'!$F392="","",'Dépenses rémunération au réel'!$F392)</f>
        <v/>
      </c>
      <c r="G392" s="289" t="str">
        <f>IF('Dépenses rémunération au réel'!$G392="","",'Dépenses rémunération au réel'!$G392)</f>
        <v/>
      </c>
      <c r="H392" s="289" t="str">
        <f>IF('Dépenses rémunération au réel'!$H392="","",'Dépenses rémunération au réel'!$H392)</f>
        <v/>
      </c>
      <c r="I392" s="144" t="str">
        <f>IF('Dépenses rémunération au réel'!$I392="","",'Dépenses rémunération au réel'!$I392)</f>
        <v/>
      </c>
      <c r="J392" s="190" t="str">
        <f>IF('Dépenses rémunération au réel'!$J392="","",'Dépenses rémunération au réel'!$J392)</f>
        <v/>
      </c>
      <c r="K392" s="190" t="str">
        <f>IF('Dépenses rémunération au réel'!$K392="","",'Dépenses rémunération au réel'!$K392)</f>
        <v/>
      </c>
      <c r="L392" s="213" t="str">
        <f>IF('Dépenses rémunération au réel'!$L392=0,"",'Dépenses rémunération au réel'!$L392)</f>
        <v/>
      </c>
      <c r="M392" s="342"/>
      <c r="N392" s="291" t="str">
        <f t="shared" ref="N392:N455" si="36">IF(M392="KO","",IF(M392="","",G392))</f>
        <v/>
      </c>
      <c r="O392" s="291" t="str">
        <f t="shared" ref="O392:O455" si="37">IF(M392="KO","",IF(M392="","",H392))</f>
        <v/>
      </c>
      <c r="P392" s="189"/>
      <c r="Q392" s="102"/>
      <c r="R392" s="102"/>
      <c r="S392" s="145" t="str">
        <f t="shared" ref="S392:S455" si="38">IF($E392="","",IF(OR(($P392=0),($Q392=0)),0,$P392/$Q392*$R392))</f>
        <v/>
      </c>
      <c r="T392" s="191"/>
      <c r="U392" s="192"/>
      <c r="V392" s="146" t="str">
        <f t="shared" ref="V392:V455" si="39">IF(R392="","",IF(E392="Salaire_chercheur",MIN(140000/1607*R392,140000),IF(E392="Salaire_directeur",MIN(110000/1607*R392,110000),IF(E392="Salaire_ingénieur",MIN(80000/1607*R392,80000),IF(E392="Salaire_technicien",MIN(60000/1607*R392,60000),"")))))</f>
        <v/>
      </c>
      <c r="W392" s="507" t="str">
        <f t="shared" ref="W392:W455" si="40">IF(P392="","",MIN(S392,V392))</f>
        <v/>
      </c>
      <c r="X392" s="195" t="str">
        <f>IF(AND(OR(M392="KO",L392&lt;&gt;""),OR(M392="",N392="",O392="")),Listes!$A$74,IF(AND(L392&lt;S392,U392=""),Listes!$A$76,IF(AND(L392&lt;&gt;"",S392&lt;L392,T392=""),Listes!$A$78,IF(AND(Y392="",OR(M392&lt;&gt;"",N392&lt;&gt;"",O392&lt;&gt;"",P392&lt;&gt;"",Q392&lt;&gt;"",R392&lt;&gt;"")),Listes!$A$79,""))))</f>
        <v/>
      </c>
      <c r="Y392" s="196"/>
      <c r="Z392" s="152">
        <f t="shared" ref="Z392:Z455" si="41">IF(AND(B392&lt;&gt;"",Y392&lt;&gt;"Oui"),1,0)</f>
        <v>0</v>
      </c>
    </row>
    <row r="393" spans="1:26" ht="20.100000000000001" customHeight="1" x14ac:dyDescent="0.25">
      <c r="A393" s="134">
        <v>387</v>
      </c>
      <c r="B393" s="206" t="str">
        <f>IF('Dépenses rémunération au réel'!$B393="","",'Dépenses rémunération au réel'!$B393)</f>
        <v/>
      </c>
      <c r="C393" s="206" t="str">
        <f>IF('Dépenses rémunération au réel'!$C393="","",'Dépenses rémunération au réel'!$C393)</f>
        <v/>
      </c>
      <c r="D393" s="207" t="str">
        <f>IF('Dépenses rémunération au réel'!$D393="","",'Dépenses rémunération au réel'!$D393)</f>
        <v/>
      </c>
      <c r="E393" s="131" t="str">
        <f>IF('Dépenses rémunération au réel'!$E393="","",'Dépenses rémunération au réel'!$E393)</f>
        <v/>
      </c>
      <c r="F393" s="131" t="str">
        <f>IF('Dépenses rémunération au réel'!$F393="","",'Dépenses rémunération au réel'!$F393)</f>
        <v/>
      </c>
      <c r="G393" s="289" t="str">
        <f>IF('Dépenses rémunération au réel'!$G393="","",'Dépenses rémunération au réel'!$G393)</f>
        <v/>
      </c>
      <c r="H393" s="289" t="str">
        <f>IF('Dépenses rémunération au réel'!$H393="","",'Dépenses rémunération au réel'!$H393)</f>
        <v/>
      </c>
      <c r="I393" s="144" t="str">
        <f>IF('Dépenses rémunération au réel'!$I393="","",'Dépenses rémunération au réel'!$I393)</f>
        <v/>
      </c>
      <c r="J393" s="190" t="str">
        <f>IF('Dépenses rémunération au réel'!$J393="","",'Dépenses rémunération au réel'!$J393)</f>
        <v/>
      </c>
      <c r="K393" s="190" t="str">
        <f>IF('Dépenses rémunération au réel'!$K393="","",'Dépenses rémunération au réel'!$K393)</f>
        <v/>
      </c>
      <c r="L393" s="213" t="str">
        <f>IF('Dépenses rémunération au réel'!$L393=0,"",'Dépenses rémunération au réel'!$L393)</f>
        <v/>
      </c>
      <c r="M393" s="342"/>
      <c r="N393" s="291" t="str">
        <f t="shared" si="36"/>
        <v/>
      </c>
      <c r="O393" s="291" t="str">
        <f t="shared" si="37"/>
        <v/>
      </c>
      <c r="P393" s="189"/>
      <c r="Q393" s="102"/>
      <c r="R393" s="102"/>
      <c r="S393" s="145" t="str">
        <f t="shared" si="38"/>
        <v/>
      </c>
      <c r="T393" s="191"/>
      <c r="U393" s="192"/>
      <c r="V393" s="146" t="str">
        <f t="shared" si="39"/>
        <v/>
      </c>
      <c r="W393" s="507" t="str">
        <f t="shared" si="40"/>
        <v/>
      </c>
      <c r="X393" s="195" t="str">
        <f>IF(AND(OR(M393="KO",L393&lt;&gt;""),OR(M393="",N393="",O393="")),Listes!$A$74,IF(AND(L393&lt;S393,U393=""),Listes!$A$76,IF(AND(L393&lt;&gt;"",S393&lt;L393,T393=""),Listes!$A$78,IF(AND(Y393="",OR(M393&lt;&gt;"",N393&lt;&gt;"",O393&lt;&gt;"",P393&lt;&gt;"",Q393&lt;&gt;"",R393&lt;&gt;"")),Listes!$A$79,""))))</f>
        <v/>
      </c>
      <c r="Y393" s="196"/>
      <c r="Z393" s="152">
        <f t="shared" si="41"/>
        <v>0</v>
      </c>
    </row>
    <row r="394" spans="1:26" ht="20.100000000000001" customHeight="1" x14ac:dyDescent="0.25">
      <c r="A394" s="134">
        <v>388</v>
      </c>
      <c r="B394" s="206" t="str">
        <f>IF('Dépenses rémunération au réel'!$B394="","",'Dépenses rémunération au réel'!$B394)</f>
        <v/>
      </c>
      <c r="C394" s="206" t="str">
        <f>IF('Dépenses rémunération au réel'!$C394="","",'Dépenses rémunération au réel'!$C394)</f>
        <v/>
      </c>
      <c r="D394" s="207" t="str">
        <f>IF('Dépenses rémunération au réel'!$D394="","",'Dépenses rémunération au réel'!$D394)</f>
        <v/>
      </c>
      <c r="E394" s="131" t="str">
        <f>IF('Dépenses rémunération au réel'!$E394="","",'Dépenses rémunération au réel'!$E394)</f>
        <v/>
      </c>
      <c r="F394" s="131" t="str">
        <f>IF('Dépenses rémunération au réel'!$F394="","",'Dépenses rémunération au réel'!$F394)</f>
        <v/>
      </c>
      <c r="G394" s="289" t="str">
        <f>IF('Dépenses rémunération au réel'!$G394="","",'Dépenses rémunération au réel'!$G394)</f>
        <v/>
      </c>
      <c r="H394" s="289" t="str">
        <f>IF('Dépenses rémunération au réel'!$H394="","",'Dépenses rémunération au réel'!$H394)</f>
        <v/>
      </c>
      <c r="I394" s="144" t="str">
        <f>IF('Dépenses rémunération au réel'!$I394="","",'Dépenses rémunération au réel'!$I394)</f>
        <v/>
      </c>
      <c r="J394" s="190" t="str">
        <f>IF('Dépenses rémunération au réel'!$J394="","",'Dépenses rémunération au réel'!$J394)</f>
        <v/>
      </c>
      <c r="K394" s="190" t="str">
        <f>IF('Dépenses rémunération au réel'!$K394="","",'Dépenses rémunération au réel'!$K394)</f>
        <v/>
      </c>
      <c r="L394" s="213" t="str">
        <f>IF('Dépenses rémunération au réel'!$L394=0,"",'Dépenses rémunération au réel'!$L394)</f>
        <v/>
      </c>
      <c r="M394" s="342"/>
      <c r="N394" s="291" t="str">
        <f t="shared" si="36"/>
        <v/>
      </c>
      <c r="O394" s="291" t="str">
        <f t="shared" si="37"/>
        <v/>
      </c>
      <c r="P394" s="189"/>
      <c r="Q394" s="102"/>
      <c r="R394" s="102"/>
      <c r="S394" s="145" t="str">
        <f t="shared" si="38"/>
        <v/>
      </c>
      <c r="T394" s="191"/>
      <c r="U394" s="192"/>
      <c r="V394" s="146" t="str">
        <f t="shared" si="39"/>
        <v/>
      </c>
      <c r="W394" s="507" t="str">
        <f t="shared" si="40"/>
        <v/>
      </c>
      <c r="X394" s="195" t="str">
        <f>IF(AND(OR(M394="KO",L394&lt;&gt;""),OR(M394="",N394="",O394="")),Listes!$A$74,IF(AND(L394&lt;S394,U394=""),Listes!$A$76,IF(AND(L394&lt;&gt;"",S394&lt;L394,T394=""),Listes!$A$78,IF(AND(Y394="",OR(M394&lt;&gt;"",N394&lt;&gt;"",O394&lt;&gt;"",P394&lt;&gt;"",Q394&lt;&gt;"",R394&lt;&gt;"")),Listes!$A$79,""))))</f>
        <v/>
      </c>
      <c r="Y394" s="196"/>
      <c r="Z394" s="152">
        <f t="shared" si="41"/>
        <v>0</v>
      </c>
    </row>
    <row r="395" spans="1:26" ht="20.100000000000001" customHeight="1" x14ac:dyDescent="0.25">
      <c r="A395" s="134">
        <v>389</v>
      </c>
      <c r="B395" s="206" t="str">
        <f>IF('Dépenses rémunération au réel'!$B395="","",'Dépenses rémunération au réel'!$B395)</f>
        <v/>
      </c>
      <c r="C395" s="206" t="str">
        <f>IF('Dépenses rémunération au réel'!$C395="","",'Dépenses rémunération au réel'!$C395)</f>
        <v/>
      </c>
      <c r="D395" s="207" t="str">
        <f>IF('Dépenses rémunération au réel'!$D395="","",'Dépenses rémunération au réel'!$D395)</f>
        <v/>
      </c>
      <c r="E395" s="131" t="str">
        <f>IF('Dépenses rémunération au réel'!$E395="","",'Dépenses rémunération au réel'!$E395)</f>
        <v/>
      </c>
      <c r="F395" s="131" t="str">
        <f>IF('Dépenses rémunération au réel'!$F395="","",'Dépenses rémunération au réel'!$F395)</f>
        <v/>
      </c>
      <c r="G395" s="289" t="str">
        <f>IF('Dépenses rémunération au réel'!$G395="","",'Dépenses rémunération au réel'!$G395)</f>
        <v/>
      </c>
      <c r="H395" s="289" t="str">
        <f>IF('Dépenses rémunération au réel'!$H395="","",'Dépenses rémunération au réel'!$H395)</f>
        <v/>
      </c>
      <c r="I395" s="144" t="str">
        <f>IF('Dépenses rémunération au réel'!$I395="","",'Dépenses rémunération au réel'!$I395)</f>
        <v/>
      </c>
      <c r="J395" s="190" t="str">
        <f>IF('Dépenses rémunération au réel'!$J395="","",'Dépenses rémunération au réel'!$J395)</f>
        <v/>
      </c>
      <c r="K395" s="190" t="str">
        <f>IF('Dépenses rémunération au réel'!$K395="","",'Dépenses rémunération au réel'!$K395)</f>
        <v/>
      </c>
      <c r="L395" s="213" t="str">
        <f>IF('Dépenses rémunération au réel'!$L395=0,"",'Dépenses rémunération au réel'!$L395)</f>
        <v/>
      </c>
      <c r="M395" s="342"/>
      <c r="N395" s="291" t="str">
        <f t="shared" si="36"/>
        <v/>
      </c>
      <c r="O395" s="291" t="str">
        <f t="shared" si="37"/>
        <v/>
      </c>
      <c r="P395" s="189"/>
      <c r="Q395" s="102"/>
      <c r="R395" s="102"/>
      <c r="S395" s="145" t="str">
        <f t="shared" si="38"/>
        <v/>
      </c>
      <c r="T395" s="191"/>
      <c r="U395" s="192"/>
      <c r="V395" s="146" t="str">
        <f t="shared" si="39"/>
        <v/>
      </c>
      <c r="W395" s="507" t="str">
        <f t="shared" si="40"/>
        <v/>
      </c>
      <c r="X395" s="195" t="str">
        <f>IF(AND(OR(M395="KO",L395&lt;&gt;""),OR(M395="",N395="",O395="")),Listes!$A$74,IF(AND(L395&lt;S395,U395=""),Listes!$A$76,IF(AND(L395&lt;&gt;"",S395&lt;L395,T395=""),Listes!$A$78,IF(AND(Y395="",OR(M395&lt;&gt;"",N395&lt;&gt;"",O395&lt;&gt;"",P395&lt;&gt;"",Q395&lt;&gt;"",R395&lt;&gt;"")),Listes!$A$79,""))))</f>
        <v/>
      </c>
      <c r="Y395" s="196"/>
      <c r="Z395" s="152">
        <f t="shared" si="41"/>
        <v>0</v>
      </c>
    </row>
    <row r="396" spans="1:26" ht="20.100000000000001" customHeight="1" x14ac:dyDescent="0.25">
      <c r="A396" s="134">
        <v>390</v>
      </c>
      <c r="B396" s="206" t="str">
        <f>IF('Dépenses rémunération au réel'!$B396="","",'Dépenses rémunération au réel'!$B396)</f>
        <v/>
      </c>
      <c r="C396" s="206" t="str">
        <f>IF('Dépenses rémunération au réel'!$C396="","",'Dépenses rémunération au réel'!$C396)</f>
        <v/>
      </c>
      <c r="D396" s="207" t="str">
        <f>IF('Dépenses rémunération au réel'!$D396="","",'Dépenses rémunération au réel'!$D396)</f>
        <v/>
      </c>
      <c r="E396" s="131" t="str">
        <f>IF('Dépenses rémunération au réel'!$E396="","",'Dépenses rémunération au réel'!$E396)</f>
        <v/>
      </c>
      <c r="F396" s="131" t="str">
        <f>IF('Dépenses rémunération au réel'!$F396="","",'Dépenses rémunération au réel'!$F396)</f>
        <v/>
      </c>
      <c r="G396" s="289" t="str">
        <f>IF('Dépenses rémunération au réel'!$G396="","",'Dépenses rémunération au réel'!$G396)</f>
        <v/>
      </c>
      <c r="H396" s="289" t="str">
        <f>IF('Dépenses rémunération au réel'!$H396="","",'Dépenses rémunération au réel'!$H396)</f>
        <v/>
      </c>
      <c r="I396" s="144" t="str">
        <f>IF('Dépenses rémunération au réel'!$I396="","",'Dépenses rémunération au réel'!$I396)</f>
        <v/>
      </c>
      <c r="J396" s="190" t="str">
        <f>IF('Dépenses rémunération au réel'!$J396="","",'Dépenses rémunération au réel'!$J396)</f>
        <v/>
      </c>
      <c r="K396" s="190" t="str">
        <f>IF('Dépenses rémunération au réel'!$K396="","",'Dépenses rémunération au réel'!$K396)</f>
        <v/>
      </c>
      <c r="L396" s="213" t="str">
        <f>IF('Dépenses rémunération au réel'!$L396=0,"",'Dépenses rémunération au réel'!$L396)</f>
        <v/>
      </c>
      <c r="M396" s="342"/>
      <c r="N396" s="291" t="str">
        <f t="shared" si="36"/>
        <v/>
      </c>
      <c r="O396" s="291" t="str">
        <f t="shared" si="37"/>
        <v/>
      </c>
      <c r="P396" s="189"/>
      <c r="Q396" s="102"/>
      <c r="R396" s="102"/>
      <c r="S396" s="145" t="str">
        <f t="shared" si="38"/>
        <v/>
      </c>
      <c r="T396" s="191"/>
      <c r="U396" s="192"/>
      <c r="V396" s="146" t="str">
        <f t="shared" si="39"/>
        <v/>
      </c>
      <c r="W396" s="507" t="str">
        <f t="shared" si="40"/>
        <v/>
      </c>
      <c r="X396" s="195" t="str">
        <f>IF(AND(OR(M396="KO",L396&lt;&gt;""),OR(M396="",N396="",O396="")),Listes!$A$74,IF(AND(L396&lt;S396,U396=""),Listes!$A$76,IF(AND(L396&lt;&gt;"",S396&lt;L396,T396=""),Listes!$A$78,IF(AND(Y396="",OR(M396&lt;&gt;"",N396&lt;&gt;"",O396&lt;&gt;"",P396&lt;&gt;"",Q396&lt;&gt;"",R396&lt;&gt;"")),Listes!$A$79,""))))</f>
        <v/>
      </c>
      <c r="Y396" s="196"/>
      <c r="Z396" s="152">
        <f t="shared" si="41"/>
        <v>0</v>
      </c>
    </row>
    <row r="397" spans="1:26" ht="20.100000000000001" customHeight="1" x14ac:dyDescent="0.25">
      <c r="A397" s="134">
        <v>391</v>
      </c>
      <c r="B397" s="206" t="str">
        <f>IF('Dépenses rémunération au réel'!$B397="","",'Dépenses rémunération au réel'!$B397)</f>
        <v/>
      </c>
      <c r="C397" s="206" t="str">
        <f>IF('Dépenses rémunération au réel'!$C397="","",'Dépenses rémunération au réel'!$C397)</f>
        <v/>
      </c>
      <c r="D397" s="207" t="str">
        <f>IF('Dépenses rémunération au réel'!$D397="","",'Dépenses rémunération au réel'!$D397)</f>
        <v/>
      </c>
      <c r="E397" s="131" t="str">
        <f>IF('Dépenses rémunération au réel'!$E397="","",'Dépenses rémunération au réel'!$E397)</f>
        <v/>
      </c>
      <c r="F397" s="131" t="str">
        <f>IF('Dépenses rémunération au réel'!$F397="","",'Dépenses rémunération au réel'!$F397)</f>
        <v/>
      </c>
      <c r="G397" s="289" t="str">
        <f>IF('Dépenses rémunération au réel'!$G397="","",'Dépenses rémunération au réel'!$G397)</f>
        <v/>
      </c>
      <c r="H397" s="289" t="str">
        <f>IF('Dépenses rémunération au réel'!$H397="","",'Dépenses rémunération au réel'!$H397)</f>
        <v/>
      </c>
      <c r="I397" s="144" t="str">
        <f>IF('Dépenses rémunération au réel'!$I397="","",'Dépenses rémunération au réel'!$I397)</f>
        <v/>
      </c>
      <c r="J397" s="190" t="str">
        <f>IF('Dépenses rémunération au réel'!$J397="","",'Dépenses rémunération au réel'!$J397)</f>
        <v/>
      </c>
      <c r="K397" s="190" t="str">
        <f>IF('Dépenses rémunération au réel'!$K397="","",'Dépenses rémunération au réel'!$K397)</f>
        <v/>
      </c>
      <c r="L397" s="213" t="str">
        <f>IF('Dépenses rémunération au réel'!$L397=0,"",'Dépenses rémunération au réel'!$L397)</f>
        <v/>
      </c>
      <c r="M397" s="342"/>
      <c r="N397" s="291" t="str">
        <f t="shared" si="36"/>
        <v/>
      </c>
      <c r="O397" s="291" t="str">
        <f t="shared" si="37"/>
        <v/>
      </c>
      <c r="P397" s="189"/>
      <c r="Q397" s="102"/>
      <c r="R397" s="102"/>
      <c r="S397" s="145" t="str">
        <f t="shared" si="38"/>
        <v/>
      </c>
      <c r="T397" s="191"/>
      <c r="U397" s="192"/>
      <c r="V397" s="146" t="str">
        <f t="shared" si="39"/>
        <v/>
      </c>
      <c r="W397" s="507" t="str">
        <f t="shared" si="40"/>
        <v/>
      </c>
      <c r="X397" s="195" t="str">
        <f>IF(AND(OR(M397="KO",L397&lt;&gt;""),OR(M397="",N397="",O397="")),Listes!$A$74,IF(AND(L397&lt;S397,U397=""),Listes!$A$76,IF(AND(L397&lt;&gt;"",S397&lt;L397,T397=""),Listes!$A$78,IF(AND(Y397="",OR(M397&lt;&gt;"",N397&lt;&gt;"",O397&lt;&gt;"",P397&lt;&gt;"",Q397&lt;&gt;"",R397&lt;&gt;"")),Listes!$A$79,""))))</f>
        <v/>
      </c>
      <c r="Y397" s="196"/>
      <c r="Z397" s="152">
        <f t="shared" si="41"/>
        <v>0</v>
      </c>
    </row>
    <row r="398" spans="1:26" ht="20.100000000000001" customHeight="1" x14ac:dyDescent="0.25">
      <c r="A398" s="134">
        <v>392</v>
      </c>
      <c r="B398" s="206" t="str">
        <f>IF('Dépenses rémunération au réel'!$B398="","",'Dépenses rémunération au réel'!$B398)</f>
        <v/>
      </c>
      <c r="C398" s="206" t="str">
        <f>IF('Dépenses rémunération au réel'!$C398="","",'Dépenses rémunération au réel'!$C398)</f>
        <v/>
      </c>
      <c r="D398" s="207" t="str">
        <f>IF('Dépenses rémunération au réel'!$D398="","",'Dépenses rémunération au réel'!$D398)</f>
        <v/>
      </c>
      <c r="E398" s="131" t="str">
        <f>IF('Dépenses rémunération au réel'!$E398="","",'Dépenses rémunération au réel'!$E398)</f>
        <v/>
      </c>
      <c r="F398" s="131" t="str">
        <f>IF('Dépenses rémunération au réel'!$F398="","",'Dépenses rémunération au réel'!$F398)</f>
        <v/>
      </c>
      <c r="G398" s="289" t="str">
        <f>IF('Dépenses rémunération au réel'!$G398="","",'Dépenses rémunération au réel'!$G398)</f>
        <v/>
      </c>
      <c r="H398" s="289" t="str">
        <f>IF('Dépenses rémunération au réel'!$H398="","",'Dépenses rémunération au réel'!$H398)</f>
        <v/>
      </c>
      <c r="I398" s="144" t="str">
        <f>IF('Dépenses rémunération au réel'!$I398="","",'Dépenses rémunération au réel'!$I398)</f>
        <v/>
      </c>
      <c r="J398" s="190" t="str">
        <f>IF('Dépenses rémunération au réel'!$J398="","",'Dépenses rémunération au réel'!$J398)</f>
        <v/>
      </c>
      <c r="K398" s="190" t="str">
        <f>IF('Dépenses rémunération au réel'!$K398="","",'Dépenses rémunération au réel'!$K398)</f>
        <v/>
      </c>
      <c r="L398" s="213" t="str">
        <f>IF('Dépenses rémunération au réel'!$L398=0,"",'Dépenses rémunération au réel'!$L398)</f>
        <v/>
      </c>
      <c r="M398" s="342"/>
      <c r="N398" s="291" t="str">
        <f t="shared" si="36"/>
        <v/>
      </c>
      <c r="O398" s="291" t="str">
        <f t="shared" si="37"/>
        <v/>
      </c>
      <c r="P398" s="189"/>
      <c r="Q398" s="102"/>
      <c r="R398" s="102"/>
      <c r="S398" s="145" t="str">
        <f t="shared" si="38"/>
        <v/>
      </c>
      <c r="T398" s="191"/>
      <c r="U398" s="192"/>
      <c r="V398" s="146" t="str">
        <f t="shared" si="39"/>
        <v/>
      </c>
      <c r="W398" s="507" t="str">
        <f t="shared" si="40"/>
        <v/>
      </c>
      <c r="X398" s="195" t="str">
        <f>IF(AND(OR(M398="KO",L398&lt;&gt;""),OR(M398="",N398="",O398="")),Listes!$A$74,IF(AND(L398&lt;S398,U398=""),Listes!$A$76,IF(AND(L398&lt;&gt;"",S398&lt;L398,T398=""),Listes!$A$78,IF(AND(Y398="",OR(M398&lt;&gt;"",N398&lt;&gt;"",O398&lt;&gt;"",P398&lt;&gt;"",Q398&lt;&gt;"",R398&lt;&gt;"")),Listes!$A$79,""))))</f>
        <v/>
      </c>
      <c r="Y398" s="196"/>
      <c r="Z398" s="152">
        <f t="shared" si="41"/>
        <v>0</v>
      </c>
    </row>
    <row r="399" spans="1:26" ht="20.100000000000001" customHeight="1" x14ac:dyDescent="0.25">
      <c r="A399" s="134">
        <v>393</v>
      </c>
      <c r="B399" s="206" t="str">
        <f>IF('Dépenses rémunération au réel'!$B399="","",'Dépenses rémunération au réel'!$B399)</f>
        <v/>
      </c>
      <c r="C399" s="206" t="str">
        <f>IF('Dépenses rémunération au réel'!$C399="","",'Dépenses rémunération au réel'!$C399)</f>
        <v/>
      </c>
      <c r="D399" s="207" t="str">
        <f>IF('Dépenses rémunération au réel'!$D399="","",'Dépenses rémunération au réel'!$D399)</f>
        <v/>
      </c>
      <c r="E399" s="131" t="str">
        <f>IF('Dépenses rémunération au réel'!$E399="","",'Dépenses rémunération au réel'!$E399)</f>
        <v/>
      </c>
      <c r="F399" s="131" t="str">
        <f>IF('Dépenses rémunération au réel'!$F399="","",'Dépenses rémunération au réel'!$F399)</f>
        <v/>
      </c>
      <c r="G399" s="289" t="str">
        <f>IF('Dépenses rémunération au réel'!$G399="","",'Dépenses rémunération au réel'!$G399)</f>
        <v/>
      </c>
      <c r="H399" s="289" t="str">
        <f>IF('Dépenses rémunération au réel'!$H399="","",'Dépenses rémunération au réel'!$H399)</f>
        <v/>
      </c>
      <c r="I399" s="144" t="str">
        <f>IF('Dépenses rémunération au réel'!$I399="","",'Dépenses rémunération au réel'!$I399)</f>
        <v/>
      </c>
      <c r="J399" s="190" t="str">
        <f>IF('Dépenses rémunération au réel'!$J399="","",'Dépenses rémunération au réel'!$J399)</f>
        <v/>
      </c>
      <c r="K399" s="190" t="str">
        <f>IF('Dépenses rémunération au réel'!$K399="","",'Dépenses rémunération au réel'!$K399)</f>
        <v/>
      </c>
      <c r="L399" s="213" t="str">
        <f>IF('Dépenses rémunération au réel'!$L399=0,"",'Dépenses rémunération au réel'!$L399)</f>
        <v/>
      </c>
      <c r="M399" s="342"/>
      <c r="N399" s="291" t="str">
        <f t="shared" si="36"/>
        <v/>
      </c>
      <c r="O399" s="291" t="str">
        <f t="shared" si="37"/>
        <v/>
      </c>
      <c r="P399" s="189"/>
      <c r="Q399" s="102"/>
      <c r="R399" s="102"/>
      <c r="S399" s="145" t="str">
        <f t="shared" si="38"/>
        <v/>
      </c>
      <c r="T399" s="191"/>
      <c r="U399" s="192"/>
      <c r="V399" s="146" t="str">
        <f t="shared" si="39"/>
        <v/>
      </c>
      <c r="W399" s="507" t="str">
        <f t="shared" si="40"/>
        <v/>
      </c>
      <c r="X399" s="195" t="str">
        <f>IF(AND(OR(M399="KO",L399&lt;&gt;""),OR(M399="",N399="",O399="")),Listes!$A$74,IF(AND(L399&lt;S399,U399=""),Listes!$A$76,IF(AND(L399&lt;&gt;"",S399&lt;L399,T399=""),Listes!$A$78,IF(AND(Y399="",OR(M399&lt;&gt;"",N399&lt;&gt;"",O399&lt;&gt;"",P399&lt;&gt;"",Q399&lt;&gt;"",R399&lt;&gt;"")),Listes!$A$79,""))))</f>
        <v/>
      </c>
      <c r="Y399" s="196"/>
      <c r="Z399" s="152">
        <f t="shared" si="41"/>
        <v>0</v>
      </c>
    </row>
    <row r="400" spans="1:26" ht="20.100000000000001" customHeight="1" x14ac:dyDescent="0.25">
      <c r="A400" s="134">
        <v>394</v>
      </c>
      <c r="B400" s="206" t="str">
        <f>IF('Dépenses rémunération au réel'!$B400="","",'Dépenses rémunération au réel'!$B400)</f>
        <v/>
      </c>
      <c r="C400" s="206" t="str">
        <f>IF('Dépenses rémunération au réel'!$C400="","",'Dépenses rémunération au réel'!$C400)</f>
        <v/>
      </c>
      <c r="D400" s="207" t="str">
        <f>IF('Dépenses rémunération au réel'!$D400="","",'Dépenses rémunération au réel'!$D400)</f>
        <v/>
      </c>
      <c r="E400" s="131" t="str">
        <f>IF('Dépenses rémunération au réel'!$E400="","",'Dépenses rémunération au réel'!$E400)</f>
        <v/>
      </c>
      <c r="F400" s="131" t="str">
        <f>IF('Dépenses rémunération au réel'!$F400="","",'Dépenses rémunération au réel'!$F400)</f>
        <v/>
      </c>
      <c r="G400" s="289" t="str">
        <f>IF('Dépenses rémunération au réel'!$G400="","",'Dépenses rémunération au réel'!$G400)</f>
        <v/>
      </c>
      <c r="H400" s="289" t="str">
        <f>IF('Dépenses rémunération au réel'!$H400="","",'Dépenses rémunération au réel'!$H400)</f>
        <v/>
      </c>
      <c r="I400" s="144" t="str">
        <f>IF('Dépenses rémunération au réel'!$I400="","",'Dépenses rémunération au réel'!$I400)</f>
        <v/>
      </c>
      <c r="J400" s="190" t="str">
        <f>IF('Dépenses rémunération au réel'!$J400="","",'Dépenses rémunération au réel'!$J400)</f>
        <v/>
      </c>
      <c r="K400" s="190" t="str">
        <f>IF('Dépenses rémunération au réel'!$K400="","",'Dépenses rémunération au réel'!$K400)</f>
        <v/>
      </c>
      <c r="L400" s="213" t="str">
        <f>IF('Dépenses rémunération au réel'!$L400=0,"",'Dépenses rémunération au réel'!$L400)</f>
        <v/>
      </c>
      <c r="M400" s="342"/>
      <c r="N400" s="291" t="str">
        <f t="shared" si="36"/>
        <v/>
      </c>
      <c r="O400" s="291" t="str">
        <f t="shared" si="37"/>
        <v/>
      </c>
      <c r="P400" s="189"/>
      <c r="Q400" s="102"/>
      <c r="R400" s="102"/>
      <c r="S400" s="145" t="str">
        <f t="shared" si="38"/>
        <v/>
      </c>
      <c r="T400" s="191"/>
      <c r="U400" s="192"/>
      <c r="V400" s="146" t="str">
        <f t="shared" si="39"/>
        <v/>
      </c>
      <c r="W400" s="507" t="str">
        <f t="shared" si="40"/>
        <v/>
      </c>
      <c r="X400" s="195" t="str">
        <f>IF(AND(OR(M400="KO",L400&lt;&gt;""),OR(M400="",N400="",O400="")),Listes!$A$74,IF(AND(L400&lt;S400,U400=""),Listes!$A$76,IF(AND(L400&lt;&gt;"",S400&lt;L400,T400=""),Listes!$A$78,IF(AND(Y400="",OR(M400&lt;&gt;"",N400&lt;&gt;"",O400&lt;&gt;"",P400&lt;&gt;"",Q400&lt;&gt;"",R400&lt;&gt;"")),Listes!$A$79,""))))</f>
        <v/>
      </c>
      <c r="Y400" s="196"/>
      <c r="Z400" s="152">
        <f t="shared" si="41"/>
        <v>0</v>
      </c>
    </row>
    <row r="401" spans="1:26" ht="20.100000000000001" customHeight="1" x14ac:dyDescent="0.25">
      <c r="A401" s="134">
        <v>395</v>
      </c>
      <c r="B401" s="206" t="str">
        <f>IF('Dépenses rémunération au réel'!$B401="","",'Dépenses rémunération au réel'!$B401)</f>
        <v/>
      </c>
      <c r="C401" s="206" t="str">
        <f>IF('Dépenses rémunération au réel'!$C401="","",'Dépenses rémunération au réel'!$C401)</f>
        <v/>
      </c>
      <c r="D401" s="207" t="str">
        <f>IF('Dépenses rémunération au réel'!$D401="","",'Dépenses rémunération au réel'!$D401)</f>
        <v/>
      </c>
      <c r="E401" s="131" t="str">
        <f>IF('Dépenses rémunération au réel'!$E401="","",'Dépenses rémunération au réel'!$E401)</f>
        <v/>
      </c>
      <c r="F401" s="131" t="str">
        <f>IF('Dépenses rémunération au réel'!$F401="","",'Dépenses rémunération au réel'!$F401)</f>
        <v/>
      </c>
      <c r="G401" s="289" t="str">
        <f>IF('Dépenses rémunération au réel'!$G401="","",'Dépenses rémunération au réel'!$G401)</f>
        <v/>
      </c>
      <c r="H401" s="289" t="str">
        <f>IF('Dépenses rémunération au réel'!$H401="","",'Dépenses rémunération au réel'!$H401)</f>
        <v/>
      </c>
      <c r="I401" s="144" t="str">
        <f>IF('Dépenses rémunération au réel'!$I401="","",'Dépenses rémunération au réel'!$I401)</f>
        <v/>
      </c>
      <c r="J401" s="190" t="str">
        <f>IF('Dépenses rémunération au réel'!$J401="","",'Dépenses rémunération au réel'!$J401)</f>
        <v/>
      </c>
      <c r="K401" s="190" t="str">
        <f>IF('Dépenses rémunération au réel'!$K401="","",'Dépenses rémunération au réel'!$K401)</f>
        <v/>
      </c>
      <c r="L401" s="213" t="str">
        <f>IF('Dépenses rémunération au réel'!$L401=0,"",'Dépenses rémunération au réel'!$L401)</f>
        <v/>
      </c>
      <c r="M401" s="342"/>
      <c r="N401" s="291" t="str">
        <f t="shared" si="36"/>
        <v/>
      </c>
      <c r="O401" s="291" t="str">
        <f t="shared" si="37"/>
        <v/>
      </c>
      <c r="P401" s="189"/>
      <c r="Q401" s="102"/>
      <c r="R401" s="102"/>
      <c r="S401" s="145" t="str">
        <f t="shared" si="38"/>
        <v/>
      </c>
      <c r="T401" s="191"/>
      <c r="U401" s="192"/>
      <c r="V401" s="146" t="str">
        <f t="shared" si="39"/>
        <v/>
      </c>
      <c r="W401" s="507" t="str">
        <f t="shared" si="40"/>
        <v/>
      </c>
      <c r="X401" s="195" t="str">
        <f>IF(AND(OR(M401="KO",L401&lt;&gt;""),OR(M401="",N401="",O401="")),Listes!$A$74,IF(AND(L401&lt;S401,U401=""),Listes!$A$76,IF(AND(L401&lt;&gt;"",S401&lt;L401,T401=""),Listes!$A$78,IF(AND(Y401="",OR(M401&lt;&gt;"",N401&lt;&gt;"",O401&lt;&gt;"",P401&lt;&gt;"",Q401&lt;&gt;"",R401&lt;&gt;"")),Listes!$A$79,""))))</f>
        <v/>
      </c>
      <c r="Y401" s="196"/>
      <c r="Z401" s="152">
        <f t="shared" si="41"/>
        <v>0</v>
      </c>
    </row>
    <row r="402" spans="1:26" ht="20.100000000000001" customHeight="1" x14ac:dyDescent="0.25">
      <c r="A402" s="134">
        <v>396</v>
      </c>
      <c r="B402" s="206" t="str">
        <f>IF('Dépenses rémunération au réel'!$B402="","",'Dépenses rémunération au réel'!$B402)</f>
        <v/>
      </c>
      <c r="C402" s="206" t="str">
        <f>IF('Dépenses rémunération au réel'!$C402="","",'Dépenses rémunération au réel'!$C402)</f>
        <v/>
      </c>
      <c r="D402" s="207" t="str">
        <f>IF('Dépenses rémunération au réel'!$D402="","",'Dépenses rémunération au réel'!$D402)</f>
        <v/>
      </c>
      <c r="E402" s="131" t="str">
        <f>IF('Dépenses rémunération au réel'!$E402="","",'Dépenses rémunération au réel'!$E402)</f>
        <v/>
      </c>
      <c r="F402" s="131" t="str">
        <f>IF('Dépenses rémunération au réel'!$F402="","",'Dépenses rémunération au réel'!$F402)</f>
        <v/>
      </c>
      <c r="G402" s="289" t="str">
        <f>IF('Dépenses rémunération au réel'!$G402="","",'Dépenses rémunération au réel'!$G402)</f>
        <v/>
      </c>
      <c r="H402" s="289" t="str">
        <f>IF('Dépenses rémunération au réel'!$H402="","",'Dépenses rémunération au réel'!$H402)</f>
        <v/>
      </c>
      <c r="I402" s="144" t="str">
        <f>IF('Dépenses rémunération au réel'!$I402="","",'Dépenses rémunération au réel'!$I402)</f>
        <v/>
      </c>
      <c r="J402" s="190" t="str">
        <f>IF('Dépenses rémunération au réel'!$J402="","",'Dépenses rémunération au réel'!$J402)</f>
        <v/>
      </c>
      <c r="K402" s="190" t="str">
        <f>IF('Dépenses rémunération au réel'!$K402="","",'Dépenses rémunération au réel'!$K402)</f>
        <v/>
      </c>
      <c r="L402" s="213" t="str">
        <f>IF('Dépenses rémunération au réel'!$L402=0,"",'Dépenses rémunération au réel'!$L402)</f>
        <v/>
      </c>
      <c r="M402" s="342"/>
      <c r="N402" s="291" t="str">
        <f t="shared" si="36"/>
        <v/>
      </c>
      <c r="O402" s="291" t="str">
        <f t="shared" si="37"/>
        <v/>
      </c>
      <c r="P402" s="189"/>
      <c r="Q402" s="102"/>
      <c r="R402" s="102"/>
      <c r="S402" s="145" t="str">
        <f t="shared" si="38"/>
        <v/>
      </c>
      <c r="T402" s="191"/>
      <c r="U402" s="192"/>
      <c r="V402" s="146" t="str">
        <f t="shared" si="39"/>
        <v/>
      </c>
      <c r="W402" s="507" t="str">
        <f t="shared" si="40"/>
        <v/>
      </c>
      <c r="X402" s="195" t="str">
        <f>IF(AND(OR(M402="KO",L402&lt;&gt;""),OR(M402="",N402="",O402="")),Listes!$A$74,IF(AND(L402&lt;S402,U402=""),Listes!$A$76,IF(AND(L402&lt;&gt;"",S402&lt;L402,T402=""),Listes!$A$78,IF(AND(Y402="",OR(M402&lt;&gt;"",N402&lt;&gt;"",O402&lt;&gt;"",P402&lt;&gt;"",Q402&lt;&gt;"",R402&lt;&gt;"")),Listes!$A$79,""))))</f>
        <v/>
      </c>
      <c r="Y402" s="196"/>
      <c r="Z402" s="152">
        <f t="shared" si="41"/>
        <v>0</v>
      </c>
    </row>
    <row r="403" spans="1:26" ht="20.100000000000001" customHeight="1" x14ac:dyDescent="0.25">
      <c r="A403" s="134">
        <v>397</v>
      </c>
      <c r="B403" s="206" t="str">
        <f>IF('Dépenses rémunération au réel'!$B403="","",'Dépenses rémunération au réel'!$B403)</f>
        <v/>
      </c>
      <c r="C403" s="206" t="str">
        <f>IF('Dépenses rémunération au réel'!$C403="","",'Dépenses rémunération au réel'!$C403)</f>
        <v/>
      </c>
      <c r="D403" s="207" t="str">
        <f>IF('Dépenses rémunération au réel'!$D403="","",'Dépenses rémunération au réel'!$D403)</f>
        <v/>
      </c>
      <c r="E403" s="131" t="str">
        <f>IF('Dépenses rémunération au réel'!$E403="","",'Dépenses rémunération au réel'!$E403)</f>
        <v/>
      </c>
      <c r="F403" s="131" t="str">
        <f>IF('Dépenses rémunération au réel'!$F403="","",'Dépenses rémunération au réel'!$F403)</f>
        <v/>
      </c>
      <c r="G403" s="289" t="str">
        <f>IF('Dépenses rémunération au réel'!$G403="","",'Dépenses rémunération au réel'!$G403)</f>
        <v/>
      </c>
      <c r="H403" s="289" t="str">
        <f>IF('Dépenses rémunération au réel'!$H403="","",'Dépenses rémunération au réel'!$H403)</f>
        <v/>
      </c>
      <c r="I403" s="144" t="str">
        <f>IF('Dépenses rémunération au réel'!$I403="","",'Dépenses rémunération au réel'!$I403)</f>
        <v/>
      </c>
      <c r="J403" s="190" t="str">
        <f>IF('Dépenses rémunération au réel'!$J403="","",'Dépenses rémunération au réel'!$J403)</f>
        <v/>
      </c>
      <c r="K403" s="190" t="str">
        <f>IF('Dépenses rémunération au réel'!$K403="","",'Dépenses rémunération au réel'!$K403)</f>
        <v/>
      </c>
      <c r="L403" s="213" t="str">
        <f>IF('Dépenses rémunération au réel'!$L403=0,"",'Dépenses rémunération au réel'!$L403)</f>
        <v/>
      </c>
      <c r="M403" s="342"/>
      <c r="N403" s="291" t="str">
        <f t="shared" si="36"/>
        <v/>
      </c>
      <c r="O403" s="291" t="str">
        <f t="shared" si="37"/>
        <v/>
      </c>
      <c r="P403" s="189"/>
      <c r="Q403" s="102"/>
      <c r="R403" s="102"/>
      <c r="S403" s="145" t="str">
        <f t="shared" si="38"/>
        <v/>
      </c>
      <c r="T403" s="191"/>
      <c r="U403" s="192"/>
      <c r="V403" s="146" t="str">
        <f t="shared" si="39"/>
        <v/>
      </c>
      <c r="W403" s="507" t="str">
        <f t="shared" si="40"/>
        <v/>
      </c>
      <c r="X403" s="195" t="str">
        <f>IF(AND(OR(M403="KO",L403&lt;&gt;""),OR(M403="",N403="",O403="")),Listes!$A$74,IF(AND(L403&lt;S403,U403=""),Listes!$A$76,IF(AND(L403&lt;&gt;"",S403&lt;L403,T403=""),Listes!$A$78,IF(AND(Y403="",OR(M403&lt;&gt;"",N403&lt;&gt;"",O403&lt;&gt;"",P403&lt;&gt;"",Q403&lt;&gt;"",R403&lt;&gt;"")),Listes!$A$79,""))))</f>
        <v/>
      </c>
      <c r="Y403" s="196"/>
      <c r="Z403" s="152">
        <f t="shared" si="41"/>
        <v>0</v>
      </c>
    </row>
    <row r="404" spans="1:26" ht="20.100000000000001" customHeight="1" x14ac:dyDescent="0.25">
      <c r="A404" s="134">
        <v>398</v>
      </c>
      <c r="B404" s="206" t="str">
        <f>IF('Dépenses rémunération au réel'!$B404="","",'Dépenses rémunération au réel'!$B404)</f>
        <v/>
      </c>
      <c r="C404" s="206" t="str">
        <f>IF('Dépenses rémunération au réel'!$C404="","",'Dépenses rémunération au réel'!$C404)</f>
        <v/>
      </c>
      <c r="D404" s="207" t="str">
        <f>IF('Dépenses rémunération au réel'!$D404="","",'Dépenses rémunération au réel'!$D404)</f>
        <v/>
      </c>
      <c r="E404" s="131" t="str">
        <f>IF('Dépenses rémunération au réel'!$E404="","",'Dépenses rémunération au réel'!$E404)</f>
        <v/>
      </c>
      <c r="F404" s="131" t="str">
        <f>IF('Dépenses rémunération au réel'!$F404="","",'Dépenses rémunération au réel'!$F404)</f>
        <v/>
      </c>
      <c r="G404" s="289" t="str">
        <f>IF('Dépenses rémunération au réel'!$G404="","",'Dépenses rémunération au réel'!$G404)</f>
        <v/>
      </c>
      <c r="H404" s="289" t="str">
        <f>IF('Dépenses rémunération au réel'!$H404="","",'Dépenses rémunération au réel'!$H404)</f>
        <v/>
      </c>
      <c r="I404" s="144" t="str">
        <f>IF('Dépenses rémunération au réel'!$I404="","",'Dépenses rémunération au réel'!$I404)</f>
        <v/>
      </c>
      <c r="J404" s="190" t="str">
        <f>IF('Dépenses rémunération au réel'!$J404="","",'Dépenses rémunération au réel'!$J404)</f>
        <v/>
      </c>
      <c r="K404" s="190" t="str">
        <f>IF('Dépenses rémunération au réel'!$K404="","",'Dépenses rémunération au réel'!$K404)</f>
        <v/>
      </c>
      <c r="L404" s="213" t="str">
        <f>IF('Dépenses rémunération au réel'!$L404=0,"",'Dépenses rémunération au réel'!$L404)</f>
        <v/>
      </c>
      <c r="M404" s="342"/>
      <c r="N404" s="291" t="str">
        <f t="shared" si="36"/>
        <v/>
      </c>
      <c r="O404" s="291" t="str">
        <f t="shared" si="37"/>
        <v/>
      </c>
      <c r="P404" s="189"/>
      <c r="Q404" s="102"/>
      <c r="R404" s="102"/>
      <c r="S404" s="145" t="str">
        <f t="shared" si="38"/>
        <v/>
      </c>
      <c r="T404" s="191"/>
      <c r="U404" s="192"/>
      <c r="V404" s="146" t="str">
        <f t="shared" si="39"/>
        <v/>
      </c>
      <c r="W404" s="507" t="str">
        <f t="shared" si="40"/>
        <v/>
      </c>
      <c r="X404" s="195" t="str">
        <f>IF(AND(OR(M404="KO",L404&lt;&gt;""),OR(M404="",N404="",O404="")),Listes!$A$74,IF(AND(L404&lt;S404,U404=""),Listes!$A$76,IF(AND(L404&lt;&gt;"",S404&lt;L404,T404=""),Listes!$A$78,IF(AND(Y404="",OR(M404&lt;&gt;"",N404&lt;&gt;"",O404&lt;&gt;"",P404&lt;&gt;"",Q404&lt;&gt;"",R404&lt;&gt;"")),Listes!$A$79,""))))</f>
        <v/>
      </c>
      <c r="Y404" s="196"/>
      <c r="Z404" s="152">
        <f t="shared" si="41"/>
        <v>0</v>
      </c>
    </row>
    <row r="405" spans="1:26" ht="20.100000000000001" customHeight="1" x14ac:dyDescent="0.25">
      <c r="A405" s="134">
        <v>399</v>
      </c>
      <c r="B405" s="206" t="str">
        <f>IF('Dépenses rémunération au réel'!$B405="","",'Dépenses rémunération au réel'!$B405)</f>
        <v/>
      </c>
      <c r="C405" s="206" t="str">
        <f>IF('Dépenses rémunération au réel'!$C405="","",'Dépenses rémunération au réel'!$C405)</f>
        <v/>
      </c>
      <c r="D405" s="207" t="str">
        <f>IF('Dépenses rémunération au réel'!$D405="","",'Dépenses rémunération au réel'!$D405)</f>
        <v/>
      </c>
      <c r="E405" s="131" t="str">
        <f>IF('Dépenses rémunération au réel'!$E405="","",'Dépenses rémunération au réel'!$E405)</f>
        <v/>
      </c>
      <c r="F405" s="131" t="str">
        <f>IF('Dépenses rémunération au réel'!$F405="","",'Dépenses rémunération au réel'!$F405)</f>
        <v/>
      </c>
      <c r="G405" s="289" t="str">
        <f>IF('Dépenses rémunération au réel'!$G405="","",'Dépenses rémunération au réel'!$G405)</f>
        <v/>
      </c>
      <c r="H405" s="289" t="str">
        <f>IF('Dépenses rémunération au réel'!$H405="","",'Dépenses rémunération au réel'!$H405)</f>
        <v/>
      </c>
      <c r="I405" s="144" t="str">
        <f>IF('Dépenses rémunération au réel'!$I405="","",'Dépenses rémunération au réel'!$I405)</f>
        <v/>
      </c>
      <c r="J405" s="190" t="str">
        <f>IF('Dépenses rémunération au réel'!$J405="","",'Dépenses rémunération au réel'!$J405)</f>
        <v/>
      </c>
      <c r="K405" s="190" t="str">
        <f>IF('Dépenses rémunération au réel'!$K405="","",'Dépenses rémunération au réel'!$K405)</f>
        <v/>
      </c>
      <c r="L405" s="213" t="str">
        <f>IF('Dépenses rémunération au réel'!$L405=0,"",'Dépenses rémunération au réel'!$L405)</f>
        <v/>
      </c>
      <c r="M405" s="342"/>
      <c r="N405" s="291" t="str">
        <f t="shared" si="36"/>
        <v/>
      </c>
      <c r="O405" s="291" t="str">
        <f t="shared" si="37"/>
        <v/>
      </c>
      <c r="P405" s="189"/>
      <c r="Q405" s="102"/>
      <c r="R405" s="102"/>
      <c r="S405" s="145" t="str">
        <f t="shared" si="38"/>
        <v/>
      </c>
      <c r="T405" s="191"/>
      <c r="U405" s="192"/>
      <c r="V405" s="146" t="str">
        <f t="shared" si="39"/>
        <v/>
      </c>
      <c r="W405" s="507" t="str">
        <f t="shared" si="40"/>
        <v/>
      </c>
      <c r="X405" s="195" t="str">
        <f>IF(AND(OR(M405="KO",L405&lt;&gt;""),OR(M405="",N405="",O405="")),Listes!$A$74,IF(AND(L405&lt;S405,U405=""),Listes!$A$76,IF(AND(L405&lt;&gt;"",S405&lt;L405,T405=""),Listes!$A$78,IF(AND(Y405="",OR(M405&lt;&gt;"",N405&lt;&gt;"",O405&lt;&gt;"",P405&lt;&gt;"",Q405&lt;&gt;"",R405&lt;&gt;"")),Listes!$A$79,""))))</f>
        <v/>
      </c>
      <c r="Y405" s="196"/>
      <c r="Z405" s="152">
        <f t="shared" si="41"/>
        <v>0</v>
      </c>
    </row>
    <row r="406" spans="1:26" ht="20.100000000000001" customHeight="1" x14ac:dyDescent="0.25">
      <c r="A406" s="134">
        <v>400</v>
      </c>
      <c r="B406" s="206" t="str">
        <f>IF('Dépenses rémunération au réel'!$B406="","",'Dépenses rémunération au réel'!$B406)</f>
        <v/>
      </c>
      <c r="C406" s="206" t="str">
        <f>IF('Dépenses rémunération au réel'!$C406="","",'Dépenses rémunération au réel'!$C406)</f>
        <v/>
      </c>
      <c r="D406" s="207" t="str">
        <f>IF('Dépenses rémunération au réel'!$D406="","",'Dépenses rémunération au réel'!$D406)</f>
        <v/>
      </c>
      <c r="E406" s="131" t="str">
        <f>IF('Dépenses rémunération au réel'!$E406="","",'Dépenses rémunération au réel'!$E406)</f>
        <v/>
      </c>
      <c r="F406" s="131" t="str">
        <f>IF('Dépenses rémunération au réel'!$F406="","",'Dépenses rémunération au réel'!$F406)</f>
        <v/>
      </c>
      <c r="G406" s="289" t="str">
        <f>IF('Dépenses rémunération au réel'!$G406="","",'Dépenses rémunération au réel'!$G406)</f>
        <v/>
      </c>
      <c r="H406" s="289" t="str">
        <f>IF('Dépenses rémunération au réel'!$H406="","",'Dépenses rémunération au réel'!$H406)</f>
        <v/>
      </c>
      <c r="I406" s="144" t="str">
        <f>IF('Dépenses rémunération au réel'!$I406="","",'Dépenses rémunération au réel'!$I406)</f>
        <v/>
      </c>
      <c r="J406" s="190" t="str">
        <f>IF('Dépenses rémunération au réel'!$J406="","",'Dépenses rémunération au réel'!$J406)</f>
        <v/>
      </c>
      <c r="K406" s="190" t="str">
        <f>IF('Dépenses rémunération au réel'!$K406="","",'Dépenses rémunération au réel'!$K406)</f>
        <v/>
      </c>
      <c r="L406" s="213" t="str">
        <f>IF('Dépenses rémunération au réel'!$L406=0,"",'Dépenses rémunération au réel'!$L406)</f>
        <v/>
      </c>
      <c r="M406" s="342"/>
      <c r="N406" s="291" t="str">
        <f t="shared" si="36"/>
        <v/>
      </c>
      <c r="O406" s="291" t="str">
        <f t="shared" si="37"/>
        <v/>
      </c>
      <c r="P406" s="189"/>
      <c r="Q406" s="102"/>
      <c r="R406" s="102"/>
      <c r="S406" s="145" t="str">
        <f t="shared" si="38"/>
        <v/>
      </c>
      <c r="T406" s="191"/>
      <c r="U406" s="192"/>
      <c r="V406" s="146" t="str">
        <f t="shared" si="39"/>
        <v/>
      </c>
      <c r="W406" s="507" t="str">
        <f t="shared" si="40"/>
        <v/>
      </c>
      <c r="X406" s="195" t="str">
        <f>IF(AND(OR(M406="KO",L406&lt;&gt;""),OR(M406="",N406="",O406="")),Listes!$A$74,IF(AND(L406&lt;S406,U406=""),Listes!$A$76,IF(AND(L406&lt;&gt;"",S406&lt;L406,T406=""),Listes!$A$78,IF(AND(Y406="",OR(M406&lt;&gt;"",N406&lt;&gt;"",O406&lt;&gt;"",P406&lt;&gt;"",Q406&lt;&gt;"",R406&lt;&gt;"")),Listes!$A$79,""))))</f>
        <v/>
      </c>
      <c r="Y406" s="196"/>
      <c r="Z406" s="152">
        <f t="shared" si="41"/>
        <v>0</v>
      </c>
    </row>
    <row r="407" spans="1:26" ht="20.100000000000001" customHeight="1" x14ac:dyDescent="0.25">
      <c r="A407" s="134">
        <v>401</v>
      </c>
      <c r="B407" s="206" t="str">
        <f>IF('Dépenses rémunération au réel'!$B407="","",'Dépenses rémunération au réel'!$B407)</f>
        <v/>
      </c>
      <c r="C407" s="206" t="str">
        <f>IF('Dépenses rémunération au réel'!$C407="","",'Dépenses rémunération au réel'!$C407)</f>
        <v/>
      </c>
      <c r="D407" s="207" t="str">
        <f>IF('Dépenses rémunération au réel'!$D407="","",'Dépenses rémunération au réel'!$D407)</f>
        <v/>
      </c>
      <c r="E407" s="131" t="str">
        <f>IF('Dépenses rémunération au réel'!$E407="","",'Dépenses rémunération au réel'!$E407)</f>
        <v/>
      </c>
      <c r="F407" s="131" t="str">
        <f>IF('Dépenses rémunération au réel'!$F407="","",'Dépenses rémunération au réel'!$F407)</f>
        <v/>
      </c>
      <c r="G407" s="289" t="str">
        <f>IF('Dépenses rémunération au réel'!$G407="","",'Dépenses rémunération au réel'!$G407)</f>
        <v/>
      </c>
      <c r="H407" s="289" t="str">
        <f>IF('Dépenses rémunération au réel'!$H407="","",'Dépenses rémunération au réel'!$H407)</f>
        <v/>
      </c>
      <c r="I407" s="144" t="str">
        <f>IF('Dépenses rémunération au réel'!$I407="","",'Dépenses rémunération au réel'!$I407)</f>
        <v/>
      </c>
      <c r="J407" s="190" t="str">
        <f>IF('Dépenses rémunération au réel'!$J407="","",'Dépenses rémunération au réel'!$J407)</f>
        <v/>
      </c>
      <c r="K407" s="190" t="str">
        <f>IF('Dépenses rémunération au réel'!$K407="","",'Dépenses rémunération au réel'!$K407)</f>
        <v/>
      </c>
      <c r="L407" s="213" t="str">
        <f>IF('Dépenses rémunération au réel'!$L407=0,"",'Dépenses rémunération au réel'!$L407)</f>
        <v/>
      </c>
      <c r="M407" s="342"/>
      <c r="N407" s="291" t="str">
        <f t="shared" si="36"/>
        <v/>
      </c>
      <c r="O407" s="291" t="str">
        <f t="shared" si="37"/>
        <v/>
      </c>
      <c r="P407" s="189"/>
      <c r="Q407" s="102"/>
      <c r="R407" s="102"/>
      <c r="S407" s="145" t="str">
        <f t="shared" si="38"/>
        <v/>
      </c>
      <c r="T407" s="191"/>
      <c r="U407" s="192"/>
      <c r="V407" s="146" t="str">
        <f t="shared" si="39"/>
        <v/>
      </c>
      <c r="W407" s="507" t="str">
        <f t="shared" si="40"/>
        <v/>
      </c>
      <c r="X407" s="195" t="str">
        <f>IF(AND(OR(M407="KO",L407&lt;&gt;""),OR(M407="",N407="",O407="")),Listes!$A$74,IF(AND(L407&lt;S407,U407=""),Listes!$A$76,IF(AND(L407&lt;&gt;"",S407&lt;L407,T407=""),Listes!$A$78,IF(AND(Y407="",OR(M407&lt;&gt;"",N407&lt;&gt;"",O407&lt;&gt;"",P407&lt;&gt;"",Q407&lt;&gt;"",R407&lt;&gt;"")),Listes!$A$79,""))))</f>
        <v/>
      </c>
      <c r="Y407" s="196"/>
      <c r="Z407" s="152">
        <f t="shared" si="41"/>
        <v>0</v>
      </c>
    </row>
    <row r="408" spans="1:26" ht="20.100000000000001" customHeight="1" x14ac:dyDescent="0.25">
      <c r="A408" s="134">
        <v>402</v>
      </c>
      <c r="B408" s="206" t="str">
        <f>IF('Dépenses rémunération au réel'!$B408="","",'Dépenses rémunération au réel'!$B408)</f>
        <v/>
      </c>
      <c r="C408" s="206" t="str">
        <f>IF('Dépenses rémunération au réel'!$C408="","",'Dépenses rémunération au réel'!$C408)</f>
        <v/>
      </c>
      <c r="D408" s="207" t="str">
        <f>IF('Dépenses rémunération au réel'!$D408="","",'Dépenses rémunération au réel'!$D408)</f>
        <v/>
      </c>
      <c r="E408" s="131" t="str">
        <f>IF('Dépenses rémunération au réel'!$E408="","",'Dépenses rémunération au réel'!$E408)</f>
        <v/>
      </c>
      <c r="F408" s="131" t="str">
        <f>IF('Dépenses rémunération au réel'!$F408="","",'Dépenses rémunération au réel'!$F408)</f>
        <v/>
      </c>
      <c r="G408" s="289" t="str">
        <f>IF('Dépenses rémunération au réel'!$G408="","",'Dépenses rémunération au réel'!$G408)</f>
        <v/>
      </c>
      <c r="H408" s="289" t="str">
        <f>IF('Dépenses rémunération au réel'!$H408="","",'Dépenses rémunération au réel'!$H408)</f>
        <v/>
      </c>
      <c r="I408" s="144" t="str">
        <f>IF('Dépenses rémunération au réel'!$I408="","",'Dépenses rémunération au réel'!$I408)</f>
        <v/>
      </c>
      <c r="J408" s="190" t="str">
        <f>IF('Dépenses rémunération au réel'!$J408="","",'Dépenses rémunération au réel'!$J408)</f>
        <v/>
      </c>
      <c r="K408" s="190" t="str">
        <f>IF('Dépenses rémunération au réel'!$K408="","",'Dépenses rémunération au réel'!$K408)</f>
        <v/>
      </c>
      <c r="L408" s="213" t="str">
        <f>IF('Dépenses rémunération au réel'!$L408=0,"",'Dépenses rémunération au réel'!$L408)</f>
        <v/>
      </c>
      <c r="M408" s="342"/>
      <c r="N408" s="291" t="str">
        <f t="shared" si="36"/>
        <v/>
      </c>
      <c r="O408" s="291" t="str">
        <f t="shared" si="37"/>
        <v/>
      </c>
      <c r="P408" s="189"/>
      <c r="Q408" s="102"/>
      <c r="R408" s="102"/>
      <c r="S408" s="145" t="str">
        <f t="shared" si="38"/>
        <v/>
      </c>
      <c r="T408" s="191"/>
      <c r="U408" s="192"/>
      <c r="V408" s="146" t="str">
        <f t="shared" si="39"/>
        <v/>
      </c>
      <c r="W408" s="507" t="str">
        <f t="shared" si="40"/>
        <v/>
      </c>
      <c r="X408" s="195" t="str">
        <f>IF(AND(OR(M408="KO",L408&lt;&gt;""),OR(M408="",N408="",O408="")),Listes!$A$74,IF(AND(L408&lt;S408,U408=""),Listes!$A$76,IF(AND(L408&lt;&gt;"",S408&lt;L408,T408=""),Listes!$A$78,IF(AND(Y408="",OR(M408&lt;&gt;"",N408&lt;&gt;"",O408&lt;&gt;"",P408&lt;&gt;"",Q408&lt;&gt;"",R408&lt;&gt;"")),Listes!$A$79,""))))</f>
        <v/>
      </c>
      <c r="Y408" s="196"/>
      <c r="Z408" s="152">
        <f t="shared" si="41"/>
        <v>0</v>
      </c>
    </row>
    <row r="409" spans="1:26" ht="20.100000000000001" customHeight="1" x14ac:dyDescent="0.25">
      <c r="A409" s="134">
        <v>403</v>
      </c>
      <c r="B409" s="206" t="str">
        <f>IF('Dépenses rémunération au réel'!$B409="","",'Dépenses rémunération au réel'!$B409)</f>
        <v/>
      </c>
      <c r="C409" s="206" t="str">
        <f>IF('Dépenses rémunération au réel'!$C409="","",'Dépenses rémunération au réel'!$C409)</f>
        <v/>
      </c>
      <c r="D409" s="207" t="str">
        <f>IF('Dépenses rémunération au réel'!$D409="","",'Dépenses rémunération au réel'!$D409)</f>
        <v/>
      </c>
      <c r="E409" s="131" t="str">
        <f>IF('Dépenses rémunération au réel'!$E409="","",'Dépenses rémunération au réel'!$E409)</f>
        <v/>
      </c>
      <c r="F409" s="131" t="str">
        <f>IF('Dépenses rémunération au réel'!$F409="","",'Dépenses rémunération au réel'!$F409)</f>
        <v/>
      </c>
      <c r="G409" s="289" t="str">
        <f>IF('Dépenses rémunération au réel'!$G409="","",'Dépenses rémunération au réel'!$G409)</f>
        <v/>
      </c>
      <c r="H409" s="289" t="str">
        <f>IF('Dépenses rémunération au réel'!$H409="","",'Dépenses rémunération au réel'!$H409)</f>
        <v/>
      </c>
      <c r="I409" s="144" t="str">
        <f>IF('Dépenses rémunération au réel'!$I409="","",'Dépenses rémunération au réel'!$I409)</f>
        <v/>
      </c>
      <c r="J409" s="190" t="str">
        <f>IF('Dépenses rémunération au réel'!$J409="","",'Dépenses rémunération au réel'!$J409)</f>
        <v/>
      </c>
      <c r="K409" s="190" t="str">
        <f>IF('Dépenses rémunération au réel'!$K409="","",'Dépenses rémunération au réel'!$K409)</f>
        <v/>
      </c>
      <c r="L409" s="213" t="str">
        <f>IF('Dépenses rémunération au réel'!$L409=0,"",'Dépenses rémunération au réel'!$L409)</f>
        <v/>
      </c>
      <c r="M409" s="342"/>
      <c r="N409" s="291" t="str">
        <f t="shared" si="36"/>
        <v/>
      </c>
      <c r="O409" s="291" t="str">
        <f t="shared" si="37"/>
        <v/>
      </c>
      <c r="P409" s="189"/>
      <c r="Q409" s="102"/>
      <c r="R409" s="102"/>
      <c r="S409" s="145" t="str">
        <f t="shared" si="38"/>
        <v/>
      </c>
      <c r="T409" s="191"/>
      <c r="U409" s="192"/>
      <c r="V409" s="146" t="str">
        <f t="shared" si="39"/>
        <v/>
      </c>
      <c r="W409" s="507" t="str">
        <f t="shared" si="40"/>
        <v/>
      </c>
      <c r="X409" s="195" t="str">
        <f>IF(AND(OR(M409="KO",L409&lt;&gt;""),OR(M409="",N409="",O409="")),Listes!$A$74,IF(AND(L409&lt;S409,U409=""),Listes!$A$76,IF(AND(L409&lt;&gt;"",S409&lt;L409,T409=""),Listes!$A$78,IF(AND(Y409="",OR(M409&lt;&gt;"",N409&lt;&gt;"",O409&lt;&gt;"",P409&lt;&gt;"",Q409&lt;&gt;"",R409&lt;&gt;"")),Listes!$A$79,""))))</f>
        <v/>
      </c>
      <c r="Y409" s="196"/>
      <c r="Z409" s="152">
        <f t="shared" si="41"/>
        <v>0</v>
      </c>
    </row>
    <row r="410" spans="1:26" ht="20.100000000000001" customHeight="1" x14ac:dyDescent="0.25">
      <c r="A410" s="134">
        <v>404</v>
      </c>
      <c r="B410" s="206" t="str">
        <f>IF('Dépenses rémunération au réel'!$B410="","",'Dépenses rémunération au réel'!$B410)</f>
        <v/>
      </c>
      <c r="C410" s="206" t="str">
        <f>IF('Dépenses rémunération au réel'!$C410="","",'Dépenses rémunération au réel'!$C410)</f>
        <v/>
      </c>
      <c r="D410" s="207" t="str">
        <f>IF('Dépenses rémunération au réel'!$D410="","",'Dépenses rémunération au réel'!$D410)</f>
        <v/>
      </c>
      <c r="E410" s="131" t="str">
        <f>IF('Dépenses rémunération au réel'!$E410="","",'Dépenses rémunération au réel'!$E410)</f>
        <v/>
      </c>
      <c r="F410" s="131" t="str">
        <f>IF('Dépenses rémunération au réel'!$F410="","",'Dépenses rémunération au réel'!$F410)</f>
        <v/>
      </c>
      <c r="G410" s="289" t="str">
        <f>IF('Dépenses rémunération au réel'!$G410="","",'Dépenses rémunération au réel'!$G410)</f>
        <v/>
      </c>
      <c r="H410" s="289" t="str">
        <f>IF('Dépenses rémunération au réel'!$H410="","",'Dépenses rémunération au réel'!$H410)</f>
        <v/>
      </c>
      <c r="I410" s="144" t="str">
        <f>IF('Dépenses rémunération au réel'!$I410="","",'Dépenses rémunération au réel'!$I410)</f>
        <v/>
      </c>
      <c r="J410" s="190" t="str">
        <f>IF('Dépenses rémunération au réel'!$J410="","",'Dépenses rémunération au réel'!$J410)</f>
        <v/>
      </c>
      <c r="K410" s="190" t="str">
        <f>IF('Dépenses rémunération au réel'!$K410="","",'Dépenses rémunération au réel'!$K410)</f>
        <v/>
      </c>
      <c r="L410" s="213" t="str">
        <f>IF('Dépenses rémunération au réel'!$L410=0,"",'Dépenses rémunération au réel'!$L410)</f>
        <v/>
      </c>
      <c r="M410" s="342"/>
      <c r="N410" s="291" t="str">
        <f t="shared" si="36"/>
        <v/>
      </c>
      <c r="O410" s="291" t="str">
        <f t="shared" si="37"/>
        <v/>
      </c>
      <c r="P410" s="189"/>
      <c r="Q410" s="102"/>
      <c r="R410" s="102"/>
      <c r="S410" s="145" t="str">
        <f t="shared" si="38"/>
        <v/>
      </c>
      <c r="T410" s="191"/>
      <c r="U410" s="192"/>
      <c r="V410" s="146" t="str">
        <f t="shared" si="39"/>
        <v/>
      </c>
      <c r="W410" s="507" t="str">
        <f t="shared" si="40"/>
        <v/>
      </c>
      <c r="X410" s="195" t="str">
        <f>IF(AND(OR(M410="KO",L410&lt;&gt;""),OR(M410="",N410="",O410="")),Listes!$A$74,IF(AND(L410&lt;S410,U410=""),Listes!$A$76,IF(AND(L410&lt;&gt;"",S410&lt;L410,T410=""),Listes!$A$78,IF(AND(Y410="",OR(M410&lt;&gt;"",N410&lt;&gt;"",O410&lt;&gt;"",P410&lt;&gt;"",Q410&lt;&gt;"",R410&lt;&gt;"")),Listes!$A$79,""))))</f>
        <v/>
      </c>
      <c r="Y410" s="196"/>
      <c r="Z410" s="152">
        <f t="shared" si="41"/>
        <v>0</v>
      </c>
    </row>
    <row r="411" spans="1:26" ht="20.100000000000001" customHeight="1" x14ac:dyDescent="0.25">
      <c r="A411" s="134">
        <v>405</v>
      </c>
      <c r="B411" s="206" t="str">
        <f>IF('Dépenses rémunération au réel'!$B411="","",'Dépenses rémunération au réel'!$B411)</f>
        <v/>
      </c>
      <c r="C411" s="206" t="str">
        <f>IF('Dépenses rémunération au réel'!$C411="","",'Dépenses rémunération au réel'!$C411)</f>
        <v/>
      </c>
      <c r="D411" s="207" t="str">
        <f>IF('Dépenses rémunération au réel'!$D411="","",'Dépenses rémunération au réel'!$D411)</f>
        <v/>
      </c>
      <c r="E411" s="131" t="str">
        <f>IF('Dépenses rémunération au réel'!$E411="","",'Dépenses rémunération au réel'!$E411)</f>
        <v/>
      </c>
      <c r="F411" s="131" t="str">
        <f>IF('Dépenses rémunération au réel'!$F411="","",'Dépenses rémunération au réel'!$F411)</f>
        <v/>
      </c>
      <c r="G411" s="289" t="str">
        <f>IF('Dépenses rémunération au réel'!$G411="","",'Dépenses rémunération au réel'!$G411)</f>
        <v/>
      </c>
      <c r="H411" s="289" t="str">
        <f>IF('Dépenses rémunération au réel'!$H411="","",'Dépenses rémunération au réel'!$H411)</f>
        <v/>
      </c>
      <c r="I411" s="144" t="str">
        <f>IF('Dépenses rémunération au réel'!$I411="","",'Dépenses rémunération au réel'!$I411)</f>
        <v/>
      </c>
      <c r="J411" s="190" t="str">
        <f>IF('Dépenses rémunération au réel'!$J411="","",'Dépenses rémunération au réel'!$J411)</f>
        <v/>
      </c>
      <c r="K411" s="190" t="str">
        <f>IF('Dépenses rémunération au réel'!$K411="","",'Dépenses rémunération au réel'!$K411)</f>
        <v/>
      </c>
      <c r="L411" s="213" t="str">
        <f>IF('Dépenses rémunération au réel'!$L411=0,"",'Dépenses rémunération au réel'!$L411)</f>
        <v/>
      </c>
      <c r="M411" s="342"/>
      <c r="N411" s="291" t="str">
        <f t="shared" si="36"/>
        <v/>
      </c>
      <c r="O411" s="291" t="str">
        <f t="shared" si="37"/>
        <v/>
      </c>
      <c r="P411" s="189"/>
      <c r="Q411" s="102"/>
      <c r="R411" s="102"/>
      <c r="S411" s="145" t="str">
        <f t="shared" si="38"/>
        <v/>
      </c>
      <c r="T411" s="191"/>
      <c r="U411" s="192"/>
      <c r="V411" s="146" t="str">
        <f t="shared" si="39"/>
        <v/>
      </c>
      <c r="W411" s="507" t="str">
        <f t="shared" si="40"/>
        <v/>
      </c>
      <c r="X411" s="195" t="str">
        <f>IF(AND(OR(M411="KO",L411&lt;&gt;""),OR(M411="",N411="",O411="")),Listes!$A$74,IF(AND(L411&lt;S411,U411=""),Listes!$A$76,IF(AND(L411&lt;&gt;"",S411&lt;L411,T411=""),Listes!$A$78,IF(AND(Y411="",OR(M411&lt;&gt;"",N411&lt;&gt;"",O411&lt;&gt;"",P411&lt;&gt;"",Q411&lt;&gt;"",R411&lt;&gt;"")),Listes!$A$79,""))))</f>
        <v/>
      </c>
      <c r="Y411" s="196"/>
      <c r="Z411" s="152">
        <f t="shared" si="41"/>
        <v>0</v>
      </c>
    </row>
    <row r="412" spans="1:26" ht="20.100000000000001" customHeight="1" x14ac:dyDescent="0.25">
      <c r="A412" s="134">
        <v>406</v>
      </c>
      <c r="B412" s="206" t="str">
        <f>IF('Dépenses rémunération au réel'!$B412="","",'Dépenses rémunération au réel'!$B412)</f>
        <v/>
      </c>
      <c r="C412" s="206" t="str">
        <f>IF('Dépenses rémunération au réel'!$C412="","",'Dépenses rémunération au réel'!$C412)</f>
        <v/>
      </c>
      <c r="D412" s="207" t="str">
        <f>IF('Dépenses rémunération au réel'!$D412="","",'Dépenses rémunération au réel'!$D412)</f>
        <v/>
      </c>
      <c r="E412" s="131" t="str">
        <f>IF('Dépenses rémunération au réel'!$E412="","",'Dépenses rémunération au réel'!$E412)</f>
        <v/>
      </c>
      <c r="F412" s="131" t="str">
        <f>IF('Dépenses rémunération au réel'!$F412="","",'Dépenses rémunération au réel'!$F412)</f>
        <v/>
      </c>
      <c r="G412" s="289" t="str">
        <f>IF('Dépenses rémunération au réel'!$G412="","",'Dépenses rémunération au réel'!$G412)</f>
        <v/>
      </c>
      <c r="H412" s="289" t="str">
        <f>IF('Dépenses rémunération au réel'!$H412="","",'Dépenses rémunération au réel'!$H412)</f>
        <v/>
      </c>
      <c r="I412" s="144" t="str">
        <f>IF('Dépenses rémunération au réel'!$I412="","",'Dépenses rémunération au réel'!$I412)</f>
        <v/>
      </c>
      <c r="J412" s="190" t="str">
        <f>IF('Dépenses rémunération au réel'!$J412="","",'Dépenses rémunération au réel'!$J412)</f>
        <v/>
      </c>
      <c r="K412" s="190" t="str">
        <f>IF('Dépenses rémunération au réel'!$K412="","",'Dépenses rémunération au réel'!$K412)</f>
        <v/>
      </c>
      <c r="L412" s="213" t="str">
        <f>IF('Dépenses rémunération au réel'!$L412=0,"",'Dépenses rémunération au réel'!$L412)</f>
        <v/>
      </c>
      <c r="M412" s="342"/>
      <c r="N412" s="291" t="str">
        <f t="shared" si="36"/>
        <v/>
      </c>
      <c r="O412" s="291" t="str">
        <f t="shared" si="37"/>
        <v/>
      </c>
      <c r="P412" s="189"/>
      <c r="Q412" s="102"/>
      <c r="R412" s="102"/>
      <c r="S412" s="145" t="str">
        <f t="shared" si="38"/>
        <v/>
      </c>
      <c r="T412" s="191"/>
      <c r="U412" s="192"/>
      <c r="V412" s="146" t="str">
        <f t="shared" si="39"/>
        <v/>
      </c>
      <c r="W412" s="507" t="str">
        <f t="shared" si="40"/>
        <v/>
      </c>
      <c r="X412" s="195" t="str">
        <f>IF(AND(OR(M412="KO",L412&lt;&gt;""),OR(M412="",N412="",O412="")),Listes!$A$74,IF(AND(L412&lt;S412,U412=""),Listes!$A$76,IF(AND(L412&lt;&gt;"",S412&lt;L412,T412=""),Listes!$A$78,IF(AND(Y412="",OR(M412&lt;&gt;"",N412&lt;&gt;"",O412&lt;&gt;"",P412&lt;&gt;"",Q412&lt;&gt;"",R412&lt;&gt;"")),Listes!$A$79,""))))</f>
        <v/>
      </c>
      <c r="Y412" s="196"/>
      <c r="Z412" s="152">
        <f t="shared" si="41"/>
        <v>0</v>
      </c>
    </row>
    <row r="413" spans="1:26" ht="20.100000000000001" customHeight="1" x14ac:dyDescent="0.25">
      <c r="A413" s="134">
        <v>407</v>
      </c>
      <c r="B413" s="206" t="str">
        <f>IF('Dépenses rémunération au réel'!$B413="","",'Dépenses rémunération au réel'!$B413)</f>
        <v/>
      </c>
      <c r="C413" s="206" t="str">
        <f>IF('Dépenses rémunération au réel'!$C413="","",'Dépenses rémunération au réel'!$C413)</f>
        <v/>
      </c>
      <c r="D413" s="207" t="str">
        <f>IF('Dépenses rémunération au réel'!$D413="","",'Dépenses rémunération au réel'!$D413)</f>
        <v/>
      </c>
      <c r="E413" s="131" t="str">
        <f>IF('Dépenses rémunération au réel'!$E413="","",'Dépenses rémunération au réel'!$E413)</f>
        <v/>
      </c>
      <c r="F413" s="131" t="str">
        <f>IF('Dépenses rémunération au réel'!$F413="","",'Dépenses rémunération au réel'!$F413)</f>
        <v/>
      </c>
      <c r="G413" s="289" t="str">
        <f>IF('Dépenses rémunération au réel'!$G413="","",'Dépenses rémunération au réel'!$G413)</f>
        <v/>
      </c>
      <c r="H413" s="289" t="str">
        <f>IF('Dépenses rémunération au réel'!$H413="","",'Dépenses rémunération au réel'!$H413)</f>
        <v/>
      </c>
      <c r="I413" s="144" t="str">
        <f>IF('Dépenses rémunération au réel'!$I413="","",'Dépenses rémunération au réel'!$I413)</f>
        <v/>
      </c>
      <c r="J413" s="190" t="str">
        <f>IF('Dépenses rémunération au réel'!$J413="","",'Dépenses rémunération au réel'!$J413)</f>
        <v/>
      </c>
      <c r="K413" s="190" t="str">
        <f>IF('Dépenses rémunération au réel'!$K413="","",'Dépenses rémunération au réel'!$K413)</f>
        <v/>
      </c>
      <c r="L413" s="213" t="str">
        <f>IF('Dépenses rémunération au réel'!$L413=0,"",'Dépenses rémunération au réel'!$L413)</f>
        <v/>
      </c>
      <c r="M413" s="342"/>
      <c r="N413" s="291" t="str">
        <f t="shared" si="36"/>
        <v/>
      </c>
      <c r="O413" s="291" t="str">
        <f t="shared" si="37"/>
        <v/>
      </c>
      <c r="P413" s="189"/>
      <c r="Q413" s="102"/>
      <c r="R413" s="102"/>
      <c r="S413" s="145" t="str">
        <f t="shared" si="38"/>
        <v/>
      </c>
      <c r="T413" s="191"/>
      <c r="U413" s="192"/>
      <c r="V413" s="146" t="str">
        <f t="shared" si="39"/>
        <v/>
      </c>
      <c r="W413" s="507" t="str">
        <f t="shared" si="40"/>
        <v/>
      </c>
      <c r="X413" s="195" t="str">
        <f>IF(AND(OR(M413="KO",L413&lt;&gt;""),OR(M413="",N413="",O413="")),Listes!$A$74,IF(AND(L413&lt;S413,U413=""),Listes!$A$76,IF(AND(L413&lt;&gt;"",S413&lt;L413,T413=""),Listes!$A$78,IF(AND(Y413="",OR(M413&lt;&gt;"",N413&lt;&gt;"",O413&lt;&gt;"",P413&lt;&gt;"",Q413&lt;&gt;"",R413&lt;&gt;"")),Listes!$A$79,""))))</f>
        <v/>
      </c>
      <c r="Y413" s="196"/>
      <c r="Z413" s="152">
        <f t="shared" si="41"/>
        <v>0</v>
      </c>
    </row>
    <row r="414" spans="1:26" ht="20.100000000000001" customHeight="1" x14ac:dyDescent="0.25">
      <c r="A414" s="134">
        <v>408</v>
      </c>
      <c r="B414" s="206" t="str">
        <f>IF('Dépenses rémunération au réel'!$B414="","",'Dépenses rémunération au réel'!$B414)</f>
        <v/>
      </c>
      <c r="C414" s="206" t="str">
        <f>IF('Dépenses rémunération au réel'!$C414="","",'Dépenses rémunération au réel'!$C414)</f>
        <v/>
      </c>
      <c r="D414" s="207" t="str">
        <f>IF('Dépenses rémunération au réel'!$D414="","",'Dépenses rémunération au réel'!$D414)</f>
        <v/>
      </c>
      <c r="E414" s="131" t="str">
        <f>IF('Dépenses rémunération au réel'!$E414="","",'Dépenses rémunération au réel'!$E414)</f>
        <v/>
      </c>
      <c r="F414" s="131" t="str">
        <f>IF('Dépenses rémunération au réel'!$F414="","",'Dépenses rémunération au réel'!$F414)</f>
        <v/>
      </c>
      <c r="G414" s="289" t="str">
        <f>IF('Dépenses rémunération au réel'!$G414="","",'Dépenses rémunération au réel'!$G414)</f>
        <v/>
      </c>
      <c r="H414" s="289" t="str">
        <f>IF('Dépenses rémunération au réel'!$H414="","",'Dépenses rémunération au réel'!$H414)</f>
        <v/>
      </c>
      <c r="I414" s="144" t="str">
        <f>IF('Dépenses rémunération au réel'!$I414="","",'Dépenses rémunération au réel'!$I414)</f>
        <v/>
      </c>
      <c r="J414" s="190" t="str">
        <f>IF('Dépenses rémunération au réel'!$J414="","",'Dépenses rémunération au réel'!$J414)</f>
        <v/>
      </c>
      <c r="K414" s="190" t="str">
        <f>IF('Dépenses rémunération au réel'!$K414="","",'Dépenses rémunération au réel'!$K414)</f>
        <v/>
      </c>
      <c r="L414" s="213" t="str">
        <f>IF('Dépenses rémunération au réel'!$L414=0,"",'Dépenses rémunération au réel'!$L414)</f>
        <v/>
      </c>
      <c r="M414" s="342"/>
      <c r="N414" s="291" t="str">
        <f t="shared" si="36"/>
        <v/>
      </c>
      <c r="O414" s="291" t="str">
        <f t="shared" si="37"/>
        <v/>
      </c>
      <c r="P414" s="189"/>
      <c r="Q414" s="102"/>
      <c r="R414" s="102"/>
      <c r="S414" s="145" t="str">
        <f t="shared" si="38"/>
        <v/>
      </c>
      <c r="T414" s="191"/>
      <c r="U414" s="192"/>
      <c r="V414" s="146" t="str">
        <f t="shared" si="39"/>
        <v/>
      </c>
      <c r="W414" s="507" t="str">
        <f t="shared" si="40"/>
        <v/>
      </c>
      <c r="X414" s="195" t="str">
        <f>IF(AND(OR(M414="KO",L414&lt;&gt;""),OR(M414="",N414="",O414="")),Listes!$A$74,IF(AND(L414&lt;S414,U414=""),Listes!$A$76,IF(AND(L414&lt;&gt;"",S414&lt;L414,T414=""),Listes!$A$78,IF(AND(Y414="",OR(M414&lt;&gt;"",N414&lt;&gt;"",O414&lt;&gt;"",P414&lt;&gt;"",Q414&lt;&gt;"",R414&lt;&gt;"")),Listes!$A$79,""))))</f>
        <v/>
      </c>
      <c r="Y414" s="196"/>
      <c r="Z414" s="152">
        <f t="shared" si="41"/>
        <v>0</v>
      </c>
    </row>
    <row r="415" spans="1:26" ht="20.100000000000001" customHeight="1" x14ac:dyDescent="0.25">
      <c r="A415" s="134">
        <v>409</v>
      </c>
      <c r="B415" s="206" t="str">
        <f>IF('Dépenses rémunération au réel'!$B415="","",'Dépenses rémunération au réel'!$B415)</f>
        <v/>
      </c>
      <c r="C415" s="206" t="str">
        <f>IF('Dépenses rémunération au réel'!$C415="","",'Dépenses rémunération au réel'!$C415)</f>
        <v/>
      </c>
      <c r="D415" s="207" t="str">
        <f>IF('Dépenses rémunération au réel'!$D415="","",'Dépenses rémunération au réel'!$D415)</f>
        <v/>
      </c>
      <c r="E415" s="131" t="str">
        <f>IF('Dépenses rémunération au réel'!$E415="","",'Dépenses rémunération au réel'!$E415)</f>
        <v/>
      </c>
      <c r="F415" s="131" t="str">
        <f>IF('Dépenses rémunération au réel'!$F415="","",'Dépenses rémunération au réel'!$F415)</f>
        <v/>
      </c>
      <c r="G415" s="289" t="str">
        <f>IF('Dépenses rémunération au réel'!$G415="","",'Dépenses rémunération au réel'!$G415)</f>
        <v/>
      </c>
      <c r="H415" s="289" t="str">
        <f>IF('Dépenses rémunération au réel'!$H415="","",'Dépenses rémunération au réel'!$H415)</f>
        <v/>
      </c>
      <c r="I415" s="144" t="str">
        <f>IF('Dépenses rémunération au réel'!$I415="","",'Dépenses rémunération au réel'!$I415)</f>
        <v/>
      </c>
      <c r="J415" s="190" t="str">
        <f>IF('Dépenses rémunération au réel'!$J415="","",'Dépenses rémunération au réel'!$J415)</f>
        <v/>
      </c>
      <c r="K415" s="190" t="str">
        <f>IF('Dépenses rémunération au réel'!$K415="","",'Dépenses rémunération au réel'!$K415)</f>
        <v/>
      </c>
      <c r="L415" s="213" t="str">
        <f>IF('Dépenses rémunération au réel'!$L415=0,"",'Dépenses rémunération au réel'!$L415)</f>
        <v/>
      </c>
      <c r="M415" s="342"/>
      <c r="N415" s="291" t="str">
        <f t="shared" si="36"/>
        <v/>
      </c>
      <c r="O415" s="291" t="str">
        <f t="shared" si="37"/>
        <v/>
      </c>
      <c r="P415" s="189"/>
      <c r="Q415" s="102"/>
      <c r="R415" s="102"/>
      <c r="S415" s="145" t="str">
        <f t="shared" si="38"/>
        <v/>
      </c>
      <c r="T415" s="191"/>
      <c r="U415" s="192"/>
      <c r="V415" s="146" t="str">
        <f t="shared" si="39"/>
        <v/>
      </c>
      <c r="W415" s="507" t="str">
        <f t="shared" si="40"/>
        <v/>
      </c>
      <c r="X415" s="195" t="str">
        <f>IF(AND(OR(M415="KO",L415&lt;&gt;""),OR(M415="",N415="",O415="")),Listes!$A$74,IF(AND(L415&lt;S415,U415=""),Listes!$A$76,IF(AND(L415&lt;&gt;"",S415&lt;L415,T415=""),Listes!$A$78,IF(AND(Y415="",OR(M415&lt;&gt;"",N415&lt;&gt;"",O415&lt;&gt;"",P415&lt;&gt;"",Q415&lt;&gt;"",R415&lt;&gt;"")),Listes!$A$79,""))))</f>
        <v/>
      </c>
      <c r="Y415" s="196"/>
      <c r="Z415" s="152">
        <f t="shared" si="41"/>
        <v>0</v>
      </c>
    </row>
    <row r="416" spans="1:26" ht="20.100000000000001" customHeight="1" x14ac:dyDescent="0.25">
      <c r="A416" s="134">
        <v>410</v>
      </c>
      <c r="B416" s="206" t="str">
        <f>IF('Dépenses rémunération au réel'!$B416="","",'Dépenses rémunération au réel'!$B416)</f>
        <v/>
      </c>
      <c r="C416" s="206" t="str">
        <f>IF('Dépenses rémunération au réel'!$C416="","",'Dépenses rémunération au réel'!$C416)</f>
        <v/>
      </c>
      <c r="D416" s="207" t="str">
        <f>IF('Dépenses rémunération au réel'!$D416="","",'Dépenses rémunération au réel'!$D416)</f>
        <v/>
      </c>
      <c r="E416" s="131" t="str">
        <f>IF('Dépenses rémunération au réel'!$E416="","",'Dépenses rémunération au réel'!$E416)</f>
        <v/>
      </c>
      <c r="F416" s="131" t="str">
        <f>IF('Dépenses rémunération au réel'!$F416="","",'Dépenses rémunération au réel'!$F416)</f>
        <v/>
      </c>
      <c r="G416" s="289" t="str">
        <f>IF('Dépenses rémunération au réel'!$G416="","",'Dépenses rémunération au réel'!$G416)</f>
        <v/>
      </c>
      <c r="H416" s="289" t="str">
        <f>IF('Dépenses rémunération au réel'!$H416="","",'Dépenses rémunération au réel'!$H416)</f>
        <v/>
      </c>
      <c r="I416" s="144" t="str">
        <f>IF('Dépenses rémunération au réel'!$I416="","",'Dépenses rémunération au réel'!$I416)</f>
        <v/>
      </c>
      <c r="J416" s="190" t="str">
        <f>IF('Dépenses rémunération au réel'!$J416="","",'Dépenses rémunération au réel'!$J416)</f>
        <v/>
      </c>
      <c r="K416" s="190" t="str">
        <f>IF('Dépenses rémunération au réel'!$K416="","",'Dépenses rémunération au réel'!$K416)</f>
        <v/>
      </c>
      <c r="L416" s="213" t="str">
        <f>IF('Dépenses rémunération au réel'!$L416=0,"",'Dépenses rémunération au réel'!$L416)</f>
        <v/>
      </c>
      <c r="M416" s="342"/>
      <c r="N416" s="291" t="str">
        <f t="shared" si="36"/>
        <v/>
      </c>
      <c r="O416" s="291" t="str">
        <f t="shared" si="37"/>
        <v/>
      </c>
      <c r="P416" s="189"/>
      <c r="Q416" s="102"/>
      <c r="R416" s="102"/>
      <c r="S416" s="145" t="str">
        <f t="shared" si="38"/>
        <v/>
      </c>
      <c r="T416" s="191"/>
      <c r="U416" s="192"/>
      <c r="V416" s="146" t="str">
        <f t="shared" si="39"/>
        <v/>
      </c>
      <c r="W416" s="507" t="str">
        <f t="shared" si="40"/>
        <v/>
      </c>
      <c r="X416" s="195" t="str">
        <f>IF(AND(OR(M416="KO",L416&lt;&gt;""),OR(M416="",N416="",O416="")),Listes!$A$74,IF(AND(L416&lt;S416,U416=""),Listes!$A$76,IF(AND(L416&lt;&gt;"",S416&lt;L416,T416=""),Listes!$A$78,IF(AND(Y416="",OR(M416&lt;&gt;"",N416&lt;&gt;"",O416&lt;&gt;"",P416&lt;&gt;"",Q416&lt;&gt;"",R416&lt;&gt;"")),Listes!$A$79,""))))</f>
        <v/>
      </c>
      <c r="Y416" s="196"/>
      <c r="Z416" s="152">
        <f t="shared" si="41"/>
        <v>0</v>
      </c>
    </row>
    <row r="417" spans="1:26" ht="20.100000000000001" customHeight="1" x14ac:dyDescent="0.25">
      <c r="A417" s="134">
        <v>411</v>
      </c>
      <c r="B417" s="206" t="str">
        <f>IF('Dépenses rémunération au réel'!$B417="","",'Dépenses rémunération au réel'!$B417)</f>
        <v/>
      </c>
      <c r="C417" s="206" t="str">
        <f>IF('Dépenses rémunération au réel'!$C417="","",'Dépenses rémunération au réel'!$C417)</f>
        <v/>
      </c>
      <c r="D417" s="207" t="str">
        <f>IF('Dépenses rémunération au réel'!$D417="","",'Dépenses rémunération au réel'!$D417)</f>
        <v/>
      </c>
      <c r="E417" s="131" t="str">
        <f>IF('Dépenses rémunération au réel'!$E417="","",'Dépenses rémunération au réel'!$E417)</f>
        <v/>
      </c>
      <c r="F417" s="131" t="str">
        <f>IF('Dépenses rémunération au réel'!$F417="","",'Dépenses rémunération au réel'!$F417)</f>
        <v/>
      </c>
      <c r="G417" s="289" t="str">
        <f>IF('Dépenses rémunération au réel'!$G417="","",'Dépenses rémunération au réel'!$G417)</f>
        <v/>
      </c>
      <c r="H417" s="289" t="str">
        <f>IF('Dépenses rémunération au réel'!$H417="","",'Dépenses rémunération au réel'!$H417)</f>
        <v/>
      </c>
      <c r="I417" s="144" t="str">
        <f>IF('Dépenses rémunération au réel'!$I417="","",'Dépenses rémunération au réel'!$I417)</f>
        <v/>
      </c>
      <c r="J417" s="190" t="str">
        <f>IF('Dépenses rémunération au réel'!$J417="","",'Dépenses rémunération au réel'!$J417)</f>
        <v/>
      </c>
      <c r="K417" s="190" t="str">
        <f>IF('Dépenses rémunération au réel'!$K417="","",'Dépenses rémunération au réel'!$K417)</f>
        <v/>
      </c>
      <c r="L417" s="213" t="str">
        <f>IF('Dépenses rémunération au réel'!$L417=0,"",'Dépenses rémunération au réel'!$L417)</f>
        <v/>
      </c>
      <c r="M417" s="342"/>
      <c r="N417" s="291" t="str">
        <f t="shared" si="36"/>
        <v/>
      </c>
      <c r="O417" s="291" t="str">
        <f t="shared" si="37"/>
        <v/>
      </c>
      <c r="P417" s="189"/>
      <c r="Q417" s="102"/>
      <c r="R417" s="102"/>
      <c r="S417" s="145" t="str">
        <f t="shared" si="38"/>
        <v/>
      </c>
      <c r="T417" s="191"/>
      <c r="U417" s="192"/>
      <c r="V417" s="146" t="str">
        <f t="shared" si="39"/>
        <v/>
      </c>
      <c r="W417" s="507" t="str">
        <f t="shared" si="40"/>
        <v/>
      </c>
      <c r="X417" s="195" t="str">
        <f>IF(AND(OR(M417="KO",L417&lt;&gt;""),OR(M417="",N417="",O417="")),Listes!$A$74,IF(AND(L417&lt;S417,U417=""),Listes!$A$76,IF(AND(L417&lt;&gt;"",S417&lt;L417,T417=""),Listes!$A$78,IF(AND(Y417="",OR(M417&lt;&gt;"",N417&lt;&gt;"",O417&lt;&gt;"",P417&lt;&gt;"",Q417&lt;&gt;"",R417&lt;&gt;"")),Listes!$A$79,""))))</f>
        <v/>
      </c>
      <c r="Y417" s="196"/>
      <c r="Z417" s="152">
        <f t="shared" si="41"/>
        <v>0</v>
      </c>
    </row>
    <row r="418" spans="1:26" ht="20.100000000000001" customHeight="1" x14ac:dyDescent="0.25">
      <c r="A418" s="134">
        <v>412</v>
      </c>
      <c r="B418" s="206" t="str">
        <f>IF('Dépenses rémunération au réel'!$B418="","",'Dépenses rémunération au réel'!$B418)</f>
        <v/>
      </c>
      <c r="C418" s="206" t="str">
        <f>IF('Dépenses rémunération au réel'!$C418="","",'Dépenses rémunération au réel'!$C418)</f>
        <v/>
      </c>
      <c r="D418" s="207" t="str">
        <f>IF('Dépenses rémunération au réel'!$D418="","",'Dépenses rémunération au réel'!$D418)</f>
        <v/>
      </c>
      <c r="E418" s="131" t="str">
        <f>IF('Dépenses rémunération au réel'!$E418="","",'Dépenses rémunération au réel'!$E418)</f>
        <v/>
      </c>
      <c r="F418" s="131" t="str">
        <f>IF('Dépenses rémunération au réel'!$F418="","",'Dépenses rémunération au réel'!$F418)</f>
        <v/>
      </c>
      <c r="G418" s="289" t="str">
        <f>IF('Dépenses rémunération au réel'!$G418="","",'Dépenses rémunération au réel'!$G418)</f>
        <v/>
      </c>
      <c r="H418" s="289" t="str">
        <f>IF('Dépenses rémunération au réel'!$H418="","",'Dépenses rémunération au réel'!$H418)</f>
        <v/>
      </c>
      <c r="I418" s="144" t="str">
        <f>IF('Dépenses rémunération au réel'!$I418="","",'Dépenses rémunération au réel'!$I418)</f>
        <v/>
      </c>
      <c r="J418" s="190" t="str">
        <f>IF('Dépenses rémunération au réel'!$J418="","",'Dépenses rémunération au réel'!$J418)</f>
        <v/>
      </c>
      <c r="K418" s="190" t="str">
        <f>IF('Dépenses rémunération au réel'!$K418="","",'Dépenses rémunération au réel'!$K418)</f>
        <v/>
      </c>
      <c r="L418" s="213" t="str">
        <f>IF('Dépenses rémunération au réel'!$L418=0,"",'Dépenses rémunération au réel'!$L418)</f>
        <v/>
      </c>
      <c r="M418" s="342"/>
      <c r="N418" s="291" t="str">
        <f t="shared" si="36"/>
        <v/>
      </c>
      <c r="O418" s="291" t="str">
        <f t="shared" si="37"/>
        <v/>
      </c>
      <c r="P418" s="189"/>
      <c r="Q418" s="102"/>
      <c r="R418" s="102"/>
      <c r="S418" s="145" t="str">
        <f t="shared" si="38"/>
        <v/>
      </c>
      <c r="T418" s="191"/>
      <c r="U418" s="192"/>
      <c r="V418" s="146" t="str">
        <f t="shared" si="39"/>
        <v/>
      </c>
      <c r="W418" s="507" t="str">
        <f t="shared" si="40"/>
        <v/>
      </c>
      <c r="X418" s="195" t="str">
        <f>IF(AND(OR(M418="KO",L418&lt;&gt;""),OR(M418="",N418="",O418="")),Listes!$A$74,IF(AND(L418&lt;S418,U418=""),Listes!$A$76,IF(AND(L418&lt;&gt;"",S418&lt;L418,T418=""),Listes!$A$78,IF(AND(Y418="",OR(M418&lt;&gt;"",N418&lt;&gt;"",O418&lt;&gt;"",P418&lt;&gt;"",Q418&lt;&gt;"",R418&lt;&gt;"")),Listes!$A$79,""))))</f>
        <v/>
      </c>
      <c r="Y418" s="196"/>
      <c r="Z418" s="152">
        <f t="shared" si="41"/>
        <v>0</v>
      </c>
    </row>
    <row r="419" spans="1:26" ht="20.100000000000001" customHeight="1" x14ac:dyDescent="0.25">
      <c r="A419" s="134">
        <v>413</v>
      </c>
      <c r="B419" s="206" t="str">
        <f>IF('Dépenses rémunération au réel'!$B419="","",'Dépenses rémunération au réel'!$B419)</f>
        <v/>
      </c>
      <c r="C419" s="206" t="str">
        <f>IF('Dépenses rémunération au réel'!$C419="","",'Dépenses rémunération au réel'!$C419)</f>
        <v/>
      </c>
      <c r="D419" s="207" t="str">
        <f>IF('Dépenses rémunération au réel'!$D419="","",'Dépenses rémunération au réel'!$D419)</f>
        <v/>
      </c>
      <c r="E419" s="131" t="str">
        <f>IF('Dépenses rémunération au réel'!$E419="","",'Dépenses rémunération au réel'!$E419)</f>
        <v/>
      </c>
      <c r="F419" s="131" t="str">
        <f>IF('Dépenses rémunération au réel'!$F419="","",'Dépenses rémunération au réel'!$F419)</f>
        <v/>
      </c>
      <c r="G419" s="289" t="str">
        <f>IF('Dépenses rémunération au réel'!$G419="","",'Dépenses rémunération au réel'!$G419)</f>
        <v/>
      </c>
      <c r="H419" s="289" t="str">
        <f>IF('Dépenses rémunération au réel'!$H419="","",'Dépenses rémunération au réel'!$H419)</f>
        <v/>
      </c>
      <c r="I419" s="144" t="str">
        <f>IF('Dépenses rémunération au réel'!$I419="","",'Dépenses rémunération au réel'!$I419)</f>
        <v/>
      </c>
      <c r="J419" s="190" t="str">
        <f>IF('Dépenses rémunération au réel'!$J419="","",'Dépenses rémunération au réel'!$J419)</f>
        <v/>
      </c>
      <c r="K419" s="190" t="str">
        <f>IF('Dépenses rémunération au réel'!$K419="","",'Dépenses rémunération au réel'!$K419)</f>
        <v/>
      </c>
      <c r="L419" s="213" t="str">
        <f>IF('Dépenses rémunération au réel'!$L419=0,"",'Dépenses rémunération au réel'!$L419)</f>
        <v/>
      </c>
      <c r="M419" s="342"/>
      <c r="N419" s="291" t="str">
        <f t="shared" si="36"/>
        <v/>
      </c>
      <c r="O419" s="291" t="str">
        <f t="shared" si="37"/>
        <v/>
      </c>
      <c r="P419" s="189"/>
      <c r="Q419" s="102"/>
      <c r="R419" s="102"/>
      <c r="S419" s="145" t="str">
        <f t="shared" si="38"/>
        <v/>
      </c>
      <c r="T419" s="191"/>
      <c r="U419" s="192"/>
      <c r="V419" s="146" t="str">
        <f t="shared" si="39"/>
        <v/>
      </c>
      <c r="W419" s="507" t="str">
        <f t="shared" si="40"/>
        <v/>
      </c>
      <c r="X419" s="195" t="str">
        <f>IF(AND(OR(M419="KO",L419&lt;&gt;""),OR(M419="",N419="",O419="")),Listes!$A$74,IF(AND(L419&lt;S419,U419=""),Listes!$A$76,IF(AND(L419&lt;&gt;"",S419&lt;L419,T419=""),Listes!$A$78,IF(AND(Y419="",OR(M419&lt;&gt;"",N419&lt;&gt;"",O419&lt;&gt;"",P419&lt;&gt;"",Q419&lt;&gt;"",R419&lt;&gt;"")),Listes!$A$79,""))))</f>
        <v/>
      </c>
      <c r="Y419" s="196"/>
      <c r="Z419" s="152">
        <f t="shared" si="41"/>
        <v>0</v>
      </c>
    </row>
    <row r="420" spans="1:26" ht="20.100000000000001" customHeight="1" x14ac:dyDescent="0.25">
      <c r="A420" s="134">
        <v>414</v>
      </c>
      <c r="B420" s="206" t="str">
        <f>IF('Dépenses rémunération au réel'!$B420="","",'Dépenses rémunération au réel'!$B420)</f>
        <v/>
      </c>
      <c r="C420" s="206" t="str">
        <f>IF('Dépenses rémunération au réel'!$C420="","",'Dépenses rémunération au réel'!$C420)</f>
        <v/>
      </c>
      <c r="D420" s="207" t="str">
        <f>IF('Dépenses rémunération au réel'!$D420="","",'Dépenses rémunération au réel'!$D420)</f>
        <v/>
      </c>
      <c r="E420" s="131" t="str">
        <f>IF('Dépenses rémunération au réel'!$E420="","",'Dépenses rémunération au réel'!$E420)</f>
        <v/>
      </c>
      <c r="F420" s="131" t="str">
        <f>IF('Dépenses rémunération au réel'!$F420="","",'Dépenses rémunération au réel'!$F420)</f>
        <v/>
      </c>
      <c r="G420" s="289" t="str">
        <f>IF('Dépenses rémunération au réel'!$G420="","",'Dépenses rémunération au réel'!$G420)</f>
        <v/>
      </c>
      <c r="H420" s="289" t="str">
        <f>IF('Dépenses rémunération au réel'!$H420="","",'Dépenses rémunération au réel'!$H420)</f>
        <v/>
      </c>
      <c r="I420" s="144" t="str">
        <f>IF('Dépenses rémunération au réel'!$I420="","",'Dépenses rémunération au réel'!$I420)</f>
        <v/>
      </c>
      <c r="J420" s="190" t="str">
        <f>IF('Dépenses rémunération au réel'!$J420="","",'Dépenses rémunération au réel'!$J420)</f>
        <v/>
      </c>
      <c r="K420" s="190" t="str">
        <f>IF('Dépenses rémunération au réel'!$K420="","",'Dépenses rémunération au réel'!$K420)</f>
        <v/>
      </c>
      <c r="L420" s="213" t="str">
        <f>IF('Dépenses rémunération au réel'!$L420=0,"",'Dépenses rémunération au réel'!$L420)</f>
        <v/>
      </c>
      <c r="M420" s="342"/>
      <c r="N420" s="291" t="str">
        <f t="shared" si="36"/>
        <v/>
      </c>
      <c r="O420" s="291" t="str">
        <f t="shared" si="37"/>
        <v/>
      </c>
      <c r="P420" s="189"/>
      <c r="Q420" s="102"/>
      <c r="R420" s="102"/>
      <c r="S420" s="145" t="str">
        <f t="shared" si="38"/>
        <v/>
      </c>
      <c r="T420" s="191"/>
      <c r="U420" s="192"/>
      <c r="V420" s="146" t="str">
        <f t="shared" si="39"/>
        <v/>
      </c>
      <c r="W420" s="507" t="str">
        <f t="shared" si="40"/>
        <v/>
      </c>
      <c r="X420" s="195" t="str">
        <f>IF(AND(OR(M420="KO",L420&lt;&gt;""),OR(M420="",N420="",O420="")),Listes!$A$74,IF(AND(L420&lt;S420,U420=""),Listes!$A$76,IF(AND(L420&lt;&gt;"",S420&lt;L420,T420=""),Listes!$A$78,IF(AND(Y420="",OR(M420&lt;&gt;"",N420&lt;&gt;"",O420&lt;&gt;"",P420&lt;&gt;"",Q420&lt;&gt;"",R420&lt;&gt;"")),Listes!$A$79,""))))</f>
        <v/>
      </c>
      <c r="Y420" s="196"/>
      <c r="Z420" s="152">
        <f t="shared" si="41"/>
        <v>0</v>
      </c>
    </row>
    <row r="421" spans="1:26" ht="20.100000000000001" customHeight="1" x14ac:dyDescent="0.25">
      <c r="A421" s="134">
        <v>415</v>
      </c>
      <c r="B421" s="206" t="str">
        <f>IF('Dépenses rémunération au réel'!$B421="","",'Dépenses rémunération au réel'!$B421)</f>
        <v/>
      </c>
      <c r="C421" s="206" t="str">
        <f>IF('Dépenses rémunération au réel'!$C421="","",'Dépenses rémunération au réel'!$C421)</f>
        <v/>
      </c>
      <c r="D421" s="207" t="str">
        <f>IF('Dépenses rémunération au réel'!$D421="","",'Dépenses rémunération au réel'!$D421)</f>
        <v/>
      </c>
      <c r="E421" s="131" t="str">
        <f>IF('Dépenses rémunération au réel'!$E421="","",'Dépenses rémunération au réel'!$E421)</f>
        <v/>
      </c>
      <c r="F421" s="131" t="str">
        <f>IF('Dépenses rémunération au réel'!$F421="","",'Dépenses rémunération au réel'!$F421)</f>
        <v/>
      </c>
      <c r="G421" s="289" t="str">
        <f>IF('Dépenses rémunération au réel'!$G421="","",'Dépenses rémunération au réel'!$G421)</f>
        <v/>
      </c>
      <c r="H421" s="289" t="str">
        <f>IF('Dépenses rémunération au réel'!$H421="","",'Dépenses rémunération au réel'!$H421)</f>
        <v/>
      </c>
      <c r="I421" s="144" t="str">
        <f>IF('Dépenses rémunération au réel'!$I421="","",'Dépenses rémunération au réel'!$I421)</f>
        <v/>
      </c>
      <c r="J421" s="190" t="str">
        <f>IF('Dépenses rémunération au réel'!$J421="","",'Dépenses rémunération au réel'!$J421)</f>
        <v/>
      </c>
      <c r="K421" s="190" t="str">
        <f>IF('Dépenses rémunération au réel'!$K421="","",'Dépenses rémunération au réel'!$K421)</f>
        <v/>
      </c>
      <c r="L421" s="213" t="str">
        <f>IF('Dépenses rémunération au réel'!$L421=0,"",'Dépenses rémunération au réel'!$L421)</f>
        <v/>
      </c>
      <c r="M421" s="342"/>
      <c r="N421" s="291" t="str">
        <f t="shared" si="36"/>
        <v/>
      </c>
      <c r="O421" s="291" t="str">
        <f t="shared" si="37"/>
        <v/>
      </c>
      <c r="P421" s="189"/>
      <c r="Q421" s="102"/>
      <c r="R421" s="102"/>
      <c r="S421" s="145" t="str">
        <f t="shared" si="38"/>
        <v/>
      </c>
      <c r="T421" s="191"/>
      <c r="U421" s="192"/>
      <c r="V421" s="146" t="str">
        <f t="shared" si="39"/>
        <v/>
      </c>
      <c r="W421" s="507" t="str">
        <f t="shared" si="40"/>
        <v/>
      </c>
      <c r="X421" s="195" t="str">
        <f>IF(AND(OR(M421="KO",L421&lt;&gt;""),OR(M421="",N421="",O421="")),Listes!$A$74,IF(AND(L421&lt;S421,U421=""),Listes!$A$76,IF(AND(L421&lt;&gt;"",S421&lt;L421,T421=""),Listes!$A$78,IF(AND(Y421="",OR(M421&lt;&gt;"",N421&lt;&gt;"",O421&lt;&gt;"",P421&lt;&gt;"",Q421&lt;&gt;"",R421&lt;&gt;"")),Listes!$A$79,""))))</f>
        <v/>
      </c>
      <c r="Y421" s="196"/>
      <c r="Z421" s="152">
        <f t="shared" si="41"/>
        <v>0</v>
      </c>
    </row>
    <row r="422" spans="1:26" ht="20.100000000000001" customHeight="1" x14ac:dyDescent="0.25">
      <c r="A422" s="134">
        <v>416</v>
      </c>
      <c r="B422" s="206" t="str">
        <f>IF('Dépenses rémunération au réel'!$B422="","",'Dépenses rémunération au réel'!$B422)</f>
        <v/>
      </c>
      <c r="C422" s="206" t="str">
        <f>IF('Dépenses rémunération au réel'!$C422="","",'Dépenses rémunération au réel'!$C422)</f>
        <v/>
      </c>
      <c r="D422" s="207" t="str">
        <f>IF('Dépenses rémunération au réel'!$D422="","",'Dépenses rémunération au réel'!$D422)</f>
        <v/>
      </c>
      <c r="E422" s="131" t="str">
        <f>IF('Dépenses rémunération au réel'!$E422="","",'Dépenses rémunération au réel'!$E422)</f>
        <v/>
      </c>
      <c r="F422" s="131" t="str">
        <f>IF('Dépenses rémunération au réel'!$F422="","",'Dépenses rémunération au réel'!$F422)</f>
        <v/>
      </c>
      <c r="G422" s="289" t="str">
        <f>IF('Dépenses rémunération au réel'!$G422="","",'Dépenses rémunération au réel'!$G422)</f>
        <v/>
      </c>
      <c r="H422" s="289" t="str">
        <f>IF('Dépenses rémunération au réel'!$H422="","",'Dépenses rémunération au réel'!$H422)</f>
        <v/>
      </c>
      <c r="I422" s="144" t="str">
        <f>IF('Dépenses rémunération au réel'!$I422="","",'Dépenses rémunération au réel'!$I422)</f>
        <v/>
      </c>
      <c r="J422" s="190" t="str">
        <f>IF('Dépenses rémunération au réel'!$J422="","",'Dépenses rémunération au réel'!$J422)</f>
        <v/>
      </c>
      <c r="K422" s="190" t="str">
        <f>IF('Dépenses rémunération au réel'!$K422="","",'Dépenses rémunération au réel'!$K422)</f>
        <v/>
      </c>
      <c r="L422" s="213" t="str">
        <f>IF('Dépenses rémunération au réel'!$L422=0,"",'Dépenses rémunération au réel'!$L422)</f>
        <v/>
      </c>
      <c r="M422" s="342"/>
      <c r="N422" s="291" t="str">
        <f t="shared" si="36"/>
        <v/>
      </c>
      <c r="O422" s="291" t="str">
        <f t="shared" si="37"/>
        <v/>
      </c>
      <c r="P422" s="189"/>
      <c r="Q422" s="102"/>
      <c r="R422" s="102"/>
      <c r="S422" s="145" t="str">
        <f t="shared" si="38"/>
        <v/>
      </c>
      <c r="T422" s="191"/>
      <c r="U422" s="192"/>
      <c r="V422" s="146" t="str">
        <f t="shared" si="39"/>
        <v/>
      </c>
      <c r="W422" s="507" t="str">
        <f t="shared" si="40"/>
        <v/>
      </c>
      <c r="X422" s="195" t="str">
        <f>IF(AND(OR(M422="KO",L422&lt;&gt;""),OR(M422="",N422="",O422="")),Listes!$A$74,IF(AND(L422&lt;S422,U422=""),Listes!$A$76,IF(AND(L422&lt;&gt;"",S422&lt;L422,T422=""),Listes!$A$78,IF(AND(Y422="",OR(M422&lt;&gt;"",N422&lt;&gt;"",O422&lt;&gt;"",P422&lt;&gt;"",Q422&lt;&gt;"",R422&lt;&gt;"")),Listes!$A$79,""))))</f>
        <v/>
      </c>
      <c r="Y422" s="196"/>
      <c r="Z422" s="152">
        <f t="shared" si="41"/>
        <v>0</v>
      </c>
    </row>
    <row r="423" spans="1:26" ht="20.100000000000001" customHeight="1" x14ac:dyDescent="0.25">
      <c r="A423" s="134">
        <v>417</v>
      </c>
      <c r="B423" s="206" t="str">
        <f>IF('Dépenses rémunération au réel'!$B423="","",'Dépenses rémunération au réel'!$B423)</f>
        <v/>
      </c>
      <c r="C423" s="206" t="str">
        <f>IF('Dépenses rémunération au réel'!$C423="","",'Dépenses rémunération au réel'!$C423)</f>
        <v/>
      </c>
      <c r="D423" s="207" t="str">
        <f>IF('Dépenses rémunération au réel'!$D423="","",'Dépenses rémunération au réel'!$D423)</f>
        <v/>
      </c>
      <c r="E423" s="131" t="str">
        <f>IF('Dépenses rémunération au réel'!$E423="","",'Dépenses rémunération au réel'!$E423)</f>
        <v/>
      </c>
      <c r="F423" s="131" t="str">
        <f>IF('Dépenses rémunération au réel'!$F423="","",'Dépenses rémunération au réel'!$F423)</f>
        <v/>
      </c>
      <c r="G423" s="289" t="str">
        <f>IF('Dépenses rémunération au réel'!$G423="","",'Dépenses rémunération au réel'!$G423)</f>
        <v/>
      </c>
      <c r="H423" s="289" t="str">
        <f>IF('Dépenses rémunération au réel'!$H423="","",'Dépenses rémunération au réel'!$H423)</f>
        <v/>
      </c>
      <c r="I423" s="144" t="str">
        <f>IF('Dépenses rémunération au réel'!$I423="","",'Dépenses rémunération au réel'!$I423)</f>
        <v/>
      </c>
      <c r="J423" s="190" t="str">
        <f>IF('Dépenses rémunération au réel'!$J423="","",'Dépenses rémunération au réel'!$J423)</f>
        <v/>
      </c>
      <c r="K423" s="190" t="str">
        <f>IF('Dépenses rémunération au réel'!$K423="","",'Dépenses rémunération au réel'!$K423)</f>
        <v/>
      </c>
      <c r="L423" s="213" t="str">
        <f>IF('Dépenses rémunération au réel'!$L423=0,"",'Dépenses rémunération au réel'!$L423)</f>
        <v/>
      </c>
      <c r="M423" s="342"/>
      <c r="N423" s="291" t="str">
        <f t="shared" si="36"/>
        <v/>
      </c>
      <c r="O423" s="291" t="str">
        <f t="shared" si="37"/>
        <v/>
      </c>
      <c r="P423" s="189"/>
      <c r="Q423" s="102"/>
      <c r="R423" s="102"/>
      <c r="S423" s="145" t="str">
        <f t="shared" si="38"/>
        <v/>
      </c>
      <c r="T423" s="191"/>
      <c r="U423" s="192"/>
      <c r="V423" s="146" t="str">
        <f t="shared" si="39"/>
        <v/>
      </c>
      <c r="W423" s="507" t="str">
        <f t="shared" si="40"/>
        <v/>
      </c>
      <c r="X423" s="195" t="str">
        <f>IF(AND(OR(M423="KO",L423&lt;&gt;""),OR(M423="",N423="",O423="")),Listes!$A$74,IF(AND(L423&lt;S423,U423=""),Listes!$A$76,IF(AND(L423&lt;&gt;"",S423&lt;L423,T423=""),Listes!$A$78,IF(AND(Y423="",OR(M423&lt;&gt;"",N423&lt;&gt;"",O423&lt;&gt;"",P423&lt;&gt;"",Q423&lt;&gt;"",R423&lt;&gt;"")),Listes!$A$79,""))))</f>
        <v/>
      </c>
      <c r="Y423" s="196"/>
      <c r="Z423" s="152">
        <f t="shared" si="41"/>
        <v>0</v>
      </c>
    </row>
    <row r="424" spans="1:26" ht="20.100000000000001" customHeight="1" x14ac:dyDescent="0.25">
      <c r="A424" s="134">
        <v>418</v>
      </c>
      <c r="B424" s="206" t="str">
        <f>IF('Dépenses rémunération au réel'!$B424="","",'Dépenses rémunération au réel'!$B424)</f>
        <v/>
      </c>
      <c r="C424" s="206" t="str">
        <f>IF('Dépenses rémunération au réel'!$C424="","",'Dépenses rémunération au réel'!$C424)</f>
        <v/>
      </c>
      <c r="D424" s="207" t="str">
        <f>IF('Dépenses rémunération au réel'!$D424="","",'Dépenses rémunération au réel'!$D424)</f>
        <v/>
      </c>
      <c r="E424" s="131" t="str">
        <f>IF('Dépenses rémunération au réel'!$E424="","",'Dépenses rémunération au réel'!$E424)</f>
        <v/>
      </c>
      <c r="F424" s="131" t="str">
        <f>IF('Dépenses rémunération au réel'!$F424="","",'Dépenses rémunération au réel'!$F424)</f>
        <v/>
      </c>
      <c r="G424" s="289" t="str">
        <f>IF('Dépenses rémunération au réel'!$G424="","",'Dépenses rémunération au réel'!$G424)</f>
        <v/>
      </c>
      <c r="H424" s="289" t="str">
        <f>IF('Dépenses rémunération au réel'!$H424="","",'Dépenses rémunération au réel'!$H424)</f>
        <v/>
      </c>
      <c r="I424" s="144" t="str">
        <f>IF('Dépenses rémunération au réel'!$I424="","",'Dépenses rémunération au réel'!$I424)</f>
        <v/>
      </c>
      <c r="J424" s="190" t="str">
        <f>IF('Dépenses rémunération au réel'!$J424="","",'Dépenses rémunération au réel'!$J424)</f>
        <v/>
      </c>
      <c r="K424" s="190" t="str">
        <f>IF('Dépenses rémunération au réel'!$K424="","",'Dépenses rémunération au réel'!$K424)</f>
        <v/>
      </c>
      <c r="L424" s="213" t="str">
        <f>IF('Dépenses rémunération au réel'!$L424=0,"",'Dépenses rémunération au réel'!$L424)</f>
        <v/>
      </c>
      <c r="M424" s="342"/>
      <c r="N424" s="291" t="str">
        <f t="shared" si="36"/>
        <v/>
      </c>
      <c r="O424" s="291" t="str">
        <f t="shared" si="37"/>
        <v/>
      </c>
      <c r="P424" s="189"/>
      <c r="Q424" s="102"/>
      <c r="R424" s="102"/>
      <c r="S424" s="145" t="str">
        <f t="shared" si="38"/>
        <v/>
      </c>
      <c r="T424" s="191"/>
      <c r="U424" s="192"/>
      <c r="V424" s="146" t="str">
        <f t="shared" si="39"/>
        <v/>
      </c>
      <c r="W424" s="507" t="str">
        <f t="shared" si="40"/>
        <v/>
      </c>
      <c r="X424" s="195" t="str">
        <f>IF(AND(OR(M424="KO",L424&lt;&gt;""),OR(M424="",N424="",O424="")),Listes!$A$74,IF(AND(L424&lt;S424,U424=""),Listes!$A$76,IF(AND(L424&lt;&gt;"",S424&lt;L424,T424=""),Listes!$A$78,IF(AND(Y424="",OR(M424&lt;&gt;"",N424&lt;&gt;"",O424&lt;&gt;"",P424&lt;&gt;"",Q424&lt;&gt;"",R424&lt;&gt;"")),Listes!$A$79,""))))</f>
        <v/>
      </c>
      <c r="Y424" s="196"/>
      <c r="Z424" s="152">
        <f t="shared" si="41"/>
        <v>0</v>
      </c>
    </row>
    <row r="425" spans="1:26" ht="20.100000000000001" customHeight="1" x14ac:dyDescent="0.25">
      <c r="A425" s="134">
        <v>419</v>
      </c>
      <c r="B425" s="206" t="str">
        <f>IF('Dépenses rémunération au réel'!$B425="","",'Dépenses rémunération au réel'!$B425)</f>
        <v/>
      </c>
      <c r="C425" s="206" t="str">
        <f>IF('Dépenses rémunération au réel'!$C425="","",'Dépenses rémunération au réel'!$C425)</f>
        <v/>
      </c>
      <c r="D425" s="207" t="str">
        <f>IF('Dépenses rémunération au réel'!$D425="","",'Dépenses rémunération au réel'!$D425)</f>
        <v/>
      </c>
      <c r="E425" s="131" t="str">
        <f>IF('Dépenses rémunération au réel'!$E425="","",'Dépenses rémunération au réel'!$E425)</f>
        <v/>
      </c>
      <c r="F425" s="131" t="str">
        <f>IF('Dépenses rémunération au réel'!$F425="","",'Dépenses rémunération au réel'!$F425)</f>
        <v/>
      </c>
      <c r="G425" s="289" t="str">
        <f>IF('Dépenses rémunération au réel'!$G425="","",'Dépenses rémunération au réel'!$G425)</f>
        <v/>
      </c>
      <c r="H425" s="289" t="str">
        <f>IF('Dépenses rémunération au réel'!$H425="","",'Dépenses rémunération au réel'!$H425)</f>
        <v/>
      </c>
      <c r="I425" s="144" t="str">
        <f>IF('Dépenses rémunération au réel'!$I425="","",'Dépenses rémunération au réel'!$I425)</f>
        <v/>
      </c>
      <c r="J425" s="190" t="str">
        <f>IF('Dépenses rémunération au réel'!$J425="","",'Dépenses rémunération au réel'!$J425)</f>
        <v/>
      </c>
      <c r="K425" s="190" t="str">
        <f>IF('Dépenses rémunération au réel'!$K425="","",'Dépenses rémunération au réel'!$K425)</f>
        <v/>
      </c>
      <c r="L425" s="213" t="str">
        <f>IF('Dépenses rémunération au réel'!$L425=0,"",'Dépenses rémunération au réel'!$L425)</f>
        <v/>
      </c>
      <c r="M425" s="342"/>
      <c r="N425" s="291" t="str">
        <f t="shared" si="36"/>
        <v/>
      </c>
      <c r="O425" s="291" t="str">
        <f t="shared" si="37"/>
        <v/>
      </c>
      <c r="P425" s="189"/>
      <c r="Q425" s="102"/>
      <c r="R425" s="102"/>
      <c r="S425" s="145" t="str">
        <f t="shared" si="38"/>
        <v/>
      </c>
      <c r="T425" s="191"/>
      <c r="U425" s="192"/>
      <c r="V425" s="146" t="str">
        <f t="shared" si="39"/>
        <v/>
      </c>
      <c r="W425" s="507" t="str">
        <f t="shared" si="40"/>
        <v/>
      </c>
      <c r="X425" s="195" t="str">
        <f>IF(AND(OR(M425="KO",L425&lt;&gt;""),OR(M425="",N425="",O425="")),Listes!$A$74,IF(AND(L425&lt;S425,U425=""),Listes!$A$76,IF(AND(L425&lt;&gt;"",S425&lt;L425,T425=""),Listes!$A$78,IF(AND(Y425="",OR(M425&lt;&gt;"",N425&lt;&gt;"",O425&lt;&gt;"",P425&lt;&gt;"",Q425&lt;&gt;"",R425&lt;&gt;"")),Listes!$A$79,""))))</f>
        <v/>
      </c>
      <c r="Y425" s="196"/>
      <c r="Z425" s="152">
        <f t="shared" si="41"/>
        <v>0</v>
      </c>
    </row>
    <row r="426" spans="1:26" ht="20.100000000000001" customHeight="1" x14ac:dyDescent="0.25">
      <c r="A426" s="134">
        <v>420</v>
      </c>
      <c r="B426" s="206" t="str">
        <f>IF('Dépenses rémunération au réel'!$B426="","",'Dépenses rémunération au réel'!$B426)</f>
        <v/>
      </c>
      <c r="C426" s="206" t="str">
        <f>IF('Dépenses rémunération au réel'!$C426="","",'Dépenses rémunération au réel'!$C426)</f>
        <v/>
      </c>
      <c r="D426" s="207" t="str">
        <f>IF('Dépenses rémunération au réel'!$D426="","",'Dépenses rémunération au réel'!$D426)</f>
        <v/>
      </c>
      <c r="E426" s="131" t="str">
        <f>IF('Dépenses rémunération au réel'!$E426="","",'Dépenses rémunération au réel'!$E426)</f>
        <v/>
      </c>
      <c r="F426" s="131" t="str">
        <f>IF('Dépenses rémunération au réel'!$F426="","",'Dépenses rémunération au réel'!$F426)</f>
        <v/>
      </c>
      <c r="G426" s="289" t="str">
        <f>IF('Dépenses rémunération au réel'!$G426="","",'Dépenses rémunération au réel'!$G426)</f>
        <v/>
      </c>
      <c r="H426" s="289" t="str">
        <f>IF('Dépenses rémunération au réel'!$H426="","",'Dépenses rémunération au réel'!$H426)</f>
        <v/>
      </c>
      <c r="I426" s="144" t="str">
        <f>IF('Dépenses rémunération au réel'!$I426="","",'Dépenses rémunération au réel'!$I426)</f>
        <v/>
      </c>
      <c r="J426" s="190" t="str">
        <f>IF('Dépenses rémunération au réel'!$J426="","",'Dépenses rémunération au réel'!$J426)</f>
        <v/>
      </c>
      <c r="K426" s="190" t="str">
        <f>IF('Dépenses rémunération au réel'!$K426="","",'Dépenses rémunération au réel'!$K426)</f>
        <v/>
      </c>
      <c r="L426" s="213" t="str">
        <f>IF('Dépenses rémunération au réel'!$L426=0,"",'Dépenses rémunération au réel'!$L426)</f>
        <v/>
      </c>
      <c r="M426" s="342"/>
      <c r="N426" s="291" t="str">
        <f t="shared" si="36"/>
        <v/>
      </c>
      <c r="O426" s="291" t="str">
        <f t="shared" si="37"/>
        <v/>
      </c>
      <c r="P426" s="189"/>
      <c r="Q426" s="102"/>
      <c r="R426" s="102"/>
      <c r="S426" s="145" t="str">
        <f t="shared" si="38"/>
        <v/>
      </c>
      <c r="T426" s="191"/>
      <c r="U426" s="192"/>
      <c r="V426" s="146" t="str">
        <f t="shared" si="39"/>
        <v/>
      </c>
      <c r="W426" s="507" t="str">
        <f t="shared" si="40"/>
        <v/>
      </c>
      <c r="X426" s="195" t="str">
        <f>IF(AND(OR(M426="KO",L426&lt;&gt;""),OR(M426="",N426="",O426="")),Listes!$A$74,IF(AND(L426&lt;S426,U426=""),Listes!$A$76,IF(AND(L426&lt;&gt;"",S426&lt;L426,T426=""),Listes!$A$78,IF(AND(Y426="",OR(M426&lt;&gt;"",N426&lt;&gt;"",O426&lt;&gt;"",P426&lt;&gt;"",Q426&lt;&gt;"",R426&lt;&gt;"")),Listes!$A$79,""))))</f>
        <v/>
      </c>
      <c r="Y426" s="196"/>
      <c r="Z426" s="152">
        <f t="shared" si="41"/>
        <v>0</v>
      </c>
    </row>
    <row r="427" spans="1:26" ht="20.100000000000001" customHeight="1" x14ac:dyDescent="0.25">
      <c r="A427" s="134">
        <v>421</v>
      </c>
      <c r="B427" s="206" t="str">
        <f>IF('Dépenses rémunération au réel'!$B427="","",'Dépenses rémunération au réel'!$B427)</f>
        <v/>
      </c>
      <c r="C427" s="206" t="str">
        <f>IF('Dépenses rémunération au réel'!$C427="","",'Dépenses rémunération au réel'!$C427)</f>
        <v/>
      </c>
      <c r="D427" s="207" t="str">
        <f>IF('Dépenses rémunération au réel'!$D427="","",'Dépenses rémunération au réel'!$D427)</f>
        <v/>
      </c>
      <c r="E427" s="131" t="str">
        <f>IF('Dépenses rémunération au réel'!$E427="","",'Dépenses rémunération au réel'!$E427)</f>
        <v/>
      </c>
      <c r="F427" s="131" t="str">
        <f>IF('Dépenses rémunération au réel'!$F427="","",'Dépenses rémunération au réel'!$F427)</f>
        <v/>
      </c>
      <c r="G427" s="289" t="str">
        <f>IF('Dépenses rémunération au réel'!$G427="","",'Dépenses rémunération au réel'!$G427)</f>
        <v/>
      </c>
      <c r="H427" s="289" t="str">
        <f>IF('Dépenses rémunération au réel'!$H427="","",'Dépenses rémunération au réel'!$H427)</f>
        <v/>
      </c>
      <c r="I427" s="144" t="str">
        <f>IF('Dépenses rémunération au réel'!$I427="","",'Dépenses rémunération au réel'!$I427)</f>
        <v/>
      </c>
      <c r="J427" s="190" t="str">
        <f>IF('Dépenses rémunération au réel'!$J427="","",'Dépenses rémunération au réel'!$J427)</f>
        <v/>
      </c>
      <c r="K427" s="190" t="str">
        <f>IF('Dépenses rémunération au réel'!$K427="","",'Dépenses rémunération au réel'!$K427)</f>
        <v/>
      </c>
      <c r="L427" s="213" t="str">
        <f>IF('Dépenses rémunération au réel'!$L427=0,"",'Dépenses rémunération au réel'!$L427)</f>
        <v/>
      </c>
      <c r="M427" s="342"/>
      <c r="N427" s="291" t="str">
        <f t="shared" si="36"/>
        <v/>
      </c>
      <c r="O427" s="291" t="str">
        <f t="shared" si="37"/>
        <v/>
      </c>
      <c r="P427" s="189"/>
      <c r="Q427" s="102"/>
      <c r="R427" s="102"/>
      <c r="S427" s="145" t="str">
        <f t="shared" si="38"/>
        <v/>
      </c>
      <c r="T427" s="191"/>
      <c r="U427" s="192"/>
      <c r="V427" s="146" t="str">
        <f t="shared" si="39"/>
        <v/>
      </c>
      <c r="W427" s="507" t="str">
        <f t="shared" si="40"/>
        <v/>
      </c>
      <c r="X427" s="195" t="str">
        <f>IF(AND(OR(M427="KO",L427&lt;&gt;""),OR(M427="",N427="",O427="")),Listes!$A$74,IF(AND(L427&lt;S427,U427=""),Listes!$A$76,IF(AND(L427&lt;&gt;"",S427&lt;L427,T427=""),Listes!$A$78,IF(AND(Y427="",OR(M427&lt;&gt;"",N427&lt;&gt;"",O427&lt;&gt;"",P427&lt;&gt;"",Q427&lt;&gt;"",R427&lt;&gt;"")),Listes!$A$79,""))))</f>
        <v/>
      </c>
      <c r="Y427" s="196"/>
      <c r="Z427" s="152">
        <f t="shared" si="41"/>
        <v>0</v>
      </c>
    </row>
    <row r="428" spans="1:26" ht="20.100000000000001" customHeight="1" x14ac:dyDescent="0.25">
      <c r="A428" s="134">
        <v>422</v>
      </c>
      <c r="B428" s="206" t="str">
        <f>IF('Dépenses rémunération au réel'!$B428="","",'Dépenses rémunération au réel'!$B428)</f>
        <v/>
      </c>
      <c r="C428" s="206" t="str">
        <f>IF('Dépenses rémunération au réel'!$C428="","",'Dépenses rémunération au réel'!$C428)</f>
        <v/>
      </c>
      <c r="D428" s="207" t="str">
        <f>IF('Dépenses rémunération au réel'!$D428="","",'Dépenses rémunération au réel'!$D428)</f>
        <v/>
      </c>
      <c r="E428" s="131" t="str">
        <f>IF('Dépenses rémunération au réel'!$E428="","",'Dépenses rémunération au réel'!$E428)</f>
        <v/>
      </c>
      <c r="F428" s="131" t="str">
        <f>IF('Dépenses rémunération au réel'!$F428="","",'Dépenses rémunération au réel'!$F428)</f>
        <v/>
      </c>
      <c r="G428" s="289" t="str">
        <f>IF('Dépenses rémunération au réel'!$G428="","",'Dépenses rémunération au réel'!$G428)</f>
        <v/>
      </c>
      <c r="H428" s="289" t="str">
        <f>IF('Dépenses rémunération au réel'!$H428="","",'Dépenses rémunération au réel'!$H428)</f>
        <v/>
      </c>
      <c r="I428" s="144" t="str">
        <f>IF('Dépenses rémunération au réel'!$I428="","",'Dépenses rémunération au réel'!$I428)</f>
        <v/>
      </c>
      <c r="J428" s="190" t="str">
        <f>IF('Dépenses rémunération au réel'!$J428="","",'Dépenses rémunération au réel'!$J428)</f>
        <v/>
      </c>
      <c r="K428" s="190" t="str">
        <f>IF('Dépenses rémunération au réel'!$K428="","",'Dépenses rémunération au réel'!$K428)</f>
        <v/>
      </c>
      <c r="L428" s="213" t="str">
        <f>IF('Dépenses rémunération au réel'!$L428=0,"",'Dépenses rémunération au réel'!$L428)</f>
        <v/>
      </c>
      <c r="M428" s="342"/>
      <c r="N428" s="291" t="str">
        <f t="shared" si="36"/>
        <v/>
      </c>
      <c r="O428" s="291" t="str">
        <f t="shared" si="37"/>
        <v/>
      </c>
      <c r="P428" s="189"/>
      <c r="Q428" s="102"/>
      <c r="R428" s="102"/>
      <c r="S428" s="145" t="str">
        <f t="shared" si="38"/>
        <v/>
      </c>
      <c r="T428" s="191"/>
      <c r="U428" s="192"/>
      <c r="V428" s="146" t="str">
        <f t="shared" si="39"/>
        <v/>
      </c>
      <c r="W428" s="507" t="str">
        <f t="shared" si="40"/>
        <v/>
      </c>
      <c r="X428" s="195" t="str">
        <f>IF(AND(OR(M428="KO",L428&lt;&gt;""),OR(M428="",N428="",O428="")),Listes!$A$74,IF(AND(L428&lt;S428,U428=""),Listes!$A$76,IF(AND(L428&lt;&gt;"",S428&lt;L428,T428=""),Listes!$A$78,IF(AND(Y428="",OR(M428&lt;&gt;"",N428&lt;&gt;"",O428&lt;&gt;"",P428&lt;&gt;"",Q428&lt;&gt;"",R428&lt;&gt;"")),Listes!$A$79,""))))</f>
        <v/>
      </c>
      <c r="Y428" s="196"/>
      <c r="Z428" s="152">
        <f t="shared" si="41"/>
        <v>0</v>
      </c>
    </row>
    <row r="429" spans="1:26" ht="20.100000000000001" customHeight="1" x14ac:dyDescent="0.25">
      <c r="A429" s="134">
        <v>423</v>
      </c>
      <c r="B429" s="206" t="str">
        <f>IF('Dépenses rémunération au réel'!$B429="","",'Dépenses rémunération au réel'!$B429)</f>
        <v/>
      </c>
      <c r="C429" s="206" t="str">
        <f>IF('Dépenses rémunération au réel'!$C429="","",'Dépenses rémunération au réel'!$C429)</f>
        <v/>
      </c>
      <c r="D429" s="207" t="str">
        <f>IF('Dépenses rémunération au réel'!$D429="","",'Dépenses rémunération au réel'!$D429)</f>
        <v/>
      </c>
      <c r="E429" s="131" t="str">
        <f>IF('Dépenses rémunération au réel'!$E429="","",'Dépenses rémunération au réel'!$E429)</f>
        <v/>
      </c>
      <c r="F429" s="131" t="str">
        <f>IF('Dépenses rémunération au réel'!$F429="","",'Dépenses rémunération au réel'!$F429)</f>
        <v/>
      </c>
      <c r="G429" s="289" t="str">
        <f>IF('Dépenses rémunération au réel'!$G429="","",'Dépenses rémunération au réel'!$G429)</f>
        <v/>
      </c>
      <c r="H429" s="289" t="str">
        <f>IF('Dépenses rémunération au réel'!$H429="","",'Dépenses rémunération au réel'!$H429)</f>
        <v/>
      </c>
      <c r="I429" s="144" t="str">
        <f>IF('Dépenses rémunération au réel'!$I429="","",'Dépenses rémunération au réel'!$I429)</f>
        <v/>
      </c>
      <c r="J429" s="190" t="str">
        <f>IF('Dépenses rémunération au réel'!$J429="","",'Dépenses rémunération au réel'!$J429)</f>
        <v/>
      </c>
      <c r="K429" s="190" t="str">
        <f>IF('Dépenses rémunération au réel'!$K429="","",'Dépenses rémunération au réel'!$K429)</f>
        <v/>
      </c>
      <c r="L429" s="213" t="str">
        <f>IF('Dépenses rémunération au réel'!$L429=0,"",'Dépenses rémunération au réel'!$L429)</f>
        <v/>
      </c>
      <c r="M429" s="342"/>
      <c r="N429" s="291" t="str">
        <f t="shared" si="36"/>
        <v/>
      </c>
      <c r="O429" s="291" t="str">
        <f t="shared" si="37"/>
        <v/>
      </c>
      <c r="P429" s="189"/>
      <c r="Q429" s="102"/>
      <c r="R429" s="102"/>
      <c r="S429" s="145" t="str">
        <f t="shared" si="38"/>
        <v/>
      </c>
      <c r="T429" s="191"/>
      <c r="U429" s="192"/>
      <c r="V429" s="146" t="str">
        <f t="shared" si="39"/>
        <v/>
      </c>
      <c r="W429" s="507" t="str">
        <f t="shared" si="40"/>
        <v/>
      </c>
      <c r="X429" s="195" t="str">
        <f>IF(AND(OR(M429="KO",L429&lt;&gt;""),OR(M429="",N429="",O429="")),Listes!$A$74,IF(AND(L429&lt;S429,U429=""),Listes!$A$76,IF(AND(L429&lt;&gt;"",S429&lt;L429,T429=""),Listes!$A$78,IF(AND(Y429="",OR(M429&lt;&gt;"",N429&lt;&gt;"",O429&lt;&gt;"",P429&lt;&gt;"",Q429&lt;&gt;"",R429&lt;&gt;"")),Listes!$A$79,""))))</f>
        <v/>
      </c>
      <c r="Y429" s="196"/>
      <c r="Z429" s="152">
        <f t="shared" si="41"/>
        <v>0</v>
      </c>
    </row>
    <row r="430" spans="1:26" ht="20.100000000000001" customHeight="1" x14ac:dyDescent="0.25">
      <c r="A430" s="134">
        <v>424</v>
      </c>
      <c r="B430" s="206" t="str">
        <f>IF('Dépenses rémunération au réel'!$B430="","",'Dépenses rémunération au réel'!$B430)</f>
        <v/>
      </c>
      <c r="C430" s="206" t="str">
        <f>IF('Dépenses rémunération au réel'!$C430="","",'Dépenses rémunération au réel'!$C430)</f>
        <v/>
      </c>
      <c r="D430" s="207" t="str">
        <f>IF('Dépenses rémunération au réel'!$D430="","",'Dépenses rémunération au réel'!$D430)</f>
        <v/>
      </c>
      <c r="E430" s="131" t="str">
        <f>IF('Dépenses rémunération au réel'!$E430="","",'Dépenses rémunération au réel'!$E430)</f>
        <v/>
      </c>
      <c r="F430" s="131" t="str">
        <f>IF('Dépenses rémunération au réel'!$F430="","",'Dépenses rémunération au réel'!$F430)</f>
        <v/>
      </c>
      <c r="G430" s="289" t="str">
        <f>IF('Dépenses rémunération au réel'!$G430="","",'Dépenses rémunération au réel'!$G430)</f>
        <v/>
      </c>
      <c r="H430" s="289" t="str">
        <f>IF('Dépenses rémunération au réel'!$H430="","",'Dépenses rémunération au réel'!$H430)</f>
        <v/>
      </c>
      <c r="I430" s="144" t="str">
        <f>IF('Dépenses rémunération au réel'!$I430="","",'Dépenses rémunération au réel'!$I430)</f>
        <v/>
      </c>
      <c r="J430" s="190" t="str">
        <f>IF('Dépenses rémunération au réel'!$J430="","",'Dépenses rémunération au réel'!$J430)</f>
        <v/>
      </c>
      <c r="K430" s="190" t="str">
        <f>IF('Dépenses rémunération au réel'!$K430="","",'Dépenses rémunération au réel'!$K430)</f>
        <v/>
      </c>
      <c r="L430" s="213" t="str">
        <f>IF('Dépenses rémunération au réel'!$L430=0,"",'Dépenses rémunération au réel'!$L430)</f>
        <v/>
      </c>
      <c r="M430" s="342"/>
      <c r="N430" s="291" t="str">
        <f t="shared" si="36"/>
        <v/>
      </c>
      <c r="O430" s="291" t="str">
        <f t="shared" si="37"/>
        <v/>
      </c>
      <c r="P430" s="189"/>
      <c r="Q430" s="102"/>
      <c r="R430" s="102"/>
      <c r="S430" s="145" t="str">
        <f t="shared" si="38"/>
        <v/>
      </c>
      <c r="T430" s="191"/>
      <c r="U430" s="192"/>
      <c r="V430" s="146" t="str">
        <f t="shared" si="39"/>
        <v/>
      </c>
      <c r="W430" s="507" t="str">
        <f t="shared" si="40"/>
        <v/>
      </c>
      <c r="X430" s="195" t="str">
        <f>IF(AND(OR(M430="KO",L430&lt;&gt;""),OR(M430="",N430="",O430="")),Listes!$A$74,IF(AND(L430&lt;S430,U430=""),Listes!$A$76,IF(AND(L430&lt;&gt;"",S430&lt;L430,T430=""),Listes!$A$78,IF(AND(Y430="",OR(M430&lt;&gt;"",N430&lt;&gt;"",O430&lt;&gt;"",P430&lt;&gt;"",Q430&lt;&gt;"",R430&lt;&gt;"")),Listes!$A$79,""))))</f>
        <v/>
      </c>
      <c r="Y430" s="196"/>
      <c r="Z430" s="152">
        <f t="shared" si="41"/>
        <v>0</v>
      </c>
    </row>
    <row r="431" spans="1:26" ht="20.100000000000001" customHeight="1" x14ac:dyDescent="0.25">
      <c r="A431" s="134">
        <v>425</v>
      </c>
      <c r="B431" s="206" t="str">
        <f>IF('Dépenses rémunération au réel'!$B431="","",'Dépenses rémunération au réel'!$B431)</f>
        <v/>
      </c>
      <c r="C431" s="206" t="str">
        <f>IF('Dépenses rémunération au réel'!$C431="","",'Dépenses rémunération au réel'!$C431)</f>
        <v/>
      </c>
      <c r="D431" s="207" t="str">
        <f>IF('Dépenses rémunération au réel'!$D431="","",'Dépenses rémunération au réel'!$D431)</f>
        <v/>
      </c>
      <c r="E431" s="131" t="str">
        <f>IF('Dépenses rémunération au réel'!$E431="","",'Dépenses rémunération au réel'!$E431)</f>
        <v/>
      </c>
      <c r="F431" s="131" t="str">
        <f>IF('Dépenses rémunération au réel'!$F431="","",'Dépenses rémunération au réel'!$F431)</f>
        <v/>
      </c>
      <c r="G431" s="289" t="str">
        <f>IF('Dépenses rémunération au réel'!$G431="","",'Dépenses rémunération au réel'!$G431)</f>
        <v/>
      </c>
      <c r="H431" s="289" t="str">
        <f>IF('Dépenses rémunération au réel'!$H431="","",'Dépenses rémunération au réel'!$H431)</f>
        <v/>
      </c>
      <c r="I431" s="144" t="str">
        <f>IF('Dépenses rémunération au réel'!$I431="","",'Dépenses rémunération au réel'!$I431)</f>
        <v/>
      </c>
      <c r="J431" s="190" t="str">
        <f>IF('Dépenses rémunération au réel'!$J431="","",'Dépenses rémunération au réel'!$J431)</f>
        <v/>
      </c>
      <c r="K431" s="190" t="str">
        <f>IF('Dépenses rémunération au réel'!$K431="","",'Dépenses rémunération au réel'!$K431)</f>
        <v/>
      </c>
      <c r="L431" s="213" t="str">
        <f>IF('Dépenses rémunération au réel'!$L431=0,"",'Dépenses rémunération au réel'!$L431)</f>
        <v/>
      </c>
      <c r="M431" s="342"/>
      <c r="N431" s="291" t="str">
        <f t="shared" si="36"/>
        <v/>
      </c>
      <c r="O431" s="291" t="str">
        <f t="shared" si="37"/>
        <v/>
      </c>
      <c r="P431" s="189"/>
      <c r="Q431" s="102"/>
      <c r="R431" s="102"/>
      <c r="S431" s="145" t="str">
        <f t="shared" si="38"/>
        <v/>
      </c>
      <c r="T431" s="191"/>
      <c r="U431" s="192"/>
      <c r="V431" s="146" t="str">
        <f t="shared" si="39"/>
        <v/>
      </c>
      <c r="W431" s="507" t="str">
        <f t="shared" si="40"/>
        <v/>
      </c>
      <c r="X431" s="195" t="str">
        <f>IF(AND(OR(M431="KO",L431&lt;&gt;""),OR(M431="",N431="",O431="")),Listes!$A$74,IF(AND(L431&lt;S431,U431=""),Listes!$A$76,IF(AND(L431&lt;&gt;"",S431&lt;L431,T431=""),Listes!$A$78,IF(AND(Y431="",OR(M431&lt;&gt;"",N431&lt;&gt;"",O431&lt;&gt;"",P431&lt;&gt;"",Q431&lt;&gt;"",R431&lt;&gt;"")),Listes!$A$79,""))))</f>
        <v/>
      </c>
      <c r="Y431" s="196"/>
      <c r="Z431" s="152">
        <f t="shared" si="41"/>
        <v>0</v>
      </c>
    </row>
    <row r="432" spans="1:26" ht="20.100000000000001" customHeight="1" x14ac:dyDescent="0.25">
      <c r="A432" s="134">
        <v>426</v>
      </c>
      <c r="B432" s="206" t="str">
        <f>IF('Dépenses rémunération au réel'!$B432="","",'Dépenses rémunération au réel'!$B432)</f>
        <v/>
      </c>
      <c r="C432" s="206" t="str">
        <f>IF('Dépenses rémunération au réel'!$C432="","",'Dépenses rémunération au réel'!$C432)</f>
        <v/>
      </c>
      <c r="D432" s="207" t="str">
        <f>IF('Dépenses rémunération au réel'!$D432="","",'Dépenses rémunération au réel'!$D432)</f>
        <v/>
      </c>
      <c r="E432" s="131" t="str">
        <f>IF('Dépenses rémunération au réel'!$E432="","",'Dépenses rémunération au réel'!$E432)</f>
        <v/>
      </c>
      <c r="F432" s="131" t="str">
        <f>IF('Dépenses rémunération au réel'!$F432="","",'Dépenses rémunération au réel'!$F432)</f>
        <v/>
      </c>
      <c r="G432" s="289" t="str">
        <f>IF('Dépenses rémunération au réel'!$G432="","",'Dépenses rémunération au réel'!$G432)</f>
        <v/>
      </c>
      <c r="H432" s="289" t="str">
        <f>IF('Dépenses rémunération au réel'!$H432="","",'Dépenses rémunération au réel'!$H432)</f>
        <v/>
      </c>
      <c r="I432" s="144" t="str">
        <f>IF('Dépenses rémunération au réel'!$I432="","",'Dépenses rémunération au réel'!$I432)</f>
        <v/>
      </c>
      <c r="J432" s="190" t="str">
        <f>IF('Dépenses rémunération au réel'!$J432="","",'Dépenses rémunération au réel'!$J432)</f>
        <v/>
      </c>
      <c r="K432" s="190" t="str">
        <f>IF('Dépenses rémunération au réel'!$K432="","",'Dépenses rémunération au réel'!$K432)</f>
        <v/>
      </c>
      <c r="L432" s="213" t="str">
        <f>IF('Dépenses rémunération au réel'!$L432=0,"",'Dépenses rémunération au réel'!$L432)</f>
        <v/>
      </c>
      <c r="M432" s="342"/>
      <c r="N432" s="291" t="str">
        <f t="shared" si="36"/>
        <v/>
      </c>
      <c r="O432" s="291" t="str">
        <f t="shared" si="37"/>
        <v/>
      </c>
      <c r="P432" s="189"/>
      <c r="Q432" s="102"/>
      <c r="R432" s="102"/>
      <c r="S432" s="145" t="str">
        <f t="shared" si="38"/>
        <v/>
      </c>
      <c r="T432" s="191"/>
      <c r="U432" s="192"/>
      <c r="V432" s="146" t="str">
        <f t="shared" si="39"/>
        <v/>
      </c>
      <c r="W432" s="507" t="str">
        <f t="shared" si="40"/>
        <v/>
      </c>
      <c r="X432" s="195" t="str">
        <f>IF(AND(OR(M432="KO",L432&lt;&gt;""),OR(M432="",N432="",O432="")),Listes!$A$74,IF(AND(L432&lt;S432,U432=""),Listes!$A$76,IF(AND(L432&lt;&gt;"",S432&lt;L432,T432=""),Listes!$A$78,IF(AND(Y432="",OR(M432&lt;&gt;"",N432&lt;&gt;"",O432&lt;&gt;"",P432&lt;&gt;"",Q432&lt;&gt;"",R432&lt;&gt;"")),Listes!$A$79,""))))</f>
        <v/>
      </c>
      <c r="Y432" s="196"/>
      <c r="Z432" s="152">
        <f t="shared" si="41"/>
        <v>0</v>
      </c>
    </row>
    <row r="433" spans="1:26" ht="20.100000000000001" customHeight="1" x14ac:dyDescent="0.25">
      <c r="A433" s="134">
        <v>427</v>
      </c>
      <c r="B433" s="206" t="str">
        <f>IF('Dépenses rémunération au réel'!$B433="","",'Dépenses rémunération au réel'!$B433)</f>
        <v/>
      </c>
      <c r="C433" s="206" t="str">
        <f>IF('Dépenses rémunération au réel'!$C433="","",'Dépenses rémunération au réel'!$C433)</f>
        <v/>
      </c>
      <c r="D433" s="207" t="str">
        <f>IF('Dépenses rémunération au réel'!$D433="","",'Dépenses rémunération au réel'!$D433)</f>
        <v/>
      </c>
      <c r="E433" s="131" t="str">
        <f>IF('Dépenses rémunération au réel'!$E433="","",'Dépenses rémunération au réel'!$E433)</f>
        <v/>
      </c>
      <c r="F433" s="131" t="str">
        <f>IF('Dépenses rémunération au réel'!$F433="","",'Dépenses rémunération au réel'!$F433)</f>
        <v/>
      </c>
      <c r="G433" s="289" t="str">
        <f>IF('Dépenses rémunération au réel'!$G433="","",'Dépenses rémunération au réel'!$G433)</f>
        <v/>
      </c>
      <c r="H433" s="289" t="str">
        <f>IF('Dépenses rémunération au réel'!$H433="","",'Dépenses rémunération au réel'!$H433)</f>
        <v/>
      </c>
      <c r="I433" s="144" t="str">
        <f>IF('Dépenses rémunération au réel'!$I433="","",'Dépenses rémunération au réel'!$I433)</f>
        <v/>
      </c>
      <c r="J433" s="190" t="str">
        <f>IF('Dépenses rémunération au réel'!$J433="","",'Dépenses rémunération au réel'!$J433)</f>
        <v/>
      </c>
      <c r="K433" s="190" t="str">
        <f>IF('Dépenses rémunération au réel'!$K433="","",'Dépenses rémunération au réel'!$K433)</f>
        <v/>
      </c>
      <c r="L433" s="213" t="str">
        <f>IF('Dépenses rémunération au réel'!$L433=0,"",'Dépenses rémunération au réel'!$L433)</f>
        <v/>
      </c>
      <c r="M433" s="342"/>
      <c r="N433" s="291" t="str">
        <f t="shared" si="36"/>
        <v/>
      </c>
      <c r="O433" s="291" t="str">
        <f t="shared" si="37"/>
        <v/>
      </c>
      <c r="P433" s="189"/>
      <c r="Q433" s="102"/>
      <c r="R433" s="102"/>
      <c r="S433" s="145" t="str">
        <f t="shared" si="38"/>
        <v/>
      </c>
      <c r="T433" s="191"/>
      <c r="U433" s="192"/>
      <c r="V433" s="146" t="str">
        <f t="shared" si="39"/>
        <v/>
      </c>
      <c r="W433" s="507" t="str">
        <f t="shared" si="40"/>
        <v/>
      </c>
      <c r="X433" s="195" t="str">
        <f>IF(AND(OR(M433="KO",L433&lt;&gt;""),OR(M433="",N433="",O433="")),Listes!$A$74,IF(AND(L433&lt;S433,U433=""),Listes!$A$76,IF(AND(L433&lt;&gt;"",S433&lt;L433,T433=""),Listes!$A$78,IF(AND(Y433="",OR(M433&lt;&gt;"",N433&lt;&gt;"",O433&lt;&gt;"",P433&lt;&gt;"",Q433&lt;&gt;"",R433&lt;&gt;"")),Listes!$A$79,""))))</f>
        <v/>
      </c>
      <c r="Y433" s="196"/>
      <c r="Z433" s="152">
        <f t="shared" si="41"/>
        <v>0</v>
      </c>
    </row>
    <row r="434" spans="1:26" ht="20.100000000000001" customHeight="1" x14ac:dyDescent="0.25">
      <c r="A434" s="134">
        <v>428</v>
      </c>
      <c r="B434" s="206" t="str">
        <f>IF('Dépenses rémunération au réel'!$B434="","",'Dépenses rémunération au réel'!$B434)</f>
        <v/>
      </c>
      <c r="C434" s="206" t="str">
        <f>IF('Dépenses rémunération au réel'!$C434="","",'Dépenses rémunération au réel'!$C434)</f>
        <v/>
      </c>
      <c r="D434" s="207" t="str">
        <f>IF('Dépenses rémunération au réel'!$D434="","",'Dépenses rémunération au réel'!$D434)</f>
        <v/>
      </c>
      <c r="E434" s="131" t="str">
        <f>IF('Dépenses rémunération au réel'!$E434="","",'Dépenses rémunération au réel'!$E434)</f>
        <v/>
      </c>
      <c r="F434" s="131" t="str">
        <f>IF('Dépenses rémunération au réel'!$F434="","",'Dépenses rémunération au réel'!$F434)</f>
        <v/>
      </c>
      <c r="G434" s="289" t="str">
        <f>IF('Dépenses rémunération au réel'!$G434="","",'Dépenses rémunération au réel'!$G434)</f>
        <v/>
      </c>
      <c r="H434" s="289" t="str">
        <f>IF('Dépenses rémunération au réel'!$H434="","",'Dépenses rémunération au réel'!$H434)</f>
        <v/>
      </c>
      <c r="I434" s="144" t="str">
        <f>IF('Dépenses rémunération au réel'!$I434="","",'Dépenses rémunération au réel'!$I434)</f>
        <v/>
      </c>
      <c r="J434" s="190" t="str">
        <f>IF('Dépenses rémunération au réel'!$J434="","",'Dépenses rémunération au réel'!$J434)</f>
        <v/>
      </c>
      <c r="K434" s="190" t="str">
        <f>IF('Dépenses rémunération au réel'!$K434="","",'Dépenses rémunération au réel'!$K434)</f>
        <v/>
      </c>
      <c r="L434" s="213" t="str">
        <f>IF('Dépenses rémunération au réel'!$L434=0,"",'Dépenses rémunération au réel'!$L434)</f>
        <v/>
      </c>
      <c r="M434" s="342"/>
      <c r="N434" s="291" t="str">
        <f t="shared" si="36"/>
        <v/>
      </c>
      <c r="O434" s="291" t="str">
        <f t="shared" si="37"/>
        <v/>
      </c>
      <c r="P434" s="189"/>
      <c r="Q434" s="102"/>
      <c r="R434" s="102"/>
      <c r="S434" s="145" t="str">
        <f t="shared" si="38"/>
        <v/>
      </c>
      <c r="T434" s="191"/>
      <c r="U434" s="192"/>
      <c r="V434" s="146" t="str">
        <f t="shared" si="39"/>
        <v/>
      </c>
      <c r="W434" s="507" t="str">
        <f t="shared" si="40"/>
        <v/>
      </c>
      <c r="X434" s="195" t="str">
        <f>IF(AND(OR(M434="KO",L434&lt;&gt;""),OR(M434="",N434="",O434="")),Listes!$A$74,IF(AND(L434&lt;S434,U434=""),Listes!$A$76,IF(AND(L434&lt;&gt;"",S434&lt;L434,T434=""),Listes!$A$78,IF(AND(Y434="",OR(M434&lt;&gt;"",N434&lt;&gt;"",O434&lt;&gt;"",P434&lt;&gt;"",Q434&lt;&gt;"",R434&lt;&gt;"")),Listes!$A$79,""))))</f>
        <v/>
      </c>
      <c r="Y434" s="196"/>
      <c r="Z434" s="152">
        <f t="shared" si="41"/>
        <v>0</v>
      </c>
    </row>
    <row r="435" spans="1:26" ht="20.100000000000001" customHeight="1" x14ac:dyDescent="0.25">
      <c r="A435" s="134">
        <v>429</v>
      </c>
      <c r="B435" s="206" t="str">
        <f>IF('Dépenses rémunération au réel'!$B435="","",'Dépenses rémunération au réel'!$B435)</f>
        <v/>
      </c>
      <c r="C435" s="206" t="str">
        <f>IF('Dépenses rémunération au réel'!$C435="","",'Dépenses rémunération au réel'!$C435)</f>
        <v/>
      </c>
      <c r="D435" s="207" t="str">
        <f>IF('Dépenses rémunération au réel'!$D435="","",'Dépenses rémunération au réel'!$D435)</f>
        <v/>
      </c>
      <c r="E435" s="131" t="str">
        <f>IF('Dépenses rémunération au réel'!$E435="","",'Dépenses rémunération au réel'!$E435)</f>
        <v/>
      </c>
      <c r="F435" s="131" t="str">
        <f>IF('Dépenses rémunération au réel'!$F435="","",'Dépenses rémunération au réel'!$F435)</f>
        <v/>
      </c>
      <c r="G435" s="289" t="str">
        <f>IF('Dépenses rémunération au réel'!$G435="","",'Dépenses rémunération au réel'!$G435)</f>
        <v/>
      </c>
      <c r="H435" s="289" t="str">
        <f>IF('Dépenses rémunération au réel'!$H435="","",'Dépenses rémunération au réel'!$H435)</f>
        <v/>
      </c>
      <c r="I435" s="144" t="str">
        <f>IF('Dépenses rémunération au réel'!$I435="","",'Dépenses rémunération au réel'!$I435)</f>
        <v/>
      </c>
      <c r="J435" s="190" t="str">
        <f>IF('Dépenses rémunération au réel'!$J435="","",'Dépenses rémunération au réel'!$J435)</f>
        <v/>
      </c>
      <c r="K435" s="190" t="str">
        <f>IF('Dépenses rémunération au réel'!$K435="","",'Dépenses rémunération au réel'!$K435)</f>
        <v/>
      </c>
      <c r="L435" s="213" t="str">
        <f>IF('Dépenses rémunération au réel'!$L435=0,"",'Dépenses rémunération au réel'!$L435)</f>
        <v/>
      </c>
      <c r="M435" s="342"/>
      <c r="N435" s="291" t="str">
        <f t="shared" si="36"/>
        <v/>
      </c>
      <c r="O435" s="291" t="str">
        <f t="shared" si="37"/>
        <v/>
      </c>
      <c r="P435" s="189"/>
      <c r="Q435" s="102"/>
      <c r="R435" s="102"/>
      <c r="S435" s="145" t="str">
        <f t="shared" si="38"/>
        <v/>
      </c>
      <c r="T435" s="191"/>
      <c r="U435" s="192"/>
      <c r="V435" s="146" t="str">
        <f t="shared" si="39"/>
        <v/>
      </c>
      <c r="W435" s="507" t="str">
        <f t="shared" si="40"/>
        <v/>
      </c>
      <c r="X435" s="195" t="str">
        <f>IF(AND(OR(M435="KO",L435&lt;&gt;""),OR(M435="",N435="",O435="")),Listes!$A$74,IF(AND(L435&lt;S435,U435=""),Listes!$A$76,IF(AND(L435&lt;&gt;"",S435&lt;L435,T435=""),Listes!$A$78,IF(AND(Y435="",OR(M435&lt;&gt;"",N435&lt;&gt;"",O435&lt;&gt;"",P435&lt;&gt;"",Q435&lt;&gt;"",R435&lt;&gt;"")),Listes!$A$79,""))))</f>
        <v/>
      </c>
      <c r="Y435" s="196"/>
      <c r="Z435" s="152">
        <f t="shared" si="41"/>
        <v>0</v>
      </c>
    </row>
    <row r="436" spans="1:26" ht="20.100000000000001" customHeight="1" x14ac:dyDescent="0.25">
      <c r="A436" s="134">
        <v>430</v>
      </c>
      <c r="B436" s="206" t="str">
        <f>IF('Dépenses rémunération au réel'!$B436="","",'Dépenses rémunération au réel'!$B436)</f>
        <v/>
      </c>
      <c r="C436" s="206" t="str">
        <f>IF('Dépenses rémunération au réel'!$C436="","",'Dépenses rémunération au réel'!$C436)</f>
        <v/>
      </c>
      <c r="D436" s="207" t="str">
        <f>IF('Dépenses rémunération au réel'!$D436="","",'Dépenses rémunération au réel'!$D436)</f>
        <v/>
      </c>
      <c r="E436" s="131" t="str">
        <f>IF('Dépenses rémunération au réel'!$E436="","",'Dépenses rémunération au réel'!$E436)</f>
        <v/>
      </c>
      <c r="F436" s="131" t="str">
        <f>IF('Dépenses rémunération au réel'!$F436="","",'Dépenses rémunération au réel'!$F436)</f>
        <v/>
      </c>
      <c r="G436" s="289" t="str">
        <f>IF('Dépenses rémunération au réel'!$G436="","",'Dépenses rémunération au réel'!$G436)</f>
        <v/>
      </c>
      <c r="H436" s="289" t="str">
        <f>IF('Dépenses rémunération au réel'!$H436="","",'Dépenses rémunération au réel'!$H436)</f>
        <v/>
      </c>
      <c r="I436" s="144" t="str">
        <f>IF('Dépenses rémunération au réel'!$I436="","",'Dépenses rémunération au réel'!$I436)</f>
        <v/>
      </c>
      <c r="J436" s="190" t="str">
        <f>IF('Dépenses rémunération au réel'!$J436="","",'Dépenses rémunération au réel'!$J436)</f>
        <v/>
      </c>
      <c r="K436" s="190" t="str">
        <f>IF('Dépenses rémunération au réel'!$K436="","",'Dépenses rémunération au réel'!$K436)</f>
        <v/>
      </c>
      <c r="L436" s="213" t="str">
        <f>IF('Dépenses rémunération au réel'!$L436=0,"",'Dépenses rémunération au réel'!$L436)</f>
        <v/>
      </c>
      <c r="M436" s="342"/>
      <c r="N436" s="291" t="str">
        <f t="shared" si="36"/>
        <v/>
      </c>
      <c r="O436" s="291" t="str">
        <f t="shared" si="37"/>
        <v/>
      </c>
      <c r="P436" s="189"/>
      <c r="Q436" s="102"/>
      <c r="R436" s="102"/>
      <c r="S436" s="145" t="str">
        <f t="shared" si="38"/>
        <v/>
      </c>
      <c r="T436" s="191"/>
      <c r="U436" s="192"/>
      <c r="V436" s="146" t="str">
        <f t="shared" si="39"/>
        <v/>
      </c>
      <c r="W436" s="507" t="str">
        <f t="shared" si="40"/>
        <v/>
      </c>
      <c r="X436" s="195" t="str">
        <f>IF(AND(OR(M436="KO",L436&lt;&gt;""),OR(M436="",N436="",O436="")),Listes!$A$74,IF(AND(L436&lt;S436,U436=""),Listes!$A$76,IF(AND(L436&lt;&gt;"",S436&lt;L436,T436=""),Listes!$A$78,IF(AND(Y436="",OR(M436&lt;&gt;"",N436&lt;&gt;"",O436&lt;&gt;"",P436&lt;&gt;"",Q436&lt;&gt;"",R436&lt;&gt;"")),Listes!$A$79,""))))</f>
        <v/>
      </c>
      <c r="Y436" s="196"/>
      <c r="Z436" s="152">
        <f t="shared" si="41"/>
        <v>0</v>
      </c>
    </row>
    <row r="437" spans="1:26" ht="20.100000000000001" customHeight="1" x14ac:dyDescent="0.25">
      <c r="A437" s="134">
        <v>431</v>
      </c>
      <c r="B437" s="206" t="str">
        <f>IF('Dépenses rémunération au réel'!$B437="","",'Dépenses rémunération au réel'!$B437)</f>
        <v/>
      </c>
      <c r="C437" s="206" t="str">
        <f>IF('Dépenses rémunération au réel'!$C437="","",'Dépenses rémunération au réel'!$C437)</f>
        <v/>
      </c>
      <c r="D437" s="207" t="str">
        <f>IF('Dépenses rémunération au réel'!$D437="","",'Dépenses rémunération au réel'!$D437)</f>
        <v/>
      </c>
      <c r="E437" s="131" t="str">
        <f>IF('Dépenses rémunération au réel'!$E437="","",'Dépenses rémunération au réel'!$E437)</f>
        <v/>
      </c>
      <c r="F437" s="131" t="str">
        <f>IF('Dépenses rémunération au réel'!$F437="","",'Dépenses rémunération au réel'!$F437)</f>
        <v/>
      </c>
      <c r="G437" s="289" t="str">
        <f>IF('Dépenses rémunération au réel'!$G437="","",'Dépenses rémunération au réel'!$G437)</f>
        <v/>
      </c>
      <c r="H437" s="289" t="str">
        <f>IF('Dépenses rémunération au réel'!$H437="","",'Dépenses rémunération au réel'!$H437)</f>
        <v/>
      </c>
      <c r="I437" s="144" t="str">
        <f>IF('Dépenses rémunération au réel'!$I437="","",'Dépenses rémunération au réel'!$I437)</f>
        <v/>
      </c>
      <c r="J437" s="190" t="str">
        <f>IF('Dépenses rémunération au réel'!$J437="","",'Dépenses rémunération au réel'!$J437)</f>
        <v/>
      </c>
      <c r="K437" s="190" t="str">
        <f>IF('Dépenses rémunération au réel'!$K437="","",'Dépenses rémunération au réel'!$K437)</f>
        <v/>
      </c>
      <c r="L437" s="213" t="str">
        <f>IF('Dépenses rémunération au réel'!$L437=0,"",'Dépenses rémunération au réel'!$L437)</f>
        <v/>
      </c>
      <c r="M437" s="342"/>
      <c r="N437" s="291" t="str">
        <f t="shared" si="36"/>
        <v/>
      </c>
      <c r="O437" s="291" t="str">
        <f t="shared" si="37"/>
        <v/>
      </c>
      <c r="P437" s="189"/>
      <c r="Q437" s="102"/>
      <c r="R437" s="102"/>
      <c r="S437" s="145" t="str">
        <f t="shared" si="38"/>
        <v/>
      </c>
      <c r="T437" s="191"/>
      <c r="U437" s="192"/>
      <c r="V437" s="146" t="str">
        <f t="shared" si="39"/>
        <v/>
      </c>
      <c r="W437" s="507" t="str">
        <f t="shared" si="40"/>
        <v/>
      </c>
      <c r="X437" s="195" t="str">
        <f>IF(AND(OR(M437="KO",L437&lt;&gt;""),OR(M437="",N437="",O437="")),Listes!$A$74,IF(AND(L437&lt;S437,U437=""),Listes!$A$76,IF(AND(L437&lt;&gt;"",S437&lt;L437,T437=""),Listes!$A$78,IF(AND(Y437="",OR(M437&lt;&gt;"",N437&lt;&gt;"",O437&lt;&gt;"",P437&lt;&gt;"",Q437&lt;&gt;"",R437&lt;&gt;"")),Listes!$A$79,""))))</f>
        <v/>
      </c>
      <c r="Y437" s="196"/>
      <c r="Z437" s="152">
        <f t="shared" si="41"/>
        <v>0</v>
      </c>
    </row>
    <row r="438" spans="1:26" ht="20.100000000000001" customHeight="1" x14ac:dyDescent="0.25">
      <c r="A438" s="134">
        <v>432</v>
      </c>
      <c r="B438" s="206" t="str">
        <f>IF('Dépenses rémunération au réel'!$B438="","",'Dépenses rémunération au réel'!$B438)</f>
        <v/>
      </c>
      <c r="C438" s="206" t="str">
        <f>IF('Dépenses rémunération au réel'!$C438="","",'Dépenses rémunération au réel'!$C438)</f>
        <v/>
      </c>
      <c r="D438" s="207" t="str">
        <f>IF('Dépenses rémunération au réel'!$D438="","",'Dépenses rémunération au réel'!$D438)</f>
        <v/>
      </c>
      <c r="E438" s="131" t="str">
        <f>IF('Dépenses rémunération au réel'!$E438="","",'Dépenses rémunération au réel'!$E438)</f>
        <v/>
      </c>
      <c r="F438" s="131" t="str">
        <f>IF('Dépenses rémunération au réel'!$F438="","",'Dépenses rémunération au réel'!$F438)</f>
        <v/>
      </c>
      <c r="G438" s="289" t="str">
        <f>IF('Dépenses rémunération au réel'!$G438="","",'Dépenses rémunération au réel'!$G438)</f>
        <v/>
      </c>
      <c r="H438" s="289" t="str">
        <f>IF('Dépenses rémunération au réel'!$H438="","",'Dépenses rémunération au réel'!$H438)</f>
        <v/>
      </c>
      <c r="I438" s="144" t="str">
        <f>IF('Dépenses rémunération au réel'!$I438="","",'Dépenses rémunération au réel'!$I438)</f>
        <v/>
      </c>
      <c r="J438" s="190" t="str">
        <f>IF('Dépenses rémunération au réel'!$J438="","",'Dépenses rémunération au réel'!$J438)</f>
        <v/>
      </c>
      <c r="K438" s="190" t="str">
        <f>IF('Dépenses rémunération au réel'!$K438="","",'Dépenses rémunération au réel'!$K438)</f>
        <v/>
      </c>
      <c r="L438" s="213" t="str">
        <f>IF('Dépenses rémunération au réel'!$L438=0,"",'Dépenses rémunération au réel'!$L438)</f>
        <v/>
      </c>
      <c r="M438" s="342"/>
      <c r="N438" s="291" t="str">
        <f t="shared" si="36"/>
        <v/>
      </c>
      <c r="O438" s="291" t="str">
        <f t="shared" si="37"/>
        <v/>
      </c>
      <c r="P438" s="189"/>
      <c r="Q438" s="102"/>
      <c r="R438" s="102"/>
      <c r="S438" s="145" t="str">
        <f t="shared" si="38"/>
        <v/>
      </c>
      <c r="T438" s="191"/>
      <c r="U438" s="192"/>
      <c r="V438" s="146" t="str">
        <f t="shared" si="39"/>
        <v/>
      </c>
      <c r="W438" s="507" t="str">
        <f t="shared" si="40"/>
        <v/>
      </c>
      <c r="X438" s="195" t="str">
        <f>IF(AND(OR(M438="KO",L438&lt;&gt;""),OR(M438="",N438="",O438="")),Listes!$A$74,IF(AND(L438&lt;S438,U438=""),Listes!$A$76,IF(AND(L438&lt;&gt;"",S438&lt;L438,T438=""),Listes!$A$78,IF(AND(Y438="",OR(M438&lt;&gt;"",N438&lt;&gt;"",O438&lt;&gt;"",P438&lt;&gt;"",Q438&lt;&gt;"",R438&lt;&gt;"")),Listes!$A$79,""))))</f>
        <v/>
      </c>
      <c r="Y438" s="196"/>
      <c r="Z438" s="152">
        <f t="shared" si="41"/>
        <v>0</v>
      </c>
    </row>
    <row r="439" spans="1:26" ht="20.100000000000001" customHeight="1" x14ac:dyDescent="0.25">
      <c r="A439" s="134">
        <v>433</v>
      </c>
      <c r="B439" s="206" t="str">
        <f>IF('Dépenses rémunération au réel'!$B439="","",'Dépenses rémunération au réel'!$B439)</f>
        <v/>
      </c>
      <c r="C439" s="206" t="str">
        <f>IF('Dépenses rémunération au réel'!$C439="","",'Dépenses rémunération au réel'!$C439)</f>
        <v/>
      </c>
      <c r="D439" s="207" t="str">
        <f>IF('Dépenses rémunération au réel'!$D439="","",'Dépenses rémunération au réel'!$D439)</f>
        <v/>
      </c>
      <c r="E439" s="131" t="str">
        <f>IF('Dépenses rémunération au réel'!$E439="","",'Dépenses rémunération au réel'!$E439)</f>
        <v/>
      </c>
      <c r="F439" s="131" t="str">
        <f>IF('Dépenses rémunération au réel'!$F439="","",'Dépenses rémunération au réel'!$F439)</f>
        <v/>
      </c>
      <c r="G439" s="289" t="str">
        <f>IF('Dépenses rémunération au réel'!$G439="","",'Dépenses rémunération au réel'!$G439)</f>
        <v/>
      </c>
      <c r="H439" s="289" t="str">
        <f>IF('Dépenses rémunération au réel'!$H439="","",'Dépenses rémunération au réel'!$H439)</f>
        <v/>
      </c>
      <c r="I439" s="144" t="str">
        <f>IF('Dépenses rémunération au réel'!$I439="","",'Dépenses rémunération au réel'!$I439)</f>
        <v/>
      </c>
      <c r="J439" s="190" t="str">
        <f>IF('Dépenses rémunération au réel'!$J439="","",'Dépenses rémunération au réel'!$J439)</f>
        <v/>
      </c>
      <c r="K439" s="190" t="str">
        <f>IF('Dépenses rémunération au réel'!$K439="","",'Dépenses rémunération au réel'!$K439)</f>
        <v/>
      </c>
      <c r="L439" s="213" t="str">
        <f>IF('Dépenses rémunération au réel'!$L439=0,"",'Dépenses rémunération au réel'!$L439)</f>
        <v/>
      </c>
      <c r="M439" s="342"/>
      <c r="N439" s="291" t="str">
        <f t="shared" si="36"/>
        <v/>
      </c>
      <c r="O439" s="291" t="str">
        <f t="shared" si="37"/>
        <v/>
      </c>
      <c r="P439" s="189"/>
      <c r="Q439" s="102"/>
      <c r="R439" s="102"/>
      <c r="S439" s="145" t="str">
        <f t="shared" si="38"/>
        <v/>
      </c>
      <c r="T439" s="191"/>
      <c r="U439" s="192"/>
      <c r="V439" s="146" t="str">
        <f t="shared" si="39"/>
        <v/>
      </c>
      <c r="W439" s="507" t="str">
        <f t="shared" si="40"/>
        <v/>
      </c>
      <c r="X439" s="195" t="str">
        <f>IF(AND(OR(M439="KO",L439&lt;&gt;""),OR(M439="",N439="",O439="")),Listes!$A$74,IF(AND(L439&lt;S439,U439=""),Listes!$A$76,IF(AND(L439&lt;&gt;"",S439&lt;L439,T439=""),Listes!$A$78,IF(AND(Y439="",OR(M439&lt;&gt;"",N439&lt;&gt;"",O439&lt;&gt;"",P439&lt;&gt;"",Q439&lt;&gt;"",R439&lt;&gt;"")),Listes!$A$79,""))))</f>
        <v/>
      </c>
      <c r="Y439" s="196"/>
      <c r="Z439" s="152">
        <f t="shared" si="41"/>
        <v>0</v>
      </c>
    </row>
    <row r="440" spans="1:26" ht="20.100000000000001" customHeight="1" x14ac:dyDescent="0.25">
      <c r="A440" s="134">
        <v>434</v>
      </c>
      <c r="B440" s="206" t="str">
        <f>IF('Dépenses rémunération au réel'!$B440="","",'Dépenses rémunération au réel'!$B440)</f>
        <v/>
      </c>
      <c r="C440" s="206" t="str">
        <f>IF('Dépenses rémunération au réel'!$C440="","",'Dépenses rémunération au réel'!$C440)</f>
        <v/>
      </c>
      <c r="D440" s="207" t="str">
        <f>IF('Dépenses rémunération au réel'!$D440="","",'Dépenses rémunération au réel'!$D440)</f>
        <v/>
      </c>
      <c r="E440" s="131" t="str">
        <f>IF('Dépenses rémunération au réel'!$E440="","",'Dépenses rémunération au réel'!$E440)</f>
        <v/>
      </c>
      <c r="F440" s="131" t="str">
        <f>IF('Dépenses rémunération au réel'!$F440="","",'Dépenses rémunération au réel'!$F440)</f>
        <v/>
      </c>
      <c r="G440" s="289" t="str">
        <f>IF('Dépenses rémunération au réel'!$G440="","",'Dépenses rémunération au réel'!$G440)</f>
        <v/>
      </c>
      <c r="H440" s="289" t="str">
        <f>IF('Dépenses rémunération au réel'!$H440="","",'Dépenses rémunération au réel'!$H440)</f>
        <v/>
      </c>
      <c r="I440" s="144" t="str">
        <f>IF('Dépenses rémunération au réel'!$I440="","",'Dépenses rémunération au réel'!$I440)</f>
        <v/>
      </c>
      <c r="J440" s="190" t="str">
        <f>IF('Dépenses rémunération au réel'!$J440="","",'Dépenses rémunération au réel'!$J440)</f>
        <v/>
      </c>
      <c r="K440" s="190" t="str">
        <f>IF('Dépenses rémunération au réel'!$K440="","",'Dépenses rémunération au réel'!$K440)</f>
        <v/>
      </c>
      <c r="L440" s="213" t="str">
        <f>IF('Dépenses rémunération au réel'!$L440=0,"",'Dépenses rémunération au réel'!$L440)</f>
        <v/>
      </c>
      <c r="M440" s="342"/>
      <c r="N440" s="291" t="str">
        <f t="shared" si="36"/>
        <v/>
      </c>
      <c r="O440" s="291" t="str">
        <f t="shared" si="37"/>
        <v/>
      </c>
      <c r="P440" s="189"/>
      <c r="Q440" s="102"/>
      <c r="R440" s="102"/>
      <c r="S440" s="145" t="str">
        <f t="shared" si="38"/>
        <v/>
      </c>
      <c r="T440" s="191"/>
      <c r="U440" s="192"/>
      <c r="V440" s="146" t="str">
        <f t="shared" si="39"/>
        <v/>
      </c>
      <c r="W440" s="507" t="str">
        <f t="shared" si="40"/>
        <v/>
      </c>
      <c r="X440" s="195" t="str">
        <f>IF(AND(OR(M440="KO",L440&lt;&gt;""),OR(M440="",N440="",O440="")),Listes!$A$74,IF(AND(L440&lt;S440,U440=""),Listes!$A$76,IF(AND(L440&lt;&gt;"",S440&lt;L440,T440=""),Listes!$A$78,IF(AND(Y440="",OR(M440&lt;&gt;"",N440&lt;&gt;"",O440&lt;&gt;"",P440&lt;&gt;"",Q440&lt;&gt;"",R440&lt;&gt;"")),Listes!$A$79,""))))</f>
        <v/>
      </c>
      <c r="Y440" s="196"/>
      <c r="Z440" s="152">
        <f t="shared" si="41"/>
        <v>0</v>
      </c>
    </row>
    <row r="441" spans="1:26" ht="20.100000000000001" customHeight="1" x14ac:dyDescent="0.25">
      <c r="A441" s="134">
        <v>435</v>
      </c>
      <c r="B441" s="206" t="str">
        <f>IF('Dépenses rémunération au réel'!$B441="","",'Dépenses rémunération au réel'!$B441)</f>
        <v/>
      </c>
      <c r="C441" s="206" t="str">
        <f>IF('Dépenses rémunération au réel'!$C441="","",'Dépenses rémunération au réel'!$C441)</f>
        <v/>
      </c>
      <c r="D441" s="207" t="str">
        <f>IF('Dépenses rémunération au réel'!$D441="","",'Dépenses rémunération au réel'!$D441)</f>
        <v/>
      </c>
      <c r="E441" s="131" t="str">
        <f>IF('Dépenses rémunération au réel'!$E441="","",'Dépenses rémunération au réel'!$E441)</f>
        <v/>
      </c>
      <c r="F441" s="131" t="str">
        <f>IF('Dépenses rémunération au réel'!$F441="","",'Dépenses rémunération au réel'!$F441)</f>
        <v/>
      </c>
      <c r="G441" s="289" t="str">
        <f>IF('Dépenses rémunération au réel'!$G441="","",'Dépenses rémunération au réel'!$G441)</f>
        <v/>
      </c>
      <c r="H441" s="289" t="str">
        <f>IF('Dépenses rémunération au réel'!$H441="","",'Dépenses rémunération au réel'!$H441)</f>
        <v/>
      </c>
      <c r="I441" s="144" t="str">
        <f>IF('Dépenses rémunération au réel'!$I441="","",'Dépenses rémunération au réel'!$I441)</f>
        <v/>
      </c>
      <c r="J441" s="190" t="str">
        <f>IF('Dépenses rémunération au réel'!$J441="","",'Dépenses rémunération au réel'!$J441)</f>
        <v/>
      </c>
      <c r="K441" s="190" t="str">
        <f>IF('Dépenses rémunération au réel'!$K441="","",'Dépenses rémunération au réel'!$K441)</f>
        <v/>
      </c>
      <c r="L441" s="213" t="str">
        <f>IF('Dépenses rémunération au réel'!$L441=0,"",'Dépenses rémunération au réel'!$L441)</f>
        <v/>
      </c>
      <c r="M441" s="342"/>
      <c r="N441" s="291" t="str">
        <f t="shared" si="36"/>
        <v/>
      </c>
      <c r="O441" s="291" t="str">
        <f t="shared" si="37"/>
        <v/>
      </c>
      <c r="P441" s="189"/>
      <c r="Q441" s="102"/>
      <c r="R441" s="102"/>
      <c r="S441" s="145" t="str">
        <f t="shared" si="38"/>
        <v/>
      </c>
      <c r="T441" s="191"/>
      <c r="U441" s="192"/>
      <c r="V441" s="146" t="str">
        <f t="shared" si="39"/>
        <v/>
      </c>
      <c r="W441" s="507" t="str">
        <f t="shared" si="40"/>
        <v/>
      </c>
      <c r="X441" s="195" t="str">
        <f>IF(AND(OR(M441="KO",L441&lt;&gt;""),OR(M441="",N441="",O441="")),Listes!$A$74,IF(AND(L441&lt;S441,U441=""),Listes!$A$76,IF(AND(L441&lt;&gt;"",S441&lt;L441,T441=""),Listes!$A$78,IF(AND(Y441="",OR(M441&lt;&gt;"",N441&lt;&gt;"",O441&lt;&gt;"",P441&lt;&gt;"",Q441&lt;&gt;"",R441&lt;&gt;"")),Listes!$A$79,""))))</f>
        <v/>
      </c>
      <c r="Y441" s="196"/>
      <c r="Z441" s="152">
        <f t="shared" si="41"/>
        <v>0</v>
      </c>
    </row>
    <row r="442" spans="1:26" ht="20.100000000000001" customHeight="1" x14ac:dyDescent="0.25">
      <c r="A442" s="134">
        <v>436</v>
      </c>
      <c r="B442" s="206" t="str">
        <f>IF('Dépenses rémunération au réel'!$B442="","",'Dépenses rémunération au réel'!$B442)</f>
        <v/>
      </c>
      <c r="C442" s="206" t="str">
        <f>IF('Dépenses rémunération au réel'!$C442="","",'Dépenses rémunération au réel'!$C442)</f>
        <v/>
      </c>
      <c r="D442" s="207" t="str">
        <f>IF('Dépenses rémunération au réel'!$D442="","",'Dépenses rémunération au réel'!$D442)</f>
        <v/>
      </c>
      <c r="E442" s="131" t="str">
        <f>IF('Dépenses rémunération au réel'!$E442="","",'Dépenses rémunération au réel'!$E442)</f>
        <v/>
      </c>
      <c r="F442" s="131" t="str">
        <f>IF('Dépenses rémunération au réel'!$F442="","",'Dépenses rémunération au réel'!$F442)</f>
        <v/>
      </c>
      <c r="G442" s="289" t="str">
        <f>IF('Dépenses rémunération au réel'!$G442="","",'Dépenses rémunération au réel'!$G442)</f>
        <v/>
      </c>
      <c r="H442" s="289" t="str">
        <f>IF('Dépenses rémunération au réel'!$H442="","",'Dépenses rémunération au réel'!$H442)</f>
        <v/>
      </c>
      <c r="I442" s="144" t="str">
        <f>IF('Dépenses rémunération au réel'!$I442="","",'Dépenses rémunération au réel'!$I442)</f>
        <v/>
      </c>
      <c r="J442" s="190" t="str">
        <f>IF('Dépenses rémunération au réel'!$J442="","",'Dépenses rémunération au réel'!$J442)</f>
        <v/>
      </c>
      <c r="K442" s="190" t="str">
        <f>IF('Dépenses rémunération au réel'!$K442="","",'Dépenses rémunération au réel'!$K442)</f>
        <v/>
      </c>
      <c r="L442" s="213" t="str">
        <f>IF('Dépenses rémunération au réel'!$L442=0,"",'Dépenses rémunération au réel'!$L442)</f>
        <v/>
      </c>
      <c r="M442" s="342"/>
      <c r="N442" s="291" t="str">
        <f t="shared" si="36"/>
        <v/>
      </c>
      <c r="O442" s="291" t="str">
        <f t="shared" si="37"/>
        <v/>
      </c>
      <c r="P442" s="189"/>
      <c r="Q442" s="102"/>
      <c r="R442" s="102"/>
      <c r="S442" s="145" t="str">
        <f t="shared" si="38"/>
        <v/>
      </c>
      <c r="T442" s="191"/>
      <c r="U442" s="192"/>
      <c r="V442" s="146" t="str">
        <f t="shared" si="39"/>
        <v/>
      </c>
      <c r="W442" s="507" t="str">
        <f t="shared" si="40"/>
        <v/>
      </c>
      <c r="X442" s="195" t="str">
        <f>IF(AND(OR(M442="KO",L442&lt;&gt;""),OR(M442="",N442="",O442="")),Listes!$A$74,IF(AND(L442&lt;S442,U442=""),Listes!$A$76,IF(AND(L442&lt;&gt;"",S442&lt;L442,T442=""),Listes!$A$78,IF(AND(Y442="",OR(M442&lt;&gt;"",N442&lt;&gt;"",O442&lt;&gt;"",P442&lt;&gt;"",Q442&lt;&gt;"",R442&lt;&gt;"")),Listes!$A$79,""))))</f>
        <v/>
      </c>
      <c r="Y442" s="196"/>
      <c r="Z442" s="152">
        <f t="shared" si="41"/>
        <v>0</v>
      </c>
    </row>
    <row r="443" spans="1:26" ht="20.100000000000001" customHeight="1" x14ac:dyDescent="0.25">
      <c r="A443" s="134">
        <v>437</v>
      </c>
      <c r="B443" s="206" t="str">
        <f>IF('Dépenses rémunération au réel'!$B443="","",'Dépenses rémunération au réel'!$B443)</f>
        <v/>
      </c>
      <c r="C443" s="206" t="str">
        <f>IF('Dépenses rémunération au réel'!$C443="","",'Dépenses rémunération au réel'!$C443)</f>
        <v/>
      </c>
      <c r="D443" s="207" t="str">
        <f>IF('Dépenses rémunération au réel'!$D443="","",'Dépenses rémunération au réel'!$D443)</f>
        <v/>
      </c>
      <c r="E443" s="131" t="str">
        <f>IF('Dépenses rémunération au réel'!$E443="","",'Dépenses rémunération au réel'!$E443)</f>
        <v/>
      </c>
      <c r="F443" s="131" t="str">
        <f>IF('Dépenses rémunération au réel'!$F443="","",'Dépenses rémunération au réel'!$F443)</f>
        <v/>
      </c>
      <c r="G443" s="289" t="str">
        <f>IF('Dépenses rémunération au réel'!$G443="","",'Dépenses rémunération au réel'!$G443)</f>
        <v/>
      </c>
      <c r="H443" s="289" t="str">
        <f>IF('Dépenses rémunération au réel'!$H443="","",'Dépenses rémunération au réel'!$H443)</f>
        <v/>
      </c>
      <c r="I443" s="144" t="str">
        <f>IF('Dépenses rémunération au réel'!$I443="","",'Dépenses rémunération au réel'!$I443)</f>
        <v/>
      </c>
      <c r="J443" s="190" t="str">
        <f>IF('Dépenses rémunération au réel'!$J443="","",'Dépenses rémunération au réel'!$J443)</f>
        <v/>
      </c>
      <c r="K443" s="190" t="str">
        <f>IF('Dépenses rémunération au réel'!$K443="","",'Dépenses rémunération au réel'!$K443)</f>
        <v/>
      </c>
      <c r="L443" s="213" t="str">
        <f>IF('Dépenses rémunération au réel'!$L443=0,"",'Dépenses rémunération au réel'!$L443)</f>
        <v/>
      </c>
      <c r="M443" s="342"/>
      <c r="N443" s="291" t="str">
        <f t="shared" si="36"/>
        <v/>
      </c>
      <c r="O443" s="291" t="str">
        <f t="shared" si="37"/>
        <v/>
      </c>
      <c r="P443" s="189"/>
      <c r="Q443" s="102"/>
      <c r="R443" s="102"/>
      <c r="S443" s="145" t="str">
        <f t="shared" si="38"/>
        <v/>
      </c>
      <c r="T443" s="191"/>
      <c r="U443" s="192"/>
      <c r="V443" s="146" t="str">
        <f t="shared" si="39"/>
        <v/>
      </c>
      <c r="W443" s="507" t="str">
        <f t="shared" si="40"/>
        <v/>
      </c>
      <c r="X443" s="195" t="str">
        <f>IF(AND(OR(M443="KO",L443&lt;&gt;""),OR(M443="",N443="",O443="")),Listes!$A$74,IF(AND(L443&lt;S443,U443=""),Listes!$A$76,IF(AND(L443&lt;&gt;"",S443&lt;L443,T443=""),Listes!$A$78,IF(AND(Y443="",OR(M443&lt;&gt;"",N443&lt;&gt;"",O443&lt;&gt;"",P443&lt;&gt;"",Q443&lt;&gt;"",R443&lt;&gt;"")),Listes!$A$79,""))))</f>
        <v/>
      </c>
      <c r="Y443" s="196"/>
      <c r="Z443" s="152">
        <f t="shared" si="41"/>
        <v>0</v>
      </c>
    </row>
    <row r="444" spans="1:26" ht="20.100000000000001" customHeight="1" x14ac:dyDescent="0.25">
      <c r="A444" s="134">
        <v>438</v>
      </c>
      <c r="B444" s="206" t="str">
        <f>IF('Dépenses rémunération au réel'!$B444="","",'Dépenses rémunération au réel'!$B444)</f>
        <v/>
      </c>
      <c r="C444" s="206" t="str">
        <f>IF('Dépenses rémunération au réel'!$C444="","",'Dépenses rémunération au réel'!$C444)</f>
        <v/>
      </c>
      <c r="D444" s="207" t="str">
        <f>IF('Dépenses rémunération au réel'!$D444="","",'Dépenses rémunération au réel'!$D444)</f>
        <v/>
      </c>
      <c r="E444" s="131" t="str">
        <f>IF('Dépenses rémunération au réel'!$E444="","",'Dépenses rémunération au réel'!$E444)</f>
        <v/>
      </c>
      <c r="F444" s="131" t="str">
        <f>IF('Dépenses rémunération au réel'!$F444="","",'Dépenses rémunération au réel'!$F444)</f>
        <v/>
      </c>
      <c r="G444" s="289" t="str">
        <f>IF('Dépenses rémunération au réel'!$G444="","",'Dépenses rémunération au réel'!$G444)</f>
        <v/>
      </c>
      <c r="H444" s="289" t="str">
        <f>IF('Dépenses rémunération au réel'!$H444="","",'Dépenses rémunération au réel'!$H444)</f>
        <v/>
      </c>
      <c r="I444" s="144" t="str">
        <f>IF('Dépenses rémunération au réel'!$I444="","",'Dépenses rémunération au réel'!$I444)</f>
        <v/>
      </c>
      <c r="J444" s="190" t="str">
        <f>IF('Dépenses rémunération au réel'!$J444="","",'Dépenses rémunération au réel'!$J444)</f>
        <v/>
      </c>
      <c r="K444" s="190" t="str">
        <f>IF('Dépenses rémunération au réel'!$K444="","",'Dépenses rémunération au réel'!$K444)</f>
        <v/>
      </c>
      <c r="L444" s="213" t="str">
        <f>IF('Dépenses rémunération au réel'!$L444=0,"",'Dépenses rémunération au réel'!$L444)</f>
        <v/>
      </c>
      <c r="M444" s="342"/>
      <c r="N444" s="291" t="str">
        <f t="shared" si="36"/>
        <v/>
      </c>
      <c r="O444" s="291" t="str">
        <f t="shared" si="37"/>
        <v/>
      </c>
      <c r="P444" s="189"/>
      <c r="Q444" s="102"/>
      <c r="R444" s="102"/>
      <c r="S444" s="145" t="str">
        <f t="shared" si="38"/>
        <v/>
      </c>
      <c r="T444" s="191"/>
      <c r="U444" s="192"/>
      <c r="V444" s="146" t="str">
        <f t="shared" si="39"/>
        <v/>
      </c>
      <c r="W444" s="507" t="str">
        <f t="shared" si="40"/>
        <v/>
      </c>
      <c r="X444" s="195" t="str">
        <f>IF(AND(OR(M444="KO",L444&lt;&gt;""),OR(M444="",N444="",O444="")),Listes!$A$74,IF(AND(L444&lt;S444,U444=""),Listes!$A$76,IF(AND(L444&lt;&gt;"",S444&lt;L444,T444=""),Listes!$A$78,IF(AND(Y444="",OR(M444&lt;&gt;"",N444&lt;&gt;"",O444&lt;&gt;"",P444&lt;&gt;"",Q444&lt;&gt;"",R444&lt;&gt;"")),Listes!$A$79,""))))</f>
        <v/>
      </c>
      <c r="Y444" s="196"/>
      <c r="Z444" s="152">
        <f t="shared" si="41"/>
        <v>0</v>
      </c>
    </row>
    <row r="445" spans="1:26" ht="20.100000000000001" customHeight="1" x14ac:dyDescent="0.25">
      <c r="A445" s="134">
        <v>439</v>
      </c>
      <c r="B445" s="206" t="str">
        <f>IF('Dépenses rémunération au réel'!$B445="","",'Dépenses rémunération au réel'!$B445)</f>
        <v/>
      </c>
      <c r="C445" s="206" t="str">
        <f>IF('Dépenses rémunération au réel'!$C445="","",'Dépenses rémunération au réel'!$C445)</f>
        <v/>
      </c>
      <c r="D445" s="207" t="str">
        <f>IF('Dépenses rémunération au réel'!$D445="","",'Dépenses rémunération au réel'!$D445)</f>
        <v/>
      </c>
      <c r="E445" s="131" t="str">
        <f>IF('Dépenses rémunération au réel'!$E445="","",'Dépenses rémunération au réel'!$E445)</f>
        <v/>
      </c>
      <c r="F445" s="131" t="str">
        <f>IF('Dépenses rémunération au réel'!$F445="","",'Dépenses rémunération au réel'!$F445)</f>
        <v/>
      </c>
      <c r="G445" s="289" t="str">
        <f>IF('Dépenses rémunération au réel'!$G445="","",'Dépenses rémunération au réel'!$G445)</f>
        <v/>
      </c>
      <c r="H445" s="289" t="str">
        <f>IF('Dépenses rémunération au réel'!$H445="","",'Dépenses rémunération au réel'!$H445)</f>
        <v/>
      </c>
      <c r="I445" s="144" t="str">
        <f>IF('Dépenses rémunération au réel'!$I445="","",'Dépenses rémunération au réel'!$I445)</f>
        <v/>
      </c>
      <c r="J445" s="190" t="str">
        <f>IF('Dépenses rémunération au réel'!$J445="","",'Dépenses rémunération au réel'!$J445)</f>
        <v/>
      </c>
      <c r="K445" s="190" t="str">
        <f>IF('Dépenses rémunération au réel'!$K445="","",'Dépenses rémunération au réel'!$K445)</f>
        <v/>
      </c>
      <c r="L445" s="213" t="str">
        <f>IF('Dépenses rémunération au réel'!$L445=0,"",'Dépenses rémunération au réel'!$L445)</f>
        <v/>
      </c>
      <c r="M445" s="342"/>
      <c r="N445" s="291" t="str">
        <f t="shared" si="36"/>
        <v/>
      </c>
      <c r="O445" s="291" t="str">
        <f t="shared" si="37"/>
        <v/>
      </c>
      <c r="P445" s="189"/>
      <c r="Q445" s="102"/>
      <c r="R445" s="102"/>
      <c r="S445" s="145" t="str">
        <f t="shared" si="38"/>
        <v/>
      </c>
      <c r="T445" s="191"/>
      <c r="U445" s="192"/>
      <c r="V445" s="146" t="str">
        <f t="shared" si="39"/>
        <v/>
      </c>
      <c r="W445" s="507" t="str">
        <f t="shared" si="40"/>
        <v/>
      </c>
      <c r="X445" s="195" t="str">
        <f>IF(AND(OR(M445="KO",L445&lt;&gt;""),OR(M445="",N445="",O445="")),Listes!$A$74,IF(AND(L445&lt;S445,U445=""),Listes!$A$76,IF(AND(L445&lt;&gt;"",S445&lt;L445,T445=""),Listes!$A$78,IF(AND(Y445="",OR(M445&lt;&gt;"",N445&lt;&gt;"",O445&lt;&gt;"",P445&lt;&gt;"",Q445&lt;&gt;"",R445&lt;&gt;"")),Listes!$A$79,""))))</f>
        <v/>
      </c>
      <c r="Y445" s="196"/>
      <c r="Z445" s="152">
        <f t="shared" si="41"/>
        <v>0</v>
      </c>
    </row>
    <row r="446" spans="1:26" ht="20.100000000000001" customHeight="1" x14ac:dyDescent="0.25">
      <c r="A446" s="134">
        <v>440</v>
      </c>
      <c r="B446" s="206" t="str">
        <f>IF('Dépenses rémunération au réel'!$B446="","",'Dépenses rémunération au réel'!$B446)</f>
        <v/>
      </c>
      <c r="C446" s="206" t="str">
        <f>IF('Dépenses rémunération au réel'!$C446="","",'Dépenses rémunération au réel'!$C446)</f>
        <v/>
      </c>
      <c r="D446" s="207" t="str">
        <f>IF('Dépenses rémunération au réel'!$D446="","",'Dépenses rémunération au réel'!$D446)</f>
        <v/>
      </c>
      <c r="E446" s="131" t="str">
        <f>IF('Dépenses rémunération au réel'!$E446="","",'Dépenses rémunération au réel'!$E446)</f>
        <v/>
      </c>
      <c r="F446" s="131" t="str">
        <f>IF('Dépenses rémunération au réel'!$F446="","",'Dépenses rémunération au réel'!$F446)</f>
        <v/>
      </c>
      <c r="G446" s="289" t="str">
        <f>IF('Dépenses rémunération au réel'!$G446="","",'Dépenses rémunération au réel'!$G446)</f>
        <v/>
      </c>
      <c r="H446" s="289" t="str">
        <f>IF('Dépenses rémunération au réel'!$H446="","",'Dépenses rémunération au réel'!$H446)</f>
        <v/>
      </c>
      <c r="I446" s="144" t="str">
        <f>IF('Dépenses rémunération au réel'!$I446="","",'Dépenses rémunération au réel'!$I446)</f>
        <v/>
      </c>
      <c r="J446" s="190" t="str">
        <f>IF('Dépenses rémunération au réel'!$J446="","",'Dépenses rémunération au réel'!$J446)</f>
        <v/>
      </c>
      <c r="K446" s="190" t="str">
        <f>IF('Dépenses rémunération au réel'!$K446="","",'Dépenses rémunération au réel'!$K446)</f>
        <v/>
      </c>
      <c r="L446" s="213" t="str">
        <f>IF('Dépenses rémunération au réel'!$L446=0,"",'Dépenses rémunération au réel'!$L446)</f>
        <v/>
      </c>
      <c r="M446" s="342"/>
      <c r="N446" s="291" t="str">
        <f t="shared" si="36"/>
        <v/>
      </c>
      <c r="O446" s="291" t="str">
        <f t="shared" si="37"/>
        <v/>
      </c>
      <c r="P446" s="189"/>
      <c r="Q446" s="102"/>
      <c r="R446" s="102"/>
      <c r="S446" s="145" t="str">
        <f t="shared" si="38"/>
        <v/>
      </c>
      <c r="T446" s="191"/>
      <c r="U446" s="192"/>
      <c r="V446" s="146" t="str">
        <f t="shared" si="39"/>
        <v/>
      </c>
      <c r="W446" s="507" t="str">
        <f t="shared" si="40"/>
        <v/>
      </c>
      <c r="X446" s="195" t="str">
        <f>IF(AND(OR(M446="KO",L446&lt;&gt;""),OR(M446="",N446="",O446="")),Listes!$A$74,IF(AND(L446&lt;S446,U446=""),Listes!$A$76,IF(AND(L446&lt;&gt;"",S446&lt;L446,T446=""),Listes!$A$78,IF(AND(Y446="",OR(M446&lt;&gt;"",N446&lt;&gt;"",O446&lt;&gt;"",P446&lt;&gt;"",Q446&lt;&gt;"",R446&lt;&gt;"")),Listes!$A$79,""))))</f>
        <v/>
      </c>
      <c r="Y446" s="196"/>
      <c r="Z446" s="152">
        <f t="shared" si="41"/>
        <v>0</v>
      </c>
    </row>
    <row r="447" spans="1:26" ht="20.100000000000001" customHeight="1" x14ac:dyDescent="0.25">
      <c r="A447" s="134">
        <v>441</v>
      </c>
      <c r="B447" s="206" t="str">
        <f>IF('Dépenses rémunération au réel'!$B447="","",'Dépenses rémunération au réel'!$B447)</f>
        <v/>
      </c>
      <c r="C447" s="206" t="str">
        <f>IF('Dépenses rémunération au réel'!$C447="","",'Dépenses rémunération au réel'!$C447)</f>
        <v/>
      </c>
      <c r="D447" s="207" t="str">
        <f>IF('Dépenses rémunération au réel'!$D447="","",'Dépenses rémunération au réel'!$D447)</f>
        <v/>
      </c>
      <c r="E447" s="131" t="str">
        <f>IF('Dépenses rémunération au réel'!$E447="","",'Dépenses rémunération au réel'!$E447)</f>
        <v/>
      </c>
      <c r="F447" s="131" t="str">
        <f>IF('Dépenses rémunération au réel'!$F447="","",'Dépenses rémunération au réel'!$F447)</f>
        <v/>
      </c>
      <c r="G447" s="289" t="str">
        <f>IF('Dépenses rémunération au réel'!$G447="","",'Dépenses rémunération au réel'!$G447)</f>
        <v/>
      </c>
      <c r="H447" s="289" t="str">
        <f>IF('Dépenses rémunération au réel'!$H447="","",'Dépenses rémunération au réel'!$H447)</f>
        <v/>
      </c>
      <c r="I447" s="144" t="str">
        <f>IF('Dépenses rémunération au réel'!$I447="","",'Dépenses rémunération au réel'!$I447)</f>
        <v/>
      </c>
      <c r="J447" s="190" t="str">
        <f>IF('Dépenses rémunération au réel'!$J447="","",'Dépenses rémunération au réel'!$J447)</f>
        <v/>
      </c>
      <c r="K447" s="190" t="str">
        <f>IF('Dépenses rémunération au réel'!$K447="","",'Dépenses rémunération au réel'!$K447)</f>
        <v/>
      </c>
      <c r="L447" s="213" t="str">
        <f>IF('Dépenses rémunération au réel'!$L447=0,"",'Dépenses rémunération au réel'!$L447)</f>
        <v/>
      </c>
      <c r="M447" s="342"/>
      <c r="N447" s="291" t="str">
        <f t="shared" si="36"/>
        <v/>
      </c>
      <c r="O447" s="291" t="str">
        <f t="shared" si="37"/>
        <v/>
      </c>
      <c r="P447" s="189"/>
      <c r="Q447" s="102"/>
      <c r="R447" s="102"/>
      <c r="S447" s="145" t="str">
        <f t="shared" si="38"/>
        <v/>
      </c>
      <c r="T447" s="191"/>
      <c r="U447" s="192"/>
      <c r="V447" s="146" t="str">
        <f t="shared" si="39"/>
        <v/>
      </c>
      <c r="W447" s="507" t="str">
        <f t="shared" si="40"/>
        <v/>
      </c>
      <c r="X447" s="195" t="str">
        <f>IF(AND(OR(M447="KO",L447&lt;&gt;""),OR(M447="",N447="",O447="")),Listes!$A$74,IF(AND(L447&lt;S447,U447=""),Listes!$A$76,IF(AND(L447&lt;&gt;"",S447&lt;L447,T447=""),Listes!$A$78,IF(AND(Y447="",OR(M447&lt;&gt;"",N447&lt;&gt;"",O447&lt;&gt;"",P447&lt;&gt;"",Q447&lt;&gt;"",R447&lt;&gt;"")),Listes!$A$79,""))))</f>
        <v/>
      </c>
      <c r="Y447" s="196"/>
      <c r="Z447" s="152">
        <f t="shared" si="41"/>
        <v>0</v>
      </c>
    </row>
    <row r="448" spans="1:26" ht="20.100000000000001" customHeight="1" x14ac:dyDescent="0.25">
      <c r="A448" s="134">
        <v>442</v>
      </c>
      <c r="B448" s="206" t="str">
        <f>IF('Dépenses rémunération au réel'!$B448="","",'Dépenses rémunération au réel'!$B448)</f>
        <v/>
      </c>
      <c r="C448" s="206" t="str">
        <f>IF('Dépenses rémunération au réel'!$C448="","",'Dépenses rémunération au réel'!$C448)</f>
        <v/>
      </c>
      <c r="D448" s="207" t="str">
        <f>IF('Dépenses rémunération au réel'!$D448="","",'Dépenses rémunération au réel'!$D448)</f>
        <v/>
      </c>
      <c r="E448" s="131" t="str">
        <f>IF('Dépenses rémunération au réel'!$E448="","",'Dépenses rémunération au réel'!$E448)</f>
        <v/>
      </c>
      <c r="F448" s="131" t="str">
        <f>IF('Dépenses rémunération au réel'!$F448="","",'Dépenses rémunération au réel'!$F448)</f>
        <v/>
      </c>
      <c r="G448" s="289" t="str">
        <f>IF('Dépenses rémunération au réel'!$G448="","",'Dépenses rémunération au réel'!$G448)</f>
        <v/>
      </c>
      <c r="H448" s="289" t="str">
        <f>IF('Dépenses rémunération au réel'!$H448="","",'Dépenses rémunération au réel'!$H448)</f>
        <v/>
      </c>
      <c r="I448" s="144" t="str">
        <f>IF('Dépenses rémunération au réel'!$I448="","",'Dépenses rémunération au réel'!$I448)</f>
        <v/>
      </c>
      <c r="J448" s="190" t="str">
        <f>IF('Dépenses rémunération au réel'!$J448="","",'Dépenses rémunération au réel'!$J448)</f>
        <v/>
      </c>
      <c r="K448" s="190" t="str">
        <f>IF('Dépenses rémunération au réel'!$K448="","",'Dépenses rémunération au réel'!$K448)</f>
        <v/>
      </c>
      <c r="L448" s="213" t="str">
        <f>IF('Dépenses rémunération au réel'!$L448=0,"",'Dépenses rémunération au réel'!$L448)</f>
        <v/>
      </c>
      <c r="M448" s="342"/>
      <c r="N448" s="291" t="str">
        <f t="shared" si="36"/>
        <v/>
      </c>
      <c r="O448" s="291" t="str">
        <f t="shared" si="37"/>
        <v/>
      </c>
      <c r="P448" s="189"/>
      <c r="Q448" s="102"/>
      <c r="R448" s="102"/>
      <c r="S448" s="145" t="str">
        <f t="shared" si="38"/>
        <v/>
      </c>
      <c r="T448" s="191"/>
      <c r="U448" s="192"/>
      <c r="V448" s="146" t="str">
        <f t="shared" si="39"/>
        <v/>
      </c>
      <c r="W448" s="507" t="str">
        <f t="shared" si="40"/>
        <v/>
      </c>
      <c r="X448" s="195" t="str">
        <f>IF(AND(OR(M448="KO",L448&lt;&gt;""),OR(M448="",N448="",O448="")),Listes!$A$74,IF(AND(L448&lt;S448,U448=""),Listes!$A$76,IF(AND(L448&lt;&gt;"",S448&lt;L448,T448=""),Listes!$A$78,IF(AND(Y448="",OR(M448&lt;&gt;"",N448&lt;&gt;"",O448&lt;&gt;"",P448&lt;&gt;"",Q448&lt;&gt;"",R448&lt;&gt;"")),Listes!$A$79,""))))</f>
        <v/>
      </c>
      <c r="Y448" s="196"/>
      <c r="Z448" s="152">
        <f t="shared" si="41"/>
        <v>0</v>
      </c>
    </row>
    <row r="449" spans="1:33" ht="20.100000000000001" customHeight="1" x14ac:dyDescent="0.25">
      <c r="A449" s="134">
        <v>443</v>
      </c>
      <c r="B449" s="206" t="str">
        <f>IF('Dépenses rémunération au réel'!$B449="","",'Dépenses rémunération au réel'!$B449)</f>
        <v/>
      </c>
      <c r="C449" s="206" t="str">
        <f>IF('Dépenses rémunération au réel'!$C449="","",'Dépenses rémunération au réel'!$C449)</f>
        <v/>
      </c>
      <c r="D449" s="207" t="str">
        <f>IF('Dépenses rémunération au réel'!$D449="","",'Dépenses rémunération au réel'!$D449)</f>
        <v/>
      </c>
      <c r="E449" s="131" t="str">
        <f>IF('Dépenses rémunération au réel'!$E449="","",'Dépenses rémunération au réel'!$E449)</f>
        <v/>
      </c>
      <c r="F449" s="131" t="str">
        <f>IF('Dépenses rémunération au réel'!$F449="","",'Dépenses rémunération au réel'!$F449)</f>
        <v/>
      </c>
      <c r="G449" s="289" t="str">
        <f>IF('Dépenses rémunération au réel'!$G449="","",'Dépenses rémunération au réel'!$G449)</f>
        <v/>
      </c>
      <c r="H449" s="289" t="str">
        <f>IF('Dépenses rémunération au réel'!$H449="","",'Dépenses rémunération au réel'!$H449)</f>
        <v/>
      </c>
      <c r="I449" s="144" t="str">
        <f>IF('Dépenses rémunération au réel'!$I449="","",'Dépenses rémunération au réel'!$I449)</f>
        <v/>
      </c>
      <c r="J449" s="190" t="str">
        <f>IF('Dépenses rémunération au réel'!$J449="","",'Dépenses rémunération au réel'!$J449)</f>
        <v/>
      </c>
      <c r="K449" s="190" t="str">
        <f>IF('Dépenses rémunération au réel'!$K449="","",'Dépenses rémunération au réel'!$K449)</f>
        <v/>
      </c>
      <c r="L449" s="213" t="str">
        <f>IF('Dépenses rémunération au réel'!$L449=0,"",'Dépenses rémunération au réel'!$L449)</f>
        <v/>
      </c>
      <c r="M449" s="342"/>
      <c r="N449" s="291" t="str">
        <f t="shared" si="36"/>
        <v/>
      </c>
      <c r="O449" s="291" t="str">
        <f t="shared" si="37"/>
        <v/>
      </c>
      <c r="P449" s="189"/>
      <c r="Q449" s="102"/>
      <c r="R449" s="102"/>
      <c r="S449" s="145" t="str">
        <f t="shared" si="38"/>
        <v/>
      </c>
      <c r="T449" s="191"/>
      <c r="U449" s="192"/>
      <c r="V449" s="146" t="str">
        <f t="shared" si="39"/>
        <v/>
      </c>
      <c r="W449" s="507" t="str">
        <f t="shared" si="40"/>
        <v/>
      </c>
      <c r="X449" s="195" t="str">
        <f>IF(AND(OR(M449="KO",L449&lt;&gt;""),OR(M449="",N449="",O449="")),Listes!$A$74,IF(AND(L449&lt;S449,U449=""),Listes!$A$76,IF(AND(L449&lt;&gt;"",S449&lt;L449,T449=""),Listes!$A$78,IF(AND(Y449="",OR(M449&lt;&gt;"",N449&lt;&gt;"",O449&lt;&gt;"",P449&lt;&gt;"",Q449&lt;&gt;"",R449&lt;&gt;"")),Listes!$A$79,""))))</f>
        <v/>
      </c>
      <c r="Y449" s="196"/>
      <c r="Z449" s="152">
        <f t="shared" si="41"/>
        <v>0</v>
      </c>
    </row>
    <row r="450" spans="1:33" ht="20.100000000000001" customHeight="1" x14ac:dyDescent="0.25">
      <c r="A450" s="134">
        <v>444</v>
      </c>
      <c r="B450" s="206" t="str">
        <f>IF('Dépenses rémunération au réel'!$B450="","",'Dépenses rémunération au réel'!$B450)</f>
        <v/>
      </c>
      <c r="C450" s="206" t="str">
        <f>IF('Dépenses rémunération au réel'!$C450="","",'Dépenses rémunération au réel'!$C450)</f>
        <v/>
      </c>
      <c r="D450" s="207" t="str">
        <f>IF('Dépenses rémunération au réel'!$D450="","",'Dépenses rémunération au réel'!$D450)</f>
        <v/>
      </c>
      <c r="E450" s="131" t="str">
        <f>IF('Dépenses rémunération au réel'!$E450="","",'Dépenses rémunération au réel'!$E450)</f>
        <v/>
      </c>
      <c r="F450" s="131" t="str">
        <f>IF('Dépenses rémunération au réel'!$F450="","",'Dépenses rémunération au réel'!$F450)</f>
        <v/>
      </c>
      <c r="G450" s="289" t="str">
        <f>IF('Dépenses rémunération au réel'!$G450="","",'Dépenses rémunération au réel'!$G450)</f>
        <v/>
      </c>
      <c r="H450" s="289" t="str">
        <f>IF('Dépenses rémunération au réel'!$H450="","",'Dépenses rémunération au réel'!$H450)</f>
        <v/>
      </c>
      <c r="I450" s="144" t="str">
        <f>IF('Dépenses rémunération au réel'!$I450="","",'Dépenses rémunération au réel'!$I450)</f>
        <v/>
      </c>
      <c r="J450" s="190" t="str">
        <f>IF('Dépenses rémunération au réel'!$J450="","",'Dépenses rémunération au réel'!$J450)</f>
        <v/>
      </c>
      <c r="K450" s="190" t="str">
        <f>IF('Dépenses rémunération au réel'!$K450="","",'Dépenses rémunération au réel'!$K450)</f>
        <v/>
      </c>
      <c r="L450" s="213" t="str">
        <f>IF('Dépenses rémunération au réel'!$L450=0,"",'Dépenses rémunération au réel'!$L450)</f>
        <v/>
      </c>
      <c r="M450" s="342"/>
      <c r="N450" s="291" t="str">
        <f t="shared" si="36"/>
        <v/>
      </c>
      <c r="O450" s="291" t="str">
        <f t="shared" si="37"/>
        <v/>
      </c>
      <c r="P450" s="189"/>
      <c r="Q450" s="102"/>
      <c r="R450" s="102"/>
      <c r="S450" s="145" t="str">
        <f t="shared" si="38"/>
        <v/>
      </c>
      <c r="T450" s="191"/>
      <c r="U450" s="192"/>
      <c r="V450" s="146" t="str">
        <f t="shared" si="39"/>
        <v/>
      </c>
      <c r="W450" s="507" t="str">
        <f t="shared" si="40"/>
        <v/>
      </c>
      <c r="X450" s="195" t="str">
        <f>IF(AND(OR(M450="KO",L450&lt;&gt;""),OR(M450="",N450="",O450="")),Listes!$A$74,IF(AND(L450&lt;S450,U450=""),Listes!$A$76,IF(AND(L450&lt;&gt;"",S450&lt;L450,T450=""),Listes!$A$78,IF(AND(Y450="",OR(M450&lt;&gt;"",N450&lt;&gt;"",O450&lt;&gt;"",P450&lt;&gt;"",Q450&lt;&gt;"",R450&lt;&gt;"")),Listes!$A$79,""))))</f>
        <v/>
      </c>
      <c r="Y450" s="196"/>
      <c r="Z450" s="152">
        <f t="shared" si="41"/>
        <v>0</v>
      </c>
    </row>
    <row r="451" spans="1:33" ht="20.100000000000001" customHeight="1" x14ac:dyDescent="0.25">
      <c r="A451" s="134">
        <v>445</v>
      </c>
      <c r="B451" s="206" t="str">
        <f>IF('Dépenses rémunération au réel'!$B451="","",'Dépenses rémunération au réel'!$B451)</f>
        <v/>
      </c>
      <c r="C451" s="206" t="str">
        <f>IF('Dépenses rémunération au réel'!$C451="","",'Dépenses rémunération au réel'!$C451)</f>
        <v/>
      </c>
      <c r="D451" s="207" t="str">
        <f>IF('Dépenses rémunération au réel'!$D451="","",'Dépenses rémunération au réel'!$D451)</f>
        <v/>
      </c>
      <c r="E451" s="131" t="str">
        <f>IF('Dépenses rémunération au réel'!$E451="","",'Dépenses rémunération au réel'!$E451)</f>
        <v/>
      </c>
      <c r="F451" s="131" t="str">
        <f>IF('Dépenses rémunération au réel'!$F451="","",'Dépenses rémunération au réel'!$F451)</f>
        <v/>
      </c>
      <c r="G451" s="289" t="str">
        <f>IF('Dépenses rémunération au réel'!$G451="","",'Dépenses rémunération au réel'!$G451)</f>
        <v/>
      </c>
      <c r="H451" s="289" t="str">
        <f>IF('Dépenses rémunération au réel'!$H451="","",'Dépenses rémunération au réel'!$H451)</f>
        <v/>
      </c>
      <c r="I451" s="144" t="str">
        <f>IF('Dépenses rémunération au réel'!$I451="","",'Dépenses rémunération au réel'!$I451)</f>
        <v/>
      </c>
      <c r="J451" s="190" t="str">
        <f>IF('Dépenses rémunération au réel'!$J451="","",'Dépenses rémunération au réel'!$J451)</f>
        <v/>
      </c>
      <c r="K451" s="190" t="str">
        <f>IF('Dépenses rémunération au réel'!$K451="","",'Dépenses rémunération au réel'!$K451)</f>
        <v/>
      </c>
      <c r="L451" s="213" t="str">
        <f>IF('Dépenses rémunération au réel'!$L451=0,"",'Dépenses rémunération au réel'!$L451)</f>
        <v/>
      </c>
      <c r="M451" s="342"/>
      <c r="N451" s="291" t="str">
        <f t="shared" si="36"/>
        <v/>
      </c>
      <c r="O451" s="291" t="str">
        <f t="shared" si="37"/>
        <v/>
      </c>
      <c r="P451" s="189"/>
      <c r="Q451" s="102"/>
      <c r="R451" s="102"/>
      <c r="S451" s="145" t="str">
        <f t="shared" si="38"/>
        <v/>
      </c>
      <c r="T451" s="191"/>
      <c r="U451" s="192"/>
      <c r="V451" s="146" t="str">
        <f t="shared" si="39"/>
        <v/>
      </c>
      <c r="W451" s="507" t="str">
        <f t="shared" si="40"/>
        <v/>
      </c>
      <c r="X451" s="195" t="str">
        <f>IF(AND(OR(M451="KO",L451&lt;&gt;""),OR(M451="",N451="",O451="")),Listes!$A$74,IF(AND(L451&lt;S451,U451=""),Listes!$A$76,IF(AND(L451&lt;&gt;"",S451&lt;L451,T451=""),Listes!$A$78,IF(AND(Y451="",OR(M451&lt;&gt;"",N451&lt;&gt;"",O451&lt;&gt;"",P451&lt;&gt;"",Q451&lt;&gt;"",R451&lt;&gt;"")),Listes!$A$79,""))))</f>
        <v/>
      </c>
      <c r="Y451" s="196"/>
      <c r="Z451" s="152">
        <f t="shared" si="41"/>
        <v>0</v>
      </c>
    </row>
    <row r="452" spans="1:33" ht="20.100000000000001" customHeight="1" x14ac:dyDescent="0.25">
      <c r="A452" s="134">
        <v>446</v>
      </c>
      <c r="B452" s="206" t="str">
        <f>IF('Dépenses rémunération au réel'!$B452="","",'Dépenses rémunération au réel'!$B452)</f>
        <v/>
      </c>
      <c r="C452" s="206" t="str">
        <f>IF('Dépenses rémunération au réel'!$C452="","",'Dépenses rémunération au réel'!$C452)</f>
        <v/>
      </c>
      <c r="D452" s="207" t="str">
        <f>IF('Dépenses rémunération au réel'!$D452="","",'Dépenses rémunération au réel'!$D452)</f>
        <v/>
      </c>
      <c r="E452" s="131" t="str">
        <f>IF('Dépenses rémunération au réel'!$E452="","",'Dépenses rémunération au réel'!$E452)</f>
        <v/>
      </c>
      <c r="F452" s="131" t="str">
        <f>IF('Dépenses rémunération au réel'!$F452="","",'Dépenses rémunération au réel'!$F452)</f>
        <v/>
      </c>
      <c r="G452" s="289" t="str">
        <f>IF('Dépenses rémunération au réel'!$G452="","",'Dépenses rémunération au réel'!$G452)</f>
        <v/>
      </c>
      <c r="H452" s="289" t="str">
        <f>IF('Dépenses rémunération au réel'!$H452="","",'Dépenses rémunération au réel'!$H452)</f>
        <v/>
      </c>
      <c r="I452" s="144" t="str">
        <f>IF('Dépenses rémunération au réel'!$I452="","",'Dépenses rémunération au réel'!$I452)</f>
        <v/>
      </c>
      <c r="J452" s="190" t="str">
        <f>IF('Dépenses rémunération au réel'!$J452="","",'Dépenses rémunération au réel'!$J452)</f>
        <v/>
      </c>
      <c r="K452" s="190" t="str">
        <f>IF('Dépenses rémunération au réel'!$K452="","",'Dépenses rémunération au réel'!$K452)</f>
        <v/>
      </c>
      <c r="L452" s="213" t="str">
        <f>IF('Dépenses rémunération au réel'!$L452=0,"",'Dépenses rémunération au réel'!$L452)</f>
        <v/>
      </c>
      <c r="M452" s="342"/>
      <c r="N452" s="291" t="str">
        <f t="shared" si="36"/>
        <v/>
      </c>
      <c r="O452" s="291" t="str">
        <f t="shared" si="37"/>
        <v/>
      </c>
      <c r="P452" s="189"/>
      <c r="Q452" s="102"/>
      <c r="R452" s="102"/>
      <c r="S452" s="145" t="str">
        <f t="shared" si="38"/>
        <v/>
      </c>
      <c r="T452" s="191"/>
      <c r="U452" s="192"/>
      <c r="V452" s="146" t="str">
        <f t="shared" si="39"/>
        <v/>
      </c>
      <c r="W452" s="507" t="str">
        <f t="shared" si="40"/>
        <v/>
      </c>
      <c r="X452" s="195" t="str">
        <f>IF(AND(OR(M452="KO",L452&lt;&gt;""),OR(M452="",N452="",O452="")),Listes!$A$74,IF(AND(L452&lt;S452,U452=""),Listes!$A$76,IF(AND(L452&lt;&gt;"",S452&lt;L452,T452=""),Listes!$A$78,IF(AND(Y452="",OR(M452&lt;&gt;"",N452&lt;&gt;"",O452&lt;&gt;"",P452&lt;&gt;"",Q452&lt;&gt;"",R452&lt;&gt;"")),Listes!$A$79,""))))</f>
        <v/>
      </c>
      <c r="Y452" s="196"/>
      <c r="Z452" s="152">
        <f t="shared" si="41"/>
        <v>0</v>
      </c>
    </row>
    <row r="453" spans="1:33" ht="20.100000000000001" customHeight="1" x14ac:dyDescent="0.25">
      <c r="A453" s="134">
        <v>447</v>
      </c>
      <c r="B453" s="206" t="str">
        <f>IF('Dépenses rémunération au réel'!$B453="","",'Dépenses rémunération au réel'!$B453)</f>
        <v/>
      </c>
      <c r="C453" s="206" t="str">
        <f>IF('Dépenses rémunération au réel'!$C453="","",'Dépenses rémunération au réel'!$C453)</f>
        <v/>
      </c>
      <c r="D453" s="207" t="str">
        <f>IF('Dépenses rémunération au réel'!$D453="","",'Dépenses rémunération au réel'!$D453)</f>
        <v/>
      </c>
      <c r="E453" s="131" t="str">
        <f>IF('Dépenses rémunération au réel'!$E453="","",'Dépenses rémunération au réel'!$E453)</f>
        <v/>
      </c>
      <c r="F453" s="131" t="str">
        <f>IF('Dépenses rémunération au réel'!$F453="","",'Dépenses rémunération au réel'!$F453)</f>
        <v/>
      </c>
      <c r="G453" s="289" t="str">
        <f>IF('Dépenses rémunération au réel'!$G453="","",'Dépenses rémunération au réel'!$G453)</f>
        <v/>
      </c>
      <c r="H453" s="289" t="str">
        <f>IF('Dépenses rémunération au réel'!$H453="","",'Dépenses rémunération au réel'!$H453)</f>
        <v/>
      </c>
      <c r="I453" s="144" t="str">
        <f>IF('Dépenses rémunération au réel'!$I453="","",'Dépenses rémunération au réel'!$I453)</f>
        <v/>
      </c>
      <c r="J453" s="190" t="str">
        <f>IF('Dépenses rémunération au réel'!$J453="","",'Dépenses rémunération au réel'!$J453)</f>
        <v/>
      </c>
      <c r="K453" s="190" t="str">
        <f>IF('Dépenses rémunération au réel'!$K453="","",'Dépenses rémunération au réel'!$K453)</f>
        <v/>
      </c>
      <c r="L453" s="213" t="str">
        <f>IF('Dépenses rémunération au réel'!$L453=0,"",'Dépenses rémunération au réel'!$L453)</f>
        <v/>
      </c>
      <c r="M453" s="342"/>
      <c r="N453" s="291" t="str">
        <f t="shared" si="36"/>
        <v/>
      </c>
      <c r="O453" s="291" t="str">
        <f t="shared" si="37"/>
        <v/>
      </c>
      <c r="P453" s="189"/>
      <c r="Q453" s="102"/>
      <c r="R453" s="102"/>
      <c r="S453" s="145" t="str">
        <f t="shared" si="38"/>
        <v/>
      </c>
      <c r="T453" s="191"/>
      <c r="U453" s="192"/>
      <c r="V453" s="146" t="str">
        <f t="shared" si="39"/>
        <v/>
      </c>
      <c r="W453" s="507" t="str">
        <f t="shared" si="40"/>
        <v/>
      </c>
      <c r="X453" s="195" t="str">
        <f>IF(AND(OR(M453="KO",L453&lt;&gt;""),OR(M453="",N453="",O453="")),Listes!$A$74,IF(AND(L453&lt;S453,U453=""),Listes!$A$76,IF(AND(L453&lt;&gt;"",S453&lt;L453,T453=""),Listes!$A$78,IF(AND(Y453="",OR(M453&lt;&gt;"",N453&lt;&gt;"",O453&lt;&gt;"",P453&lt;&gt;"",Q453&lt;&gt;"",R453&lt;&gt;"")),Listes!$A$79,""))))</f>
        <v/>
      </c>
      <c r="Y453" s="196"/>
      <c r="Z453" s="152">
        <f t="shared" si="41"/>
        <v>0</v>
      </c>
    </row>
    <row r="454" spans="1:33" ht="20.100000000000001" customHeight="1" x14ac:dyDescent="0.25">
      <c r="A454" s="134">
        <v>448</v>
      </c>
      <c r="B454" s="206" t="str">
        <f>IF('Dépenses rémunération au réel'!$B454="","",'Dépenses rémunération au réel'!$B454)</f>
        <v/>
      </c>
      <c r="C454" s="206" t="str">
        <f>IF('Dépenses rémunération au réel'!$C454="","",'Dépenses rémunération au réel'!$C454)</f>
        <v/>
      </c>
      <c r="D454" s="207" t="str">
        <f>IF('Dépenses rémunération au réel'!$D454="","",'Dépenses rémunération au réel'!$D454)</f>
        <v/>
      </c>
      <c r="E454" s="131" t="str">
        <f>IF('Dépenses rémunération au réel'!$E454="","",'Dépenses rémunération au réel'!$E454)</f>
        <v/>
      </c>
      <c r="F454" s="131" t="str">
        <f>IF('Dépenses rémunération au réel'!$F454="","",'Dépenses rémunération au réel'!$F454)</f>
        <v/>
      </c>
      <c r="G454" s="289" t="str">
        <f>IF('Dépenses rémunération au réel'!$G454="","",'Dépenses rémunération au réel'!$G454)</f>
        <v/>
      </c>
      <c r="H454" s="289" t="str">
        <f>IF('Dépenses rémunération au réel'!$H454="","",'Dépenses rémunération au réel'!$H454)</f>
        <v/>
      </c>
      <c r="I454" s="144" t="str">
        <f>IF('Dépenses rémunération au réel'!$I454="","",'Dépenses rémunération au réel'!$I454)</f>
        <v/>
      </c>
      <c r="J454" s="190" t="str">
        <f>IF('Dépenses rémunération au réel'!$J454="","",'Dépenses rémunération au réel'!$J454)</f>
        <v/>
      </c>
      <c r="K454" s="190" t="str">
        <f>IF('Dépenses rémunération au réel'!$K454="","",'Dépenses rémunération au réel'!$K454)</f>
        <v/>
      </c>
      <c r="L454" s="213" t="str">
        <f>IF('Dépenses rémunération au réel'!$L454=0,"",'Dépenses rémunération au réel'!$L454)</f>
        <v/>
      </c>
      <c r="M454" s="342"/>
      <c r="N454" s="291" t="str">
        <f t="shared" si="36"/>
        <v/>
      </c>
      <c r="O454" s="291" t="str">
        <f t="shared" si="37"/>
        <v/>
      </c>
      <c r="P454" s="189"/>
      <c r="Q454" s="102"/>
      <c r="R454" s="102"/>
      <c r="S454" s="145" t="str">
        <f t="shared" si="38"/>
        <v/>
      </c>
      <c r="T454" s="191"/>
      <c r="U454" s="192"/>
      <c r="V454" s="146" t="str">
        <f t="shared" si="39"/>
        <v/>
      </c>
      <c r="W454" s="507" t="str">
        <f t="shared" si="40"/>
        <v/>
      </c>
      <c r="X454" s="195" t="str">
        <f>IF(AND(OR(M454="KO",L454&lt;&gt;""),OR(M454="",N454="",O454="")),Listes!$A$74,IF(AND(L454&lt;S454,U454=""),Listes!$A$76,IF(AND(L454&lt;&gt;"",S454&lt;L454,T454=""),Listes!$A$78,IF(AND(Y454="",OR(M454&lt;&gt;"",N454&lt;&gt;"",O454&lt;&gt;"",P454&lt;&gt;"",Q454&lt;&gt;"",R454&lt;&gt;"")),Listes!$A$79,""))))</f>
        <v/>
      </c>
      <c r="Y454" s="196"/>
      <c r="Z454" s="152">
        <f t="shared" si="41"/>
        <v>0</v>
      </c>
    </row>
    <row r="455" spans="1:33" ht="20.100000000000001" customHeight="1" x14ac:dyDescent="0.25">
      <c r="A455" s="134">
        <v>449</v>
      </c>
      <c r="B455" s="206" t="str">
        <f>IF('Dépenses rémunération au réel'!$B455="","",'Dépenses rémunération au réel'!$B455)</f>
        <v/>
      </c>
      <c r="C455" s="206" t="str">
        <f>IF('Dépenses rémunération au réel'!$C455="","",'Dépenses rémunération au réel'!$C455)</f>
        <v/>
      </c>
      <c r="D455" s="207" t="str">
        <f>IF('Dépenses rémunération au réel'!$D455="","",'Dépenses rémunération au réel'!$D455)</f>
        <v/>
      </c>
      <c r="E455" s="131" t="str">
        <f>IF('Dépenses rémunération au réel'!$E455="","",'Dépenses rémunération au réel'!$E455)</f>
        <v/>
      </c>
      <c r="F455" s="131" t="str">
        <f>IF('Dépenses rémunération au réel'!$F455="","",'Dépenses rémunération au réel'!$F455)</f>
        <v/>
      </c>
      <c r="G455" s="289" t="str">
        <f>IF('Dépenses rémunération au réel'!$G455="","",'Dépenses rémunération au réel'!$G455)</f>
        <v/>
      </c>
      <c r="H455" s="289" t="str">
        <f>IF('Dépenses rémunération au réel'!$H455="","",'Dépenses rémunération au réel'!$H455)</f>
        <v/>
      </c>
      <c r="I455" s="144" t="str">
        <f>IF('Dépenses rémunération au réel'!$I455="","",'Dépenses rémunération au réel'!$I455)</f>
        <v/>
      </c>
      <c r="J455" s="190" t="str">
        <f>IF('Dépenses rémunération au réel'!$J455="","",'Dépenses rémunération au réel'!$J455)</f>
        <v/>
      </c>
      <c r="K455" s="190" t="str">
        <f>IF('Dépenses rémunération au réel'!$K455="","",'Dépenses rémunération au réel'!$K455)</f>
        <v/>
      </c>
      <c r="L455" s="213" t="str">
        <f>IF('Dépenses rémunération au réel'!$L455=0,"",'Dépenses rémunération au réel'!$L455)</f>
        <v/>
      </c>
      <c r="M455" s="342"/>
      <c r="N455" s="291" t="str">
        <f t="shared" si="36"/>
        <v/>
      </c>
      <c r="O455" s="291" t="str">
        <f t="shared" si="37"/>
        <v/>
      </c>
      <c r="P455" s="189"/>
      <c r="Q455" s="102"/>
      <c r="R455" s="102"/>
      <c r="S455" s="145" t="str">
        <f t="shared" si="38"/>
        <v/>
      </c>
      <c r="T455" s="191"/>
      <c r="U455" s="192"/>
      <c r="V455" s="146" t="str">
        <f t="shared" si="39"/>
        <v/>
      </c>
      <c r="W455" s="507" t="str">
        <f t="shared" si="40"/>
        <v/>
      </c>
      <c r="X455" s="195" t="str">
        <f>IF(AND(OR(M455="KO",L455&lt;&gt;""),OR(M455="",N455="",O455="")),Listes!$A$74,IF(AND(L455&lt;S455,U455=""),Listes!$A$76,IF(AND(L455&lt;&gt;"",S455&lt;L455,T455=""),Listes!$A$78,IF(AND(Y455="",OR(M455&lt;&gt;"",N455&lt;&gt;"",O455&lt;&gt;"",P455&lt;&gt;"",Q455&lt;&gt;"",R455&lt;&gt;"")),Listes!$A$79,""))))</f>
        <v/>
      </c>
      <c r="Y455" s="196"/>
      <c r="Z455" s="152">
        <f t="shared" si="41"/>
        <v>0</v>
      </c>
    </row>
    <row r="456" spans="1:33" ht="20.100000000000001" customHeight="1" x14ac:dyDescent="0.25">
      <c r="A456" s="134">
        <v>450</v>
      </c>
      <c r="B456" s="206" t="str">
        <f>IF('Dépenses rémunération au réel'!$B456="","",'Dépenses rémunération au réel'!$B456)</f>
        <v/>
      </c>
      <c r="C456" s="206" t="str">
        <f>IF('Dépenses rémunération au réel'!$C456="","",'Dépenses rémunération au réel'!$C456)</f>
        <v/>
      </c>
      <c r="D456" s="207" t="str">
        <f>IF('Dépenses rémunération au réel'!$D456="","",'Dépenses rémunération au réel'!$D456)</f>
        <v/>
      </c>
      <c r="E456" s="131" t="str">
        <f>IF('Dépenses rémunération au réel'!$E456="","",'Dépenses rémunération au réel'!$E456)</f>
        <v/>
      </c>
      <c r="F456" s="131" t="str">
        <f>IF('Dépenses rémunération au réel'!$F456="","",'Dépenses rémunération au réel'!$F456)</f>
        <v/>
      </c>
      <c r="G456" s="289" t="str">
        <f>IF('Dépenses rémunération au réel'!$G456="","",'Dépenses rémunération au réel'!$G456)</f>
        <v/>
      </c>
      <c r="H456" s="289" t="str">
        <f>IF('Dépenses rémunération au réel'!$H456="","",'Dépenses rémunération au réel'!$H456)</f>
        <v/>
      </c>
      <c r="I456" s="144" t="str">
        <f>IF('Dépenses rémunération au réel'!$I456="","",'Dépenses rémunération au réel'!$I456)</f>
        <v/>
      </c>
      <c r="J456" s="190" t="str">
        <f>IF('Dépenses rémunération au réel'!$J456="","",'Dépenses rémunération au réel'!$J456)</f>
        <v/>
      </c>
      <c r="K456" s="190" t="str">
        <f>IF('Dépenses rémunération au réel'!$K456="","",'Dépenses rémunération au réel'!$K456)</f>
        <v/>
      </c>
      <c r="L456" s="213" t="str">
        <f>IF('Dépenses rémunération au réel'!$L456=0,"",'Dépenses rémunération au réel'!$L456)</f>
        <v/>
      </c>
      <c r="M456" s="342"/>
      <c r="N456" s="291" t="str">
        <f t="shared" ref="N456:N506" si="42">IF(M456="KO","",IF(M456="","",G456))</f>
        <v/>
      </c>
      <c r="O456" s="291" t="str">
        <f t="shared" ref="O456:O506" si="43">IF(M456="KO","",IF(M456="","",H456))</f>
        <v/>
      </c>
      <c r="P456" s="189"/>
      <c r="Q456" s="102"/>
      <c r="R456" s="102"/>
      <c r="S456" s="145" t="str">
        <f t="shared" ref="S456:S506" si="44">IF($E456="","",IF(OR(($P456=0),($Q456=0)),0,$P456/$Q456*$R456))</f>
        <v/>
      </c>
      <c r="T456" s="191"/>
      <c r="U456" s="192"/>
      <c r="V456" s="146" t="str">
        <f t="shared" ref="V456:V506" si="45">IF(R456="","",IF(E456="Salaire_chercheur",MIN(140000/1607*R456,140000),IF(E456="Salaire_directeur",MIN(110000/1607*R456,110000),IF(E456="Salaire_ingénieur",MIN(80000/1607*R456,80000),IF(E456="Salaire_technicien",MIN(60000/1607*R456,60000),"")))))</f>
        <v/>
      </c>
      <c r="W456" s="507" t="str">
        <f t="shared" ref="W456:W506" si="46">IF(P456="","",MIN(S456,V456))</f>
        <v/>
      </c>
      <c r="X456" s="195" t="str">
        <f>IF(AND(OR(M456="KO",L456&lt;&gt;""),OR(M456="",N456="",O456="")),Listes!$A$74,IF(AND(L456&lt;S456,U456=""),Listes!$A$76,IF(AND(L456&lt;&gt;"",S456&lt;L456,T456=""),Listes!$A$78,IF(AND(Y456="",OR(M456&lt;&gt;"",N456&lt;&gt;"",O456&lt;&gt;"",P456&lt;&gt;"",Q456&lt;&gt;"",R456&lt;&gt;"")),Listes!$A$79,""))))</f>
        <v/>
      </c>
      <c r="Y456" s="196"/>
      <c r="Z456" s="152">
        <f t="shared" ref="Z456:Z506" si="47">IF(AND(B456&lt;&gt;"",Y456&lt;&gt;"Oui"),1,0)</f>
        <v>0</v>
      </c>
    </row>
    <row r="457" spans="1:33" ht="20.100000000000001" customHeight="1" x14ac:dyDescent="0.25">
      <c r="A457" s="134">
        <v>451</v>
      </c>
      <c r="B457" s="206" t="str">
        <f>IF('Dépenses rémunération au réel'!$B457="","",'Dépenses rémunération au réel'!$B457)</f>
        <v/>
      </c>
      <c r="C457" s="206" t="str">
        <f>IF('Dépenses rémunération au réel'!$C457="","",'Dépenses rémunération au réel'!$C457)</f>
        <v/>
      </c>
      <c r="D457" s="207" t="str">
        <f>IF('Dépenses rémunération au réel'!$D457="","",'Dépenses rémunération au réel'!$D457)</f>
        <v/>
      </c>
      <c r="E457" s="131" t="str">
        <f>IF('Dépenses rémunération au réel'!$E457="","",'Dépenses rémunération au réel'!$E457)</f>
        <v/>
      </c>
      <c r="F457" s="131" t="str">
        <f>IF('Dépenses rémunération au réel'!$F457="","",'Dépenses rémunération au réel'!$F457)</f>
        <v/>
      </c>
      <c r="G457" s="289" t="str">
        <f>IF('Dépenses rémunération au réel'!$G457="","",'Dépenses rémunération au réel'!$G457)</f>
        <v/>
      </c>
      <c r="H457" s="289" t="str">
        <f>IF('Dépenses rémunération au réel'!$H457="","",'Dépenses rémunération au réel'!$H457)</f>
        <v/>
      </c>
      <c r="I457" s="144" t="str">
        <f>IF('Dépenses rémunération au réel'!$I457="","",'Dépenses rémunération au réel'!$I457)</f>
        <v/>
      </c>
      <c r="J457" s="190" t="str">
        <f>IF('Dépenses rémunération au réel'!$J457="","",'Dépenses rémunération au réel'!$J457)</f>
        <v/>
      </c>
      <c r="K457" s="190" t="str">
        <f>IF('Dépenses rémunération au réel'!$K457="","",'Dépenses rémunération au réel'!$K457)</f>
        <v/>
      </c>
      <c r="L457" s="213" t="str">
        <f>IF('Dépenses rémunération au réel'!$L457=0,"",'Dépenses rémunération au réel'!$L457)</f>
        <v/>
      </c>
      <c r="M457" s="342"/>
      <c r="N457" s="291" t="str">
        <f t="shared" si="42"/>
        <v/>
      </c>
      <c r="O457" s="291" t="str">
        <f t="shared" si="43"/>
        <v/>
      </c>
      <c r="P457" s="189"/>
      <c r="Q457" s="102"/>
      <c r="R457" s="102"/>
      <c r="S457" s="145" t="str">
        <f t="shared" si="44"/>
        <v/>
      </c>
      <c r="T457" s="191"/>
      <c r="U457" s="192"/>
      <c r="V457" s="146" t="str">
        <f t="shared" si="45"/>
        <v/>
      </c>
      <c r="W457" s="507" t="str">
        <f t="shared" si="46"/>
        <v/>
      </c>
      <c r="X457" s="195" t="str">
        <f>IF(AND(OR(M457="KO",L457&lt;&gt;""),OR(M457="",N457="",O457="")),Listes!$A$74,IF(AND(L457&lt;S457,U457=""),Listes!$A$76,IF(AND(L457&lt;&gt;"",S457&lt;L457,T457=""),Listes!$A$78,IF(AND(Y457="",OR(M457&lt;&gt;"",N457&lt;&gt;"",O457&lt;&gt;"",P457&lt;&gt;"",Q457&lt;&gt;"",R457&lt;&gt;"")),Listes!$A$79,""))))</f>
        <v/>
      </c>
      <c r="Y457" s="196"/>
      <c r="Z457" s="152">
        <f t="shared" si="47"/>
        <v>0</v>
      </c>
    </row>
    <row r="458" spans="1:33" ht="20.100000000000001" customHeight="1" x14ac:dyDescent="0.3">
      <c r="A458" s="134">
        <v>452</v>
      </c>
      <c r="B458" s="206" t="str">
        <f>IF('Dépenses rémunération au réel'!$B458="","",'Dépenses rémunération au réel'!$B458)</f>
        <v/>
      </c>
      <c r="C458" s="206" t="str">
        <f>IF('Dépenses rémunération au réel'!$C458="","",'Dépenses rémunération au réel'!$C458)</f>
        <v/>
      </c>
      <c r="D458" s="207" t="str">
        <f>IF('Dépenses rémunération au réel'!$D458="","",'Dépenses rémunération au réel'!$D458)</f>
        <v/>
      </c>
      <c r="E458" s="131" t="str">
        <f>IF('Dépenses rémunération au réel'!$E458="","",'Dépenses rémunération au réel'!$E458)</f>
        <v/>
      </c>
      <c r="F458" s="131" t="str">
        <f>IF('Dépenses rémunération au réel'!$F458="","",'Dépenses rémunération au réel'!$F458)</f>
        <v/>
      </c>
      <c r="G458" s="289" t="str">
        <f>IF('Dépenses rémunération au réel'!$G458="","",'Dépenses rémunération au réel'!$G458)</f>
        <v/>
      </c>
      <c r="H458" s="289" t="str">
        <f>IF('Dépenses rémunération au réel'!$H458="","",'Dépenses rémunération au réel'!$H458)</f>
        <v/>
      </c>
      <c r="I458" s="144" t="str">
        <f>IF('Dépenses rémunération au réel'!$I458="","",'Dépenses rémunération au réel'!$I458)</f>
        <v/>
      </c>
      <c r="J458" s="190" t="str">
        <f>IF('Dépenses rémunération au réel'!$J458="","",'Dépenses rémunération au réel'!$J458)</f>
        <v/>
      </c>
      <c r="K458" s="190" t="str">
        <f>IF('Dépenses rémunération au réel'!$K458="","",'Dépenses rémunération au réel'!$K458)</f>
        <v/>
      </c>
      <c r="L458" s="213" t="str">
        <f>IF('Dépenses rémunération au réel'!$L458=0,"",'Dépenses rémunération au réel'!$L458)</f>
        <v/>
      </c>
      <c r="M458" s="342"/>
      <c r="N458" s="291" t="str">
        <f t="shared" si="42"/>
        <v/>
      </c>
      <c r="O458" s="291" t="str">
        <f t="shared" si="43"/>
        <v/>
      </c>
      <c r="P458" s="189"/>
      <c r="Q458" s="102"/>
      <c r="R458" s="102"/>
      <c r="S458" s="145" t="str">
        <f t="shared" si="44"/>
        <v/>
      </c>
      <c r="T458" s="191"/>
      <c r="U458" s="192"/>
      <c r="V458" s="146" t="str">
        <f t="shared" si="45"/>
        <v/>
      </c>
      <c r="W458" s="507" t="str">
        <f t="shared" si="46"/>
        <v/>
      </c>
      <c r="X458" s="195" t="str">
        <f>IF(AND(OR(M458="KO",L458&lt;&gt;""),OR(M458="",N458="",O458="")),Listes!$A$74,IF(AND(L458&lt;S458,U458=""),Listes!$A$76,IF(AND(L458&lt;&gt;"",S458&lt;L458,T458=""),Listes!$A$78,IF(AND(Y458="",OR(M458&lt;&gt;"",N458&lt;&gt;"",O458&lt;&gt;"",P458&lt;&gt;"",Q458&lt;&gt;"",R458&lt;&gt;"")),Listes!$A$79,""))))</f>
        <v/>
      </c>
      <c r="Y458" s="196"/>
      <c r="Z458" s="152">
        <f t="shared" si="47"/>
        <v>0</v>
      </c>
      <c r="AB458" s="137"/>
      <c r="AC458" s="137"/>
      <c r="AD458" s="137"/>
      <c r="AE458" s="137"/>
      <c r="AF458" s="137"/>
      <c r="AG458" s="137"/>
    </row>
    <row r="459" spans="1:33" ht="20.100000000000001" customHeight="1" x14ac:dyDescent="0.25">
      <c r="A459" s="134">
        <v>453</v>
      </c>
      <c r="B459" s="206" t="str">
        <f>IF('Dépenses rémunération au réel'!$B459="","",'Dépenses rémunération au réel'!$B459)</f>
        <v/>
      </c>
      <c r="C459" s="206" t="str">
        <f>IF('Dépenses rémunération au réel'!$C459="","",'Dépenses rémunération au réel'!$C459)</f>
        <v/>
      </c>
      <c r="D459" s="207" t="str">
        <f>IF('Dépenses rémunération au réel'!$D459="","",'Dépenses rémunération au réel'!$D459)</f>
        <v/>
      </c>
      <c r="E459" s="131" t="str">
        <f>IF('Dépenses rémunération au réel'!$E459="","",'Dépenses rémunération au réel'!$E459)</f>
        <v/>
      </c>
      <c r="F459" s="131" t="str">
        <f>IF('Dépenses rémunération au réel'!$F459="","",'Dépenses rémunération au réel'!$F459)</f>
        <v/>
      </c>
      <c r="G459" s="289" t="str">
        <f>IF('Dépenses rémunération au réel'!$G459="","",'Dépenses rémunération au réel'!$G459)</f>
        <v/>
      </c>
      <c r="H459" s="289" t="str">
        <f>IF('Dépenses rémunération au réel'!$H459="","",'Dépenses rémunération au réel'!$H459)</f>
        <v/>
      </c>
      <c r="I459" s="144" t="str">
        <f>IF('Dépenses rémunération au réel'!$I459="","",'Dépenses rémunération au réel'!$I459)</f>
        <v/>
      </c>
      <c r="J459" s="190" t="str">
        <f>IF('Dépenses rémunération au réel'!$J459="","",'Dépenses rémunération au réel'!$J459)</f>
        <v/>
      </c>
      <c r="K459" s="190" t="str">
        <f>IF('Dépenses rémunération au réel'!$K459="","",'Dépenses rémunération au réel'!$K459)</f>
        <v/>
      </c>
      <c r="L459" s="213" t="str">
        <f>IF('Dépenses rémunération au réel'!$L459=0,"",'Dépenses rémunération au réel'!$L459)</f>
        <v/>
      </c>
      <c r="M459" s="342"/>
      <c r="N459" s="291" t="str">
        <f t="shared" si="42"/>
        <v/>
      </c>
      <c r="O459" s="291" t="str">
        <f t="shared" si="43"/>
        <v/>
      </c>
      <c r="P459" s="189"/>
      <c r="Q459" s="102"/>
      <c r="R459" s="102"/>
      <c r="S459" s="145" t="str">
        <f t="shared" si="44"/>
        <v/>
      </c>
      <c r="T459" s="191"/>
      <c r="U459" s="192"/>
      <c r="V459" s="146" t="str">
        <f t="shared" si="45"/>
        <v/>
      </c>
      <c r="W459" s="507" t="str">
        <f t="shared" si="46"/>
        <v/>
      </c>
      <c r="X459" s="195" t="str">
        <f>IF(AND(OR(M459="KO",L459&lt;&gt;""),OR(M459="",N459="",O459="")),Listes!$A$74,IF(AND(L459&lt;S459,U459=""),Listes!$A$76,IF(AND(L459&lt;&gt;"",S459&lt;L459,T459=""),Listes!$A$78,IF(AND(Y459="",OR(M459&lt;&gt;"",N459&lt;&gt;"",O459&lt;&gt;"",P459&lt;&gt;"",Q459&lt;&gt;"",R459&lt;&gt;"")),Listes!$A$79,""))))</f>
        <v/>
      </c>
      <c r="Y459" s="196"/>
      <c r="Z459" s="152">
        <f t="shared" si="47"/>
        <v>0</v>
      </c>
    </row>
    <row r="460" spans="1:33" ht="20.100000000000001" customHeight="1" x14ac:dyDescent="0.25">
      <c r="A460" s="134">
        <v>454</v>
      </c>
      <c r="B460" s="206" t="str">
        <f>IF('Dépenses rémunération au réel'!$B460="","",'Dépenses rémunération au réel'!$B460)</f>
        <v/>
      </c>
      <c r="C460" s="206" t="str">
        <f>IF('Dépenses rémunération au réel'!$C460="","",'Dépenses rémunération au réel'!$C460)</f>
        <v/>
      </c>
      <c r="D460" s="207" t="str">
        <f>IF('Dépenses rémunération au réel'!$D460="","",'Dépenses rémunération au réel'!$D460)</f>
        <v/>
      </c>
      <c r="E460" s="131" t="str">
        <f>IF('Dépenses rémunération au réel'!$E460="","",'Dépenses rémunération au réel'!$E460)</f>
        <v/>
      </c>
      <c r="F460" s="131" t="str">
        <f>IF('Dépenses rémunération au réel'!$F460="","",'Dépenses rémunération au réel'!$F460)</f>
        <v/>
      </c>
      <c r="G460" s="289" t="str">
        <f>IF('Dépenses rémunération au réel'!$G460="","",'Dépenses rémunération au réel'!$G460)</f>
        <v/>
      </c>
      <c r="H460" s="289" t="str">
        <f>IF('Dépenses rémunération au réel'!$H460="","",'Dépenses rémunération au réel'!$H460)</f>
        <v/>
      </c>
      <c r="I460" s="144" t="str">
        <f>IF('Dépenses rémunération au réel'!$I460="","",'Dépenses rémunération au réel'!$I460)</f>
        <v/>
      </c>
      <c r="J460" s="190" t="str">
        <f>IF('Dépenses rémunération au réel'!$J460="","",'Dépenses rémunération au réel'!$J460)</f>
        <v/>
      </c>
      <c r="K460" s="190" t="str">
        <f>IF('Dépenses rémunération au réel'!$K460="","",'Dépenses rémunération au réel'!$K460)</f>
        <v/>
      </c>
      <c r="L460" s="213" t="str">
        <f>IF('Dépenses rémunération au réel'!$L460=0,"",'Dépenses rémunération au réel'!$L460)</f>
        <v/>
      </c>
      <c r="M460" s="342"/>
      <c r="N460" s="291" t="str">
        <f t="shared" si="42"/>
        <v/>
      </c>
      <c r="O460" s="291" t="str">
        <f t="shared" si="43"/>
        <v/>
      </c>
      <c r="P460" s="189"/>
      <c r="Q460" s="102"/>
      <c r="R460" s="102"/>
      <c r="S460" s="145" t="str">
        <f t="shared" si="44"/>
        <v/>
      </c>
      <c r="T460" s="191"/>
      <c r="U460" s="192"/>
      <c r="V460" s="146" t="str">
        <f t="shared" si="45"/>
        <v/>
      </c>
      <c r="W460" s="507" t="str">
        <f t="shared" si="46"/>
        <v/>
      </c>
      <c r="X460" s="195" t="str">
        <f>IF(AND(OR(M460="KO",L460&lt;&gt;""),OR(M460="",N460="",O460="")),Listes!$A$74,IF(AND(L460&lt;S460,U460=""),Listes!$A$76,IF(AND(L460&lt;&gt;"",S460&lt;L460,T460=""),Listes!$A$78,IF(AND(Y460="",OR(M460&lt;&gt;"",N460&lt;&gt;"",O460&lt;&gt;"",P460&lt;&gt;"",Q460&lt;&gt;"",R460&lt;&gt;"")),Listes!$A$79,""))))</f>
        <v/>
      </c>
      <c r="Y460" s="196"/>
      <c r="Z460" s="152">
        <f t="shared" si="47"/>
        <v>0</v>
      </c>
    </row>
    <row r="461" spans="1:33" ht="20.100000000000001" customHeight="1" x14ac:dyDescent="0.25">
      <c r="A461" s="134">
        <v>455</v>
      </c>
      <c r="B461" s="206" t="str">
        <f>IF('Dépenses rémunération au réel'!$B461="","",'Dépenses rémunération au réel'!$B461)</f>
        <v/>
      </c>
      <c r="C461" s="206" t="str">
        <f>IF('Dépenses rémunération au réel'!$C461="","",'Dépenses rémunération au réel'!$C461)</f>
        <v/>
      </c>
      <c r="D461" s="207" t="str">
        <f>IF('Dépenses rémunération au réel'!$D461="","",'Dépenses rémunération au réel'!$D461)</f>
        <v/>
      </c>
      <c r="E461" s="131" t="str">
        <f>IF('Dépenses rémunération au réel'!$E461="","",'Dépenses rémunération au réel'!$E461)</f>
        <v/>
      </c>
      <c r="F461" s="131" t="str">
        <f>IF('Dépenses rémunération au réel'!$F461="","",'Dépenses rémunération au réel'!$F461)</f>
        <v/>
      </c>
      <c r="G461" s="289" t="str">
        <f>IF('Dépenses rémunération au réel'!$G461="","",'Dépenses rémunération au réel'!$G461)</f>
        <v/>
      </c>
      <c r="H461" s="289" t="str">
        <f>IF('Dépenses rémunération au réel'!$H461="","",'Dépenses rémunération au réel'!$H461)</f>
        <v/>
      </c>
      <c r="I461" s="144" t="str">
        <f>IF('Dépenses rémunération au réel'!$I461="","",'Dépenses rémunération au réel'!$I461)</f>
        <v/>
      </c>
      <c r="J461" s="190" t="str">
        <f>IF('Dépenses rémunération au réel'!$J461="","",'Dépenses rémunération au réel'!$J461)</f>
        <v/>
      </c>
      <c r="K461" s="190" t="str">
        <f>IF('Dépenses rémunération au réel'!$K461="","",'Dépenses rémunération au réel'!$K461)</f>
        <v/>
      </c>
      <c r="L461" s="213" t="str">
        <f>IF('Dépenses rémunération au réel'!$L461=0,"",'Dépenses rémunération au réel'!$L461)</f>
        <v/>
      </c>
      <c r="M461" s="342"/>
      <c r="N461" s="291" t="str">
        <f t="shared" si="42"/>
        <v/>
      </c>
      <c r="O461" s="291" t="str">
        <f t="shared" si="43"/>
        <v/>
      </c>
      <c r="P461" s="189"/>
      <c r="Q461" s="102"/>
      <c r="R461" s="102"/>
      <c r="S461" s="145" t="str">
        <f t="shared" si="44"/>
        <v/>
      </c>
      <c r="T461" s="191"/>
      <c r="U461" s="192"/>
      <c r="V461" s="146" t="str">
        <f t="shared" si="45"/>
        <v/>
      </c>
      <c r="W461" s="507" t="str">
        <f t="shared" si="46"/>
        <v/>
      </c>
      <c r="X461" s="195" t="str">
        <f>IF(AND(OR(M461="KO",L461&lt;&gt;""),OR(M461="",N461="",O461="")),Listes!$A$74,IF(AND(L461&lt;S461,U461=""),Listes!$A$76,IF(AND(L461&lt;&gt;"",S461&lt;L461,T461=""),Listes!$A$78,IF(AND(Y461="",OR(M461&lt;&gt;"",N461&lt;&gt;"",O461&lt;&gt;"",P461&lt;&gt;"",Q461&lt;&gt;"",R461&lt;&gt;"")),Listes!$A$79,""))))</f>
        <v/>
      </c>
      <c r="Y461" s="196"/>
      <c r="Z461" s="152">
        <f t="shared" si="47"/>
        <v>0</v>
      </c>
    </row>
    <row r="462" spans="1:33" ht="20.100000000000001" customHeight="1" x14ac:dyDescent="0.25">
      <c r="A462" s="134">
        <v>456</v>
      </c>
      <c r="B462" s="206" t="str">
        <f>IF('Dépenses rémunération au réel'!$B462="","",'Dépenses rémunération au réel'!$B462)</f>
        <v/>
      </c>
      <c r="C462" s="206" t="str">
        <f>IF('Dépenses rémunération au réel'!$C462="","",'Dépenses rémunération au réel'!$C462)</f>
        <v/>
      </c>
      <c r="D462" s="207" t="str">
        <f>IF('Dépenses rémunération au réel'!$D462="","",'Dépenses rémunération au réel'!$D462)</f>
        <v/>
      </c>
      <c r="E462" s="131" t="str">
        <f>IF('Dépenses rémunération au réel'!$E462="","",'Dépenses rémunération au réel'!$E462)</f>
        <v/>
      </c>
      <c r="F462" s="131" t="str">
        <f>IF('Dépenses rémunération au réel'!$F462="","",'Dépenses rémunération au réel'!$F462)</f>
        <v/>
      </c>
      <c r="G462" s="289" t="str">
        <f>IF('Dépenses rémunération au réel'!$G462="","",'Dépenses rémunération au réel'!$G462)</f>
        <v/>
      </c>
      <c r="H462" s="289" t="str">
        <f>IF('Dépenses rémunération au réel'!$H462="","",'Dépenses rémunération au réel'!$H462)</f>
        <v/>
      </c>
      <c r="I462" s="144" t="str">
        <f>IF('Dépenses rémunération au réel'!$I462="","",'Dépenses rémunération au réel'!$I462)</f>
        <v/>
      </c>
      <c r="J462" s="190" t="str">
        <f>IF('Dépenses rémunération au réel'!$J462="","",'Dépenses rémunération au réel'!$J462)</f>
        <v/>
      </c>
      <c r="K462" s="190" t="str">
        <f>IF('Dépenses rémunération au réel'!$K462="","",'Dépenses rémunération au réel'!$K462)</f>
        <v/>
      </c>
      <c r="L462" s="213" t="str">
        <f>IF('Dépenses rémunération au réel'!$L462=0,"",'Dépenses rémunération au réel'!$L462)</f>
        <v/>
      </c>
      <c r="M462" s="342"/>
      <c r="N462" s="291" t="str">
        <f t="shared" si="42"/>
        <v/>
      </c>
      <c r="O462" s="291" t="str">
        <f t="shared" si="43"/>
        <v/>
      </c>
      <c r="P462" s="189"/>
      <c r="Q462" s="102"/>
      <c r="R462" s="102"/>
      <c r="S462" s="145" t="str">
        <f t="shared" si="44"/>
        <v/>
      </c>
      <c r="T462" s="191"/>
      <c r="U462" s="192"/>
      <c r="V462" s="146" t="str">
        <f t="shared" si="45"/>
        <v/>
      </c>
      <c r="W462" s="507" t="str">
        <f t="shared" si="46"/>
        <v/>
      </c>
      <c r="X462" s="195" t="str">
        <f>IF(AND(OR(M462="KO",L462&lt;&gt;""),OR(M462="",N462="",O462="")),Listes!$A$74,IF(AND(L462&lt;S462,U462=""),Listes!$A$76,IF(AND(L462&lt;&gt;"",S462&lt;L462,T462=""),Listes!$A$78,IF(AND(Y462="",OR(M462&lt;&gt;"",N462&lt;&gt;"",O462&lt;&gt;"",P462&lt;&gt;"",Q462&lt;&gt;"",R462&lt;&gt;"")),Listes!$A$79,""))))</f>
        <v/>
      </c>
      <c r="Y462" s="196"/>
      <c r="Z462" s="152">
        <f t="shared" si="47"/>
        <v>0</v>
      </c>
    </row>
    <row r="463" spans="1:33" ht="20.100000000000001" customHeight="1" x14ac:dyDescent="0.25">
      <c r="A463" s="134">
        <v>457</v>
      </c>
      <c r="B463" s="206" t="str">
        <f>IF('Dépenses rémunération au réel'!$B463="","",'Dépenses rémunération au réel'!$B463)</f>
        <v/>
      </c>
      <c r="C463" s="206" t="str">
        <f>IF('Dépenses rémunération au réel'!$C463="","",'Dépenses rémunération au réel'!$C463)</f>
        <v/>
      </c>
      <c r="D463" s="207" t="str">
        <f>IF('Dépenses rémunération au réel'!$D463="","",'Dépenses rémunération au réel'!$D463)</f>
        <v/>
      </c>
      <c r="E463" s="131" t="str">
        <f>IF('Dépenses rémunération au réel'!$E463="","",'Dépenses rémunération au réel'!$E463)</f>
        <v/>
      </c>
      <c r="F463" s="131" t="str">
        <f>IF('Dépenses rémunération au réel'!$F463="","",'Dépenses rémunération au réel'!$F463)</f>
        <v/>
      </c>
      <c r="G463" s="289" t="str">
        <f>IF('Dépenses rémunération au réel'!$G463="","",'Dépenses rémunération au réel'!$G463)</f>
        <v/>
      </c>
      <c r="H463" s="289" t="str">
        <f>IF('Dépenses rémunération au réel'!$H463="","",'Dépenses rémunération au réel'!$H463)</f>
        <v/>
      </c>
      <c r="I463" s="144" t="str">
        <f>IF('Dépenses rémunération au réel'!$I463="","",'Dépenses rémunération au réel'!$I463)</f>
        <v/>
      </c>
      <c r="J463" s="190" t="str">
        <f>IF('Dépenses rémunération au réel'!$J463="","",'Dépenses rémunération au réel'!$J463)</f>
        <v/>
      </c>
      <c r="K463" s="190" t="str">
        <f>IF('Dépenses rémunération au réel'!$K463="","",'Dépenses rémunération au réel'!$K463)</f>
        <v/>
      </c>
      <c r="L463" s="213" t="str">
        <f>IF('Dépenses rémunération au réel'!$L463=0,"",'Dépenses rémunération au réel'!$L463)</f>
        <v/>
      </c>
      <c r="M463" s="342"/>
      <c r="N463" s="291" t="str">
        <f t="shared" si="42"/>
        <v/>
      </c>
      <c r="O463" s="291" t="str">
        <f t="shared" si="43"/>
        <v/>
      </c>
      <c r="P463" s="189"/>
      <c r="Q463" s="102"/>
      <c r="R463" s="102"/>
      <c r="S463" s="145" t="str">
        <f t="shared" si="44"/>
        <v/>
      </c>
      <c r="T463" s="191"/>
      <c r="U463" s="192"/>
      <c r="V463" s="146" t="str">
        <f t="shared" si="45"/>
        <v/>
      </c>
      <c r="W463" s="507" t="str">
        <f t="shared" si="46"/>
        <v/>
      </c>
      <c r="X463" s="195" t="str">
        <f>IF(AND(OR(M463="KO",L463&lt;&gt;""),OR(M463="",N463="",O463="")),Listes!$A$74,IF(AND(L463&lt;S463,U463=""),Listes!$A$76,IF(AND(L463&lt;&gt;"",S463&lt;L463,T463=""),Listes!$A$78,IF(AND(Y463="",OR(M463&lt;&gt;"",N463&lt;&gt;"",O463&lt;&gt;"",P463&lt;&gt;"",Q463&lt;&gt;"",R463&lt;&gt;"")),Listes!$A$79,""))))</f>
        <v/>
      </c>
      <c r="Y463" s="196"/>
      <c r="Z463" s="152">
        <f t="shared" si="47"/>
        <v>0</v>
      </c>
    </row>
    <row r="464" spans="1:33" ht="20.100000000000001" customHeight="1" x14ac:dyDescent="0.25">
      <c r="A464" s="134">
        <v>458</v>
      </c>
      <c r="B464" s="206" t="str">
        <f>IF('Dépenses rémunération au réel'!$B464="","",'Dépenses rémunération au réel'!$B464)</f>
        <v/>
      </c>
      <c r="C464" s="206" t="str">
        <f>IF('Dépenses rémunération au réel'!$C464="","",'Dépenses rémunération au réel'!$C464)</f>
        <v/>
      </c>
      <c r="D464" s="207" t="str">
        <f>IF('Dépenses rémunération au réel'!$D464="","",'Dépenses rémunération au réel'!$D464)</f>
        <v/>
      </c>
      <c r="E464" s="131" t="str">
        <f>IF('Dépenses rémunération au réel'!$E464="","",'Dépenses rémunération au réel'!$E464)</f>
        <v/>
      </c>
      <c r="F464" s="131" t="str">
        <f>IF('Dépenses rémunération au réel'!$F464="","",'Dépenses rémunération au réel'!$F464)</f>
        <v/>
      </c>
      <c r="G464" s="289" t="str">
        <f>IF('Dépenses rémunération au réel'!$G464="","",'Dépenses rémunération au réel'!$G464)</f>
        <v/>
      </c>
      <c r="H464" s="289" t="str">
        <f>IF('Dépenses rémunération au réel'!$H464="","",'Dépenses rémunération au réel'!$H464)</f>
        <v/>
      </c>
      <c r="I464" s="144" t="str">
        <f>IF('Dépenses rémunération au réel'!$I464="","",'Dépenses rémunération au réel'!$I464)</f>
        <v/>
      </c>
      <c r="J464" s="190" t="str">
        <f>IF('Dépenses rémunération au réel'!$J464="","",'Dépenses rémunération au réel'!$J464)</f>
        <v/>
      </c>
      <c r="K464" s="190" t="str">
        <f>IF('Dépenses rémunération au réel'!$K464="","",'Dépenses rémunération au réel'!$K464)</f>
        <v/>
      </c>
      <c r="L464" s="213" t="str">
        <f>IF('Dépenses rémunération au réel'!$L464=0,"",'Dépenses rémunération au réel'!$L464)</f>
        <v/>
      </c>
      <c r="M464" s="342"/>
      <c r="N464" s="291" t="str">
        <f t="shared" si="42"/>
        <v/>
      </c>
      <c r="O464" s="291" t="str">
        <f t="shared" si="43"/>
        <v/>
      </c>
      <c r="P464" s="189"/>
      <c r="Q464" s="102"/>
      <c r="R464" s="102"/>
      <c r="S464" s="145" t="str">
        <f t="shared" si="44"/>
        <v/>
      </c>
      <c r="T464" s="191"/>
      <c r="U464" s="192"/>
      <c r="V464" s="146" t="str">
        <f t="shared" si="45"/>
        <v/>
      </c>
      <c r="W464" s="507" t="str">
        <f t="shared" si="46"/>
        <v/>
      </c>
      <c r="X464" s="195" t="str">
        <f>IF(AND(OR(M464="KO",L464&lt;&gt;""),OR(M464="",N464="",O464="")),Listes!$A$74,IF(AND(L464&lt;S464,U464=""),Listes!$A$76,IF(AND(L464&lt;&gt;"",S464&lt;L464,T464=""),Listes!$A$78,IF(AND(Y464="",OR(M464&lt;&gt;"",N464&lt;&gt;"",O464&lt;&gt;"",P464&lt;&gt;"",Q464&lt;&gt;"",R464&lt;&gt;"")),Listes!$A$79,""))))</f>
        <v/>
      </c>
      <c r="Y464" s="196"/>
      <c r="Z464" s="152">
        <f t="shared" si="47"/>
        <v>0</v>
      </c>
    </row>
    <row r="465" spans="1:26" ht="20.100000000000001" customHeight="1" x14ac:dyDescent="0.25">
      <c r="A465" s="134">
        <v>459</v>
      </c>
      <c r="B465" s="206" t="str">
        <f>IF('Dépenses rémunération au réel'!$B465="","",'Dépenses rémunération au réel'!$B465)</f>
        <v/>
      </c>
      <c r="C465" s="206" t="str">
        <f>IF('Dépenses rémunération au réel'!$C465="","",'Dépenses rémunération au réel'!$C465)</f>
        <v/>
      </c>
      <c r="D465" s="207" t="str">
        <f>IF('Dépenses rémunération au réel'!$D465="","",'Dépenses rémunération au réel'!$D465)</f>
        <v/>
      </c>
      <c r="E465" s="131" t="str">
        <f>IF('Dépenses rémunération au réel'!$E465="","",'Dépenses rémunération au réel'!$E465)</f>
        <v/>
      </c>
      <c r="F465" s="131" t="str">
        <f>IF('Dépenses rémunération au réel'!$F465="","",'Dépenses rémunération au réel'!$F465)</f>
        <v/>
      </c>
      <c r="G465" s="289" t="str">
        <f>IF('Dépenses rémunération au réel'!$G465="","",'Dépenses rémunération au réel'!$G465)</f>
        <v/>
      </c>
      <c r="H465" s="289" t="str">
        <f>IF('Dépenses rémunération au réel'!$H465="","",'Dépenses rémunération au réel'!$H465)</f>
        <v/>
      </c>
      <c r="I465" s="144" t="str">
        <f>IF('Dépenses rémunération au réel'!$I465="","",'Dépenses rémunération au réel'!$I465)</f>
        <v/>
      </c>
      <c r="J465" s="190" t="str">
        <f>IF('Dépenses rémunération au réel'!$J465="","",'Dépenses rémunération au réel'!$J465)</f>
        <v/>
      </c>
      <c r="K465" s="190" t="str">
        <f>IF('Dépenses rémunération au réel'!$K465="","",'Dépenses rémunération au réel'!$K465)</f>
        <v/>
      </c>
      <c r="L465" s="213" t="str">
        <f>IF('Dépenses rémunération au réel'!$L465=0,"",'Dépenses rémunération au réel'!$L465)</f>
        <v/>
      </c>
      <c r="M465" s="342"/>
      <c r="N465" s="291" t="str">
        <f t="shared" si="42"/>
        <v/>
      </c>
      <c r="O465" s="291" t="str">
        <f t="shared" si="43"/>
        <v/>
      </c>
      <c r="P465" s="189"/>
      <c r="Q465" s="102"/>
      <c r="R465" s="102"/>
      <c r="S465" s="145" t="str">
        <f t="shared" si="44"/>
        <v/>
      </c>
      <c r="T465" s="191"/>
      <c r="U465" s="192"/>
      <c r="V465" s="146" t="str">
        <f t="shared" si="45"/>
        <v/>
      </c>
      <c r="W465" s="507" t="str">
        <f t="shared" si="46"/>
        <v/>
      </c>
      <c r="X465" s="195" t="str">
        <f>IF(AND(OR(M465="KO",L465&lt;&gt;""),OR(M465="",N465="",O465="")),Listes!$A$74,IF(AND(L465&lt;S465,U465=""),Listes!$A$76,IF(AND(L465&lt;&gt;"",S465&lt;L465,T465=""),Listes!$A$78,IF(AND(Y465="",OR(M465&lt;&gt;"",N465&lt;&gt;"",O465&lt;&gt;"",P465&lt;&gt;"",Q465&lt;&gt;"",R465&lt;&gt;"")),Listes!$A$79,""))))</f>
        <v/>
      </c>
      <c r="Y465" s="196"/>
      <c r="Z465" s="152">
        <f t="shared" si="47"/>
        <v>0</v>
      </c>
    </row>
    <row r="466" spans="1:26" ht="20.100000000000001" customHeight="1" x14ac:dyDescent="0.25">
      <c r="A466" s="134">
        <v>460</v>
      </c>
      <c r="B466" s="206" t="str">
        <f>IF('Dépenses rémunération au réel'!$B466="","",'Dépenses rémunération au réel'!$B466)</f>
        <v/>
      </c>
      <c r="C466" s="206" t="str">
        <f>IF('Dépenses rémunération au réel'!$C466="","",'Dépenses rémunération au réel'!$C466)</f>
        <v/>
      </c>
      <c r="D466" s="207" t="str">
        <f>IF('Dépenses rémunération au réel'!$D466="","",'Dépenses rémunération au réel'!$D466)</f>
        <v/>
      </c>
      <c r="E466" s="131" t="str">
        <f>IF('Dépenses rémunération au réel'!$E466="","",'Dépenses rémunération au réel'!$E466)</f>
        <v/>
      </c>
      <c r="F466" s="131" t="str">
        <f>IF('Dépenses rémunération au réel'!$F466="","",'Dépenses rémunération au réel'!$F466)</f>
        <v/>
      </c>
      <c r="G466" s="289" t="str">
        <f>IF('Dépenses rémunération au réel'!$G466="","",'Dépenses rémunération au réel'!$G466)</f>
        <v/>
      </c>
      <c r="H466" s="289" t="str">
        <f>IF('Dépenses rémunération au réel'!$H466="","",'Dépenses rémunération au réel'!$H466)</f>
        <v/>
      </c>
      <c r="I466" s="144" t="str">
        <f>IF('Dépenses rémunération au réel'!$I466="","",'Dépenses rémunération au réel'!$I466)</f>
        <v/>
      </c>
      <c r="J466" s="190" t="str">
        <f>IF('Dépenses rémunération au réel'!$J466="","",'Dépenses rémunération au réel'!$J466)</f>
        <v/>
      </c>
      <c r="K466" s="190" t="str">
        <f>IF('Dépenses rémunération au réel'!$K466="","",'Dépenses rémunération au réel'!$K466)</f>
        <v/>
      </c>
      <c r="L466" s="213" t="str">
        <f>IF('Dépenses rémunération au réel'!$L466=0,"",'Dépenses rémunération au réel'!$L466)</f>
        <v/>
      </c>
      <c r="M466" s="342"/>
      <c r="N466" s="291" t="str">
        <f t="shared" si="42"/>
        <v/>
      </c>
      <c r="O466" s="291" t="str">
        <f t="shared" si="43"/>
        <v/>
      </c>
      <c r="P466" s="189"/>
      <c r="Q466" s="102"/>
      <c r="R466" s="102"/>
      <c r="S466" s="145" t="str">
        <f t="shared" si="44"/>
        <v/>
      </c>
      <c r="T466" s="191"/>
      <c r="U466" s="192"/>
      <c r="V466" s="146" t="str">
        <f t="shared" si="45"/>
        <v/>
      </c>
      <c r="W466" s="507" t="str">
        <f t="shared" si="46"/>
        <v/>
      </c>
      <c r="X466" s="195" t="str">
        <f>IF(AND(OR(M466="KO",L466&lt;&gt;""),OR(M466="",N466="",O466="")),Listes!$A$74,IF(AND(L466&lt;S466,U466=""),Listes!$A$76,IF(AND(L466&lt;&gt;"",S466&lt;L466,T466=""),Listes!$A$78,IF(AND(Y466="",OR(M466&lt;&gt;"",N466&lt;&gt;"",O466&lt;&gt;"",P466&lt;&gt;"",Q466&lt;&gt;"",R466&lt;&gt;"")),Listes!$A$79,""))))</f>
        <v/>
      </c>
      <c r="Y466" s="196"/>
      <c r="Z466" s="152">
        <f t="shared" si="47"/>
        <v>0</v>
      </c>
    </row>
    <row r="467" spans="1:26" ht="20.100000000000001" customHeight="1" x14ac:dyDescent="0.25">
      <c r="A467" s="134">
        <v>461</v>
      </c>
      <c r="B467" s="206" t="str">
        <f>IF('Dépenses rémunération au réel'!$B467="","",'Dépenses rémunération au réel'!$B467)</f>
        <v/>
      </c>
      <c r="C467" s="206" t="str">
        <f>IF('Dépenses rémunération au réel'!$C467="","",'Dépenses rémunération au réel'!$C467)</f>
        <v/>
      </c>
      <c r="D467" s="207" t="str">
        <f>IF('Dépenses rémunération au réel'!$D467="","",'Dépenses rémunération au réel'!$D467)</f>
        <v/>
      </c>
      <c r="E467" s="131" t="str">
        <f>IF('Dépenses rémunération au réel'!$E467="","",'Dépenses rémunération au réel'!$E467)</f>
        <v/>
      </c>
      <c r="F467" s="131" t="str">
        <f>IF('Dépenses rémunération au réel'!$F467="","",'Dépenses rémunération au réel'!$F467)</f>
        <v/>
      </c>
      <c r="G467" s="289" t="str">
        <f>IF('Dépenses rémunération au réel'!$G467="","",'Dépenses rémunération au réel'!$G467)</f>
        <v/>
      </c>
      <c r="H467" s="289" t="str">
        <f>IF('Dépenses rémunération au réel'!$H467="","",'Dépenses rémunération au réel'!$H467)</f>
        <v/>
      </c>
      <c r="I467" s="144" t="str">
        <f>IF('Dépenses rémunération au réel'!$I467="","",'Dépenses rémunération au réel'!$I467)</f>
        <v/>
      </c>
      <c r="J467" s="190" t="str">
        <f>IF('Dépenses rémunération au réel'!$J467="","",'Dépenses rémunération au réel'!$J467)</f>
        <v/>
      </c>
      <c r="K467" s="190" t="str">
        <f>IF('Dépenses rémunération au réel'!$K467="","",'Dépenses rémunération au réel'!$K467)</f>
        <v/>
      </c>
      <c r="L467" s="213" t="str">
        <f>IF('Dépenses rémunération au réel'!$L467=0,"",'Dépenses rémunération au réel'!$L467)</f>
        <v/>
      </c>
      <c r="M467" s="342"/>
      <c r="N467" s="291" t="str">
        <f t="shared" si="42"/>
        <v/>
      </c>
      <c r="O467" s="291" t="str">
        <f t="shared" si="43"/>
        <v/>
      </c>
      <c r="P467" s="189"/>
      <c r="Q467" s="102"/>
      <c r="R467" s="102"/>
      <c r="S467" s="145" t="str">
        <f t="shared" si="44"/>
        <v/>
      </c>
      <c r="T467" s="191"/>
      <c r="U467" s="192"/>
      <c r="V467" s="146" t="str">
        <f t="shared" si="45"/>
        <v/>
      </c>
      <c r="W467" s="507" t="str">
        <f t="shared" si="46"/>
        <v/>
      </c>
      <c r="X467" s="195" t="str">
        <f>IF(AND(OR(M467="KO",L467&lt;&gt;""),OR(M467="",N467="",O467="")),Listes!$A$74,IF(AND(L467&lt;S467,U467=""),Listes!$A$76,IF(AND(L467&lt;&gt;"",S467&lt;L467,T467=""),Listes!$A$78,IF(AND(Y467="",OR(M467&lt;&gt;"",N467&lt;&gt;"",O467&lt;&gt;"",P467&lt;&gt;"",Q467&lt;&gt;"",R467&lt;&gt;"")),Listes!$A$79,""))))</f>
        <v/>
      </c>
      <c r="Y467" s="196"/>
      <c r="Z467" s="152">
        <f t="shared" si="47"/>
        <v>0</v>
      </c>
    </row>
    <row r="468" spans="1:26" ht="20.100000000000001" customHeight="1" x14ac:dyDescent="0.25">
      <c r="A468" s="134">
        <v>462</v>
      </c>
      <c r="B468" s="206" t="str">
        <f>IF('Dépenses rémunération au réel'!$B468="","",'Dépenses rémunération au réel'!$B468)</f>
        <v/>
      </c>
      <c r="C468" s="206" t="str">
        <f>IF('Dépenses rémunération au réel'!$C468="","",'Dépenses rémunération au réel'!$C468)</f>
        <v/>
      </c>
      <c r="D468" s="207" t="str">
        <f>IF('Dépenses rémunération au réel'!$D468="","",'Dépenses rémunération au réel'!$D468)</f>
        <v/>
      </c>
      <c r="E468" s="131" t="str">
        <f>IF('Dépenses rémunération au réel'!$E468="","",'Dépenses rémunération au réel'!$E468)</f>
        <v/>
      </c>
      <c r="F468" s="131" t="str">
        <f>IF('Dépenses rémunération au réel'!$F468="","",'Dépenses rémunération au réel'!$F468)</f>
        <v/>
      </c>
      <c r="G468" s="289" t="str">
        <f>IF('Dépenses rémunération au réel'!$G468="","",'Dépenses rémunération au réel'!$G468)</f>
        <v/>
      </c>
      <c r="H468" s="289" t="str">
        <f>IF('Dépenses rémunération au réel'!$H468="","",'Dépenses rémunération au réel'!$H468)</f>
        <v/>
      </c>
      <c r="I468" s="144" t="str">
        <f>IF('Dépenses rémunération au réel'!$I468="","",'Dépenses rémunération au réel'!$I468)</f>
        <v/>
      </c>
      <c r="J468" s="190" t="str">
        <f>IF('Dépenses rémunération au réel'!$J468="","",'Dépenses rémunération au réel'!$J468)</f>
        <v/>
      </c>
      <c r="K468" s="190" t="str">
        <f>IF('Dépenses rémunération au réel'!$K468="","",'Dépenses rémunération au réel'!$K468)</f>
        <v/>
      </c>
      <c r="L468" s="213" t="str">
        <f>IF('Dépenses rémunération au réel'!$L468=0,"",'Dépenses rémunération au réel'!$L468)</f>
        <v/>
      </c>
      <c r="M468" s="342"/>
      <c r="N468" s="291" t="str">
        <f t="shared" si="42"/>
        <v/>
      </c>
      <c r="O468" s="291" t="str">
        <f t="shared" si="43"/>
        <v/>
      </c>
      <c r="P468" s="189"/>
      <c r="Q468" s="102"/>
      <c r="R468" s="102"/>
      <c r="S468" s="145" t="str">
        <f t="shared" si="44"/>
        <v/>
      </c>
      <c r="T468" s="191"/>
      <c r="U468" s="192"/>
      <c r="V468" s="146" t="str">
        <f t="shared" si="45"/>
        <v/>
      </c>
      <c r="W468" s="507" t="str">
        <f t="shared" si="46"/>
        <v/>
      </c>
      <c r="X468" s="195" t="str">
        <f>IF(AND(OR(M468="KO",L468&lt;&gt;""),OR(M468="",N468="",O468="")),Listes!$A$74,IF(AND(L468&lt;S468,U468=""),Listes!$A$76,IF(AND(L468&lt;&gt;"",S468&lt;L468,T468=""),Listes!$A$78,IF(AND(Y468="",OR(M468&lt;&gt;"",N468&lt;&gt;"",O468&lt;&gt;"",P468&lt;&gt;"",Q468&lt;&gt;"",R468&lt;&gt;"")),Listes!$A$79,""))))</f>
        <v/>
      </c>
      <c r="Y468" s="196"/>
      <c r="Z468" s="152">
        <f t="shared" si="47"/>
        <v>0</v>
      </c>
    </row>
    <row r="469" spans="1:26" ht="20.100000000000001" customHeight="1" x14ac:dyDescent="0.25">
      <c r="A469" s="134">
        <v>463</v>
      </c>
      <c r="B469" s="206" t="str">
        <f>IF('Dépenses rémunération au réel'!$B469="","",'Dépenses rémunération au réel'!$B469)</f>
        <v/>
      </c>
      <c r="C469" s="206" t="str">
        <f>IF('Dépenses rémunération au réel'!$C469="","",'Dépenses rémunération au réel'!$C469)</f>
        <v/>
      </c>
      <c r="D469" s="207" t="str">
        <f>IF('Dépenses rémunération au réel'!$D469="","",'Dépenses rémunération au réel'!$D469)</f>
        <v/>
      </c>
      <c r="E469" s="131" t="str">
        <f>IF('Dépenses rémunération au réel'!$E469="","",'Dépenses rémunération au réel'!$E469)</f>
        <v/>
      </c>
      <c r="F469" s="131" t="str">
        <f>IF('Dépenses rémunération au réel'!$F469="","",'Dépenses rémunération au réel'!$F469)</f>
        <v/>
      </c>
      <c r="G469" s="289" t="str">
        <f>IF('Dépenses rémunération au réel'!$G469="","",'Dépenses rémunération au réel'!$G469)</f>
        <v/>
      </c>
      <c r="H469" s="289" t="str">
        <f>IF('Dépenses rémunération au réel'!$H469="","",'Dépenses rémunération au réel'!$H469)</f>
        <v/>
      </c>
      <c r="I469" s="144" t="str">
        <f>IF('Dépenses rémunération au réel'!$I469="","",'Dépenses rémunération au réel'!$I469)</f>
        <v/>
      </c>
      <c r="J469" s="190" t="str">
        <f>IF('Dépenses rémunération au réel'!$J469="","",'Dépenses rémunération au réel'!$J469)</f>
        <v/>
      </c>
      <c r="K469" s="190" t="str">
        <f>IF('Dépenses rémunération au réel'!$K469="","",'Dépenses rémunération au réel'!$K469)</f>
        <v/>
      </c>
      <c r="L469" s="213" t="str">
        <f>IF('Dépenses rémunération au réel'!$L469=0,"",'Dépenses rémunération au réel'!$L469)</f>
        <v/>
      </c>
      <c r="M469" s="342"/>
      <c r="N469" s="291" t="str">
        <f t="shared" si="42"/>
        <v/>
      </c>
      <c r="O469" s="291" t="str">
        <f t="shared" si="43"/>
        <v/>
      </c>
      <c r="P469" s="189"/>
      <c r="Q469" s="102"/>
      <c r="R469" s="102"/>
      <c r="S469" s="145" t="str">
        <f t="shared" si="44"/>
        <v/>
      </c>
      <c r="T469" s="191"/>
      <c r="U469" s="192"/>
      <c r="V469" s="146" t="str">
        <f t="shared" si="45"/>
        <v/>
      </c>
      <c r="W469" s="507" t="str">
        <f t="shared" si="46"/>
        <v/>
      </c>
      <c r="X469" s="195" t="str">
        <f>IF(AND(OR(M469="KO",L469&lt;&gt;""),OR(M469="",N469="",O469="")),Listes!$A$74,IF(AND(L469&lt;S469,U469=""),Listes!$A$76,IF(AND(L469&lt;&gt;"",S469&lt;L469,T469=""),Listes!$A$78,IF(AND(Y469="",OR(M469&lt;&gt;"",N469&lt;&gt;"",O469&lt;&gt;"",P469&lt;&gt;"",Q469&lt;&gt;"",R469&lt;&gt;"")),Listes!$A$79,""))))</f>
        <v/>
      </c>
      <c r="Y469" s="196"/>
      <c r="Z469" s="152">
        <f t="shared" si="47"/>
        <v>0</v>
      </c>
    </row>
    <row r="470" spans="1:26" ht="20.100000000000001" customHeight="1" x14ac:dyDescent="0.25">
      <c r="A470" s="134">
        <v>464</v>
      </c>
      <c r="B470" s="206" t="str">
        <f>IF('Dépenses rémunération au réel'!$B470="","",'Dépenses rémunération au réel'!$B470)</f>
        <v/>
      </c>
      <c r="C470" s="206" t="str">
        <f>IF('Dépenses rémunération au réel'!$C470="","",'Dépenses rémunération au réel'!$C470)</f>
        <v/>
      </c>
      <c r="D470" s="207" t="str">
        <f>IF('Dépenses rémunération au réel'!$D470="","",'Dépenses rémunération au réel'!$D470)</f>
        <v/>
      </c>
      <c r="E470" s="131" t="str">
        <f>IF('Dépenses rémunération au réel'!$E470="","",'Dépenses rémunération au réel'!$E470)</f>
        <v/>
      </c>
      <c r="F470" s="131" t="str">
        <f>IF('Dépenses rémunération au réel'!$F470="","",'Dépenses rémunération au réel'!$F470)</f>
        <v/>
      </c>
      <c r="G470" s="289" t="str">
        <f>IF('Dépenses rémunération au réel'!$G470="","",'Dépenses rémunération au réel'!$G470)</f>
        <v/>
      </c>
      <c r="H470" s="289" t="str">
        <f>IF('Dépenses rémunération au réel'!$H470="","",'Dépenses rémunération au réel'!$H470)</f>
        <v/>
      </c>
      <c r="I470" s="144" t="str">
        <f>IF('Dépenses rémunération au réel'!$I470="","",'Dépenses rémunération au réel'!$I470)</f>
        <v/>
      </c>
      <c r="J470" s="190" t="str">
        <f>IF('Dépenses rémunération au réel'!$J470="","",'Dépenses rémunération au réel'!$J470)</f>
        <v/>
      </c>
      <c r="K470" s="190" t="str">
        <f>IF('Dépenses rémunération au réel'!$K470="","",'Dépenses rémunération au réel'!$K470)</f>
        <v/>
      </c>
      <c r="L470" s="213" t="str">
        <f>IF('Dépenses rémunération au réel'!$L470=0,"",'Dépenses rémunération au réel'!$L470)</f>
        <v/>
      </c>
      <c r="M470" s="342"/>
      <c r="N470" s="291" t="str">
        <f t="shared" si="42"/>
        <v/>
      </c>
      <c r="O470" s="291" t="str">
        <f t="shared" si="43"/>
        <v/>
      </c>
      <c r="P470" s="189"/>
      <c r="Q470" s="102"/>
      <c r="R470" s="102"/>
      <c r="S470" s="145" t="str">
        <f t="shared" si="44"/>
        <v/>
      </c>
      <c r="T470" s="191"/>
      <c r="U470" s="192"/>
      <c r="V470" s="146" t="str">
        <f t="shared" si="45"/>
        <v/>
      </c>
      <c r="W470" s="507" t="str">
        <f t="shared" si="46"/>
        <v/>
      </c>
      <c r="X470" s="195" t="str">
        <f>IF(AND(OR(M470="KO",L470&lt;&gt;""),OR(M470="",N470="",O470="")),Listes!$A$74,IF(AND(L470&lt;S470,U470=""),Listes!$A$76,IF(AND(L470&lt;&gt;"",S470&lt;L470,T470=""),Listes!$A$78,IF(AND(Y470="",OR(M470&lt;&gt;"",N470&lt;&gt;"",O470&lt;&gt;"",P470&lt;&gt;"",Q470&lt;&gt;"",R470&lt;&gt;"")),Listes!$A$79,""))))</f>
        <v/>
      </c>
      <c r="Y470" s="196"/>
      <c r="Z470" s="152">
        <f t="shared" si="47"/>
        <v>0</v>
      </c>
    </row>
    <row r="471" spans="1:26" ht="20.100000000000001" customHeight="1" x14ac:dyDescent="0.25">
      <c r="A471" s="134">
        <v>465</v>
      </c>
      <c r="B471" s="206" t="str">
        <f>IF('Dépenses rémunération au réel'!$B471="","",'Dépenses rémunération au réel'!$B471)</f>
        <v/>
      </c>
      <c r="C471" s="206" t="str">
        <f>IF('Dépenses rémunération au réel'!$C471="","",'Dépenses rémunération au réel'!$C471)</f>
        <v/>
      </c>
      <c r="D471" s="207" t="str">
        <f>IF('Dépenses rémunération au réel'!$D471="","",'Dépenses rémunération au réel'!$D471)</f>
        <v/>
      </c>
      <c r="E471" s="131" t="str">
        <f>IF('Dépenses rémunération au réel'!$E471="","",'Dépenses rémunération au réel'!$E471)</f>
        <v/>
      </c>
      <c r="F471" s="131" t="str">
        <f>IF('Dépenses rémunération au réel'!$F471="","",'Dépenses rémunération au réel'!$F471)</f>
        <v/>
      </c>
      <c r="G471" s="289" t="str">
        <f>IF('Dépenses rémunération au réel'!$G471="","",'Dépenses rémunération au réel'!$G471)</f>
        <v/>
      </c>
      <c r="H471" s="289" t="str">
        <f>IF('Dépenses rémunération au réel'!$H471="","",'Dépenses rémunération au réel'!$H471)</f>
        <v/>
      </c>
      <c r="I471" s="144" t="str">
        <f>IF('Dépenses rémunération au réel'!$I471="","",'Dépenses rémunération au réel'!$I471)</f>
        <v/>
      </c>
      <c r="J471" s="190" t="str">
        <f>IF('Dépenses rémunération au réel'!$J471="","",'Dépenses rémunération au réel'!$J471)</f>
        <v/>
      </c>
      <c r="K471" s="190" t="str">
        <f>IF('Dépenses rémunération au réel'!$K471="","",'Dépenses rémunération au réel'!$K471)</f>
        <v/>
      </c>
      <c r="L471" s="213" t="str">
        <f>IF('Dépenses rémunération au réel'!$L471=0,"",'Dépenses rémunération au réel'!$L471)</f>
        <v/>
      </c>
      <c r="M471" s="342"/>
      <c r="N471" s="291" t="str">
        <f t="shared" si="42"/>
        <v/>
      </c>
      <c r="O471" s="291" t="str">
        <f t="shared" si="43"/>
        <v/>
      </c>
      <c r="P471" s="189"/>
      <c r="Q471" s="102"/>
      <c r="R471" s="102"/>
      <c r="S471" s="145" t="str">
        <f t="shared" si="44"/>
        <v/>
      </c>
      <c r="T471" s="191"/>
      <c r="U471" s="192"/>
      <c r="V471" s="146" t="str">
        <f t="shared" si="45"/>
        <v/>
      </c>
      <c r="W471" s="507" t="str">
        <f t="shared" si="46"/>
        <v/>
      </c>
      <c r="X471" s="195" t="str">
        <f>IF(AND(OR(M471="KO",L471&lt;&gt;""),OR(M471="",N471="",O471="")),Listes!$A$74,IF(AND(L471&lt;S471,U471=""),Listes!$A$76,IF(AND(L471&lt;&gt;"",S471&lt;L471,T471=""),Listes!$A$78,IF(AND(Y471="",OR(M471&lt;&gt;"",N471&lt;&gt;"",O471&lt;&gt;"",P471&lt;&gt;"",Q471&lt;&gt;"",R471&lt;&gt;"")),Listes!$A$79,""))))</f>
        <v/>
      </c>
      <c r="Y471" s="196"/>
      <c r="Z471" s="152">
        <f t="shared" si="47"/>
        <v>0</v>
      </c>
    </row>
    <row r="472" spans="1:26" ht="20.100000000000001" customHeight="1" x14ac:dyDescent="0.25">
      <c r="A472" s="134">
        <v>466</v>
      </c>
      <c r="B472" s="206" t="str">
        <f>IF('Dépenses rémunération au réel'!$B472="","",'Dépenses rémunération au réel'!$B472)</f>
        <v/>
      </c>
      <c r="C472" s="206" t="str">
        <f>IF('Dépenses rémunération au réel'!$C472="","",'Dépenses rémunération au réel'!$C472)</f>
        <v/>
      </c>
      <c r="D472" s="207" t="str">
        <f>IF('Dépenses rémunération au réel'!$D472="","",'Dépenses rémunération au réel'!$D472)</f>
        <v/>
      </c>
      <c r="E472" s="131" t="str">
        <f>IF('Dépenses rémunération au réel'!$E472="","",'Dépenses rémunération au réel'!$E472)</f>
        <v/>
      </c>
      <c r="F472" s="131" t="str">
        <f>IF('Dépenses rémunération au réel'!$F472="","",'Dépenses rémunération au réel'!$F472)</f>
        <v/>
      </c>
      <c r="G472" s="289" t="str">
        <f>IF('Dépenses rémunération au réel'!$G472="","",'Dépenses rémunération au réel'!$G472)</f>
        <v/>
      </c>
      <c r="H472" s="289" t="str">
        <f>IF('Dépenses rémunération au réel'!$H472="","",'Dépenses rémunération au réel'!$H472)</f>
        <v/>
      </c>
      <c r="I472" s="144" t="str">
        <f>IF('Dépenses rémunération au réel'!$I472="","",'Dépenses rémunération au réel'!$I472)</f>
        <v/>
      </c>
      <c r="J472" s="190" t="str">
        <f>IF('Dépenses rémunération au réel'!$J472="","",'Dépenses rémunération au réel'!$J472)</f>
        <v/>
      </c>
      <c r="K472" s="190" t="str">
        <f>IF('Dépenses rémunération au réel'!$K472="","",'Dépenses rémunération au réel'!$K472)</f>
        <v/>
      </c>
      <c r="L472" s="213" t="str">
        <f>IF('Dépenses rémunération au réel'!$L472=0,"",'Dépenses rémunération au réel'!$L472)</f>
        <v/>
      </c>
      <c r="M472" s="342"/>
      <c r="N472" s="291" t="str">
        <f t="shared" si="42"/>
        <v/>
      </c>
      <c r="O472" s="291" t="str">
        <f t="shared" si="43"/>
        <v/>
      </c>
      <c r="P472" s="189"/>
      <c r="Q472" s="102"/>
      <c r="R472" s="102"/>
      <c r="S472" s="145" t="str">
        <f t="shared" si="44"/>
        <v/>
      </c>
      <c r="T472" s="191"/>
      <c r="U472" s="192"/>
      <c r="V472" s="146" t="str">
        <f t="shared" si="45"/>
        <v/>
      </c>
      <c r="W472" s="507" t="str">
        <f t="shared" si="46"/>
        <v/>
      </c>
      <c r="X472" s="195" t="str">
        <f>IF(AND(OR(M472="KO",L472&lt;&gt;""),OR(M472="",N472="",O472="")),Listes!$A$74,IF(AND(L472&lt;S472,U472=""),Listes!$A$76,IF(AND(L472&lt;&gt;"",S472&lt;L472,T472=""),Listes!$A$78,IF(AND(Y472="",OR(M472&lt;&gt;"",N472&lt;&gt;"",O472&lt;&gt;"",P472&lt;&gt;"",Q472&lt;&gt;"",R472&lt;&gt;"")),Listes!$A$79,""))))</f>
        <v/>
      </c>
      <c r="Y472" s="196"/>
      <c r="Z472" s="152">
        <f t="shared" si="47"/>
        <v>0</v>
      </c>
    </row>
    <row r="473" spans="1:26" ht="20.100000000000001" customHeight="1" x14ac:dyDescent="0.25">
      <c r="A473" s="134">
        <v>467</v>
      </c>
      <c r="B473" s="206" t="str">
        <f>IF('Dépenses rémunération au réel'!$B473="","",'Dépenses rémunération au réel'!$B473)</f>
        <v/>
      </c>
      <c r="C473" s="206" t="str">
        <f>IF('Dépenses rémunération au réel'!$C473="","",'Dépenses rémunération au réel'!$C473)</f>
        <v/>
      </c>
      <c r="D473" s="207" t="str">
        <f>IF('Dépenses rémunération au réel'!$D473="","",'Dépenses rémunération au réel'!$D473)</f>
        <v/>
      </c>
      <c r="E473" s="131" t="str">
        <f>IF('Dépenses rémunération au réel'!$E473="","",'Dépenses rémunération au réel'!$E473)</f>
        <v/>
      </c>
      <c r="F473" s="131" t="str">
        <f>IF('Dépenses rémunération au réel'!$F473="","",'Dépenses rémunération au réel'!$F473)</f>
        <v/>
      </c>
      <c r="G473" s="289" t="str">
        <f>IF('Dépenses rémunération au réel'!$G473="","",'Dépenses rémunération au réel'!$G473)</f>
        <v/>
      </c>
      <c r="H473" s="289" t="str">
        <f>IF('Dépenses rémunération au réel'!$H473="","",'Dépenses rémunération au réel'!$H473)</f>
        <v/>
      </c>
      <c r="I473" s="144" t="str">
        <f>IF('Dépenses rémunération au réel'!$I473="","",'Dépenses rémunération au réel'!$I473)</f>
        <v/>
      </c>
      <c r="J473" s="190" t="str">
        <f>IF('Dépenses rémunération au réel'!$J473="","",'Dépenses rémunération au réel'!$J473)</f>
        <v/>
      </c>
      <c r="K473" s="190" t="str">
        <f>IF('Dépenses rémunération au réel'!$K473="","",'Dépenses rémunération au réel'!$K473)</f>
        <v/>
      </c>
      <c r="L473" s="213" t="str">
        <f>IF('Dépenses rémunération au réel'!$L473=0,"",'Dépenses rémunération au réel'!$L473)</f>
        <v/>
      </c>
      <c r="M473" s="342"/>
      <c r="N473" s="291" t="str">
        <f t="shared" si="42"/>
        <v/>
      </c>
      <c r="O473" s="291" t="str">
        <f t="shared" si="43"/>
        <v/>
      </c>
      <c r="P473" s="189"/>
      <c r="Q473" s="102"/>
      <c r="R473" s="102"/>
      <c r="S473" s="145" t="str">
        <f t="shared" si="44"/>
        <v/>
      </c>
      <c r="T473" s="191"/>
      <c r="U473" s="192"/>
      <c r="V473" s="146" t="str">
        <f t="shared" si="45"/>
        <v/>
      </c>
      <c r="W473" s="507" t="str">
        <f t="shared" si="46"/>
        <v/>
      </c>
      <c r="X473" s="195" t="str">
        <f>IF(AND(OR(M473="KO",L473&lt;&gt;""),OR(M473="",N473="",O473="")),Listes!$A$74,IF(AND(L473&lt;S473,U473=""),Listes!$A$76,IF(AND(L473&lt;&gt;"",S473&lt;L473,T473=""),Listes!$A$78,IF(AND(Y473="",OR(M473&lt;&gt;"",N473&lt;&gt;"",O473&lt;&gt;"",P473&lt;&gt;"",Q473&lt;&gt;"",R473&lt;&gt;"")),Listes!$A$79,""))))</f>
        <v/>
      </c>
      <c r="Y473" s="196"/>
      <c r="Z473" s="152">
        <f t="shared" si="47"/>
        <v>0</v>
      </c>
    </row>
    <row r="474" spans="1:26" ht="20.100000000000001" customHeight="1" x14ac:dyDescent="0.25">
      <c r="A474" s="134">
        <v>468</v>
      </c>
      <c r="B474" s="206" t="str">
        <f>IF('Dépenses rémunération au réel'!$B474="","",'Dépenses rémunération au réel'!$B474)</f>
        <v/>
      </c>
      <c r="C474" s="206" t="str">
        <f>IF('Dépenses rémunération au réel'!$C474="","",'Dépenses rémunération au réel'!$C474)</f>
        <v/>
      </c>
      <c r="D474" s="207" t="str">
        <f>IF('Dépenses rémunération au réel'!$D474="","",'Dépenses rémunération au réel'!$D474)</f>
        <v/>
      </c>
      <c r="E474" s="131" t="str">
        <f>IF('Dépenses rémunération au réel'!$E474="","",'Dépenses rémunération au réel'!$E474)</f>
        <v/>
      </c>
      <c r="F474" s="131" t="str">
        <f>IF('Dépenses rémunération au réel'!$F474="","",'Dépenses rémunération au réel'!$F474)</f>
        <v/>
      </c>
      <c r="G474" s="289" t="str">
        <f>IF('Dépenses rémunération au réel'!$G474="","",'Dépenses rémunération au réel'!$G474)</f>
        <v/>
      </c>
      <c r="H474" s="289" t="str">
        <f>IF('Dépenses rémunération au réel'!$H474="","",'Dépenses rémunération au réel'!$H474)</f>
        <v/>
      </c>
      <c r="I474" s="144" t="str">
        <f>IF('Dépenses rémunération au réel'!$I474="","",'Dépenses rémunération au réel'!$I474)</f>
        <v/>
      </c>
      <c r="J474" s="190" t="str">
        <f>IF('Dépenses rémunération au réel'!$J474="","",'Dépenses rémunération au réel'!$J474)</f>
        <v/>
      </c>
      <c r="K474" s="190" t="str">
        <f>IF('Dépenses rémunération au réel'!$K474="","",'Dépenses rémunération au réel'!$K474)</f>
        <v/>
      </c>
      <c r="L474" s="213" t="str">
        <f>IF('Dépenses rémunération au réel'!$L474=0,"",'Dépenses rémunération au réel'!$L474)</f>
        <v/>
      </c>
      <c r="M474" s="342"/>
      <c r="N474" s="291" t="str">
        <f t="shared" si="42"/>
        <v/>
      </c>
      <c r="O474" s="291" t="str">
        <f t="shared" si="43"/>
        <v/>
      </c>
      <c r="P474" s="189"/>
      <c r="Q474" s="102"/>
      <c r="R474" s="102"/>
      <c r="S474" s="145" t="str">
        <f t="shared" si="44"/>
        <v/>
      </c>
      <c r="T474" s="191"/>
      <c r="U474" s="192"/>
      <c r="V474" s="146" t="str">
        <f t="shared" si="45"/>
        <v/>
      </c>
      <c r="W474" s="507" t="str">
        <f t="shared" si="46"/>
        <v/>
      </c>
      <c r="X474" s="195" t="str">
        <f>IF(AND(OR(M474="KO",L474&lt;&gt;""),OR(M474="",N474="",O474="")),Listes!$A$74,IF(AND(L474&lt;S474,U474=""),Listes!$A$76,IF(AND(L474&lt;&gt;"",S474&lt;L474,T474=""),Listes!$A$78,IF(AND(Y474="",OR(M474&lt;&gt;"",N474&lt;&gt;"",O474&lt;&gt;"",P474&lt;&gt;"",Q474&lt;&gt;"",R474&lt;&gt;"")),Listes!$A$79,""))))</f>
        <v/>
      </c>
      <c r="Y474" s="196"/>
      <c r="Z474" s="152">
        <f t="shared" si="47"/>
        <v>0</v>
      </c>
    </row>
    <row r="475" spans="1:26" ht="20.100000000000001" customHeight="1" x14ac:dyDescent="0.25">
      <c r="A475" s="134">
        <v>469</v>
      </c>
      <c r="B475" s="206" t="str">
        <f>IF('Dépenses rémunération au réel'!$B475="","",'Dépenses rémunération au réel'!$B475)</f>
        <v/>
      </c>
      <c r="C475" s="206" t="str">
        <f>IF('Dépenses rémunération au réel'!$C475="","",'Dépenses rémunération au réel'!$C475)</f>
        <v/>
      </c>
      <c r="D475" s="207" t="str">
        <f>IF('Dépenses rémunération au réel'!$D475="","",'Dépenses rémunération au réel'!$D475)</f>
        <v/>
      </c>
      <c r="E475" s="131" t="str">
        <f>IF('Dépenses rémunération au réel'!$E475="","",'Dépenses rémunération au réel'!$E475)</f>
        <v/>
      </c>
      <c r="F475" s="131" t="str">
        <f>IF('Dépenses rémunération au réel'!$F475="","",'Dépenses rémunération au réel'!$F475)</f>
        <v/>
      </c>
      <c r="G475" s="289" t="str">
        <f>IF('Dépenses rémunération au réel'!$G475="","",'Dépenses rémunération au réel'!$G475)</f>
        <v/>
      </c>
      <c r="H475" s="289" t="str">
        <f>IF('Dépenses rémunération au réel'!$H475="","",'Dépenses rémunération au réel'!$H475)</f>
        <v/>
      </c>
      <c r="I475" s="144" t="str">
        <f>IF('Dépenses rémunération au réel'!$I475="","",'Dépenses rémunération au réel'!$I475)</f>
        <v/>
      </c>
      <c r="J475" s="190" t="str">
        <f>IF('Dépenses rémunération au réel'!$J475="","",'Dépenses rémunération au réel'!$J475)</f>
        <v/>
      </c>
      <c r="K475" s="190" t="str">
        <f>IF('Dépenses rémunération au réel'!$K475="","",'Dépenses rémunération au réel'!$K475)</f>
        <v/>
      </c>
      <c r="L475" s="213" t="str">
        <f>IF('Dépenses rémunération au réel'!$L475=0,"",'Dépenses rémunération au réel'!$L475)</f>
        <v/>
      </c>
      <c r="M475" s="342"/>
      <c r="N475" s="291" t="str">
        <f t="shared" si="42"/>
        <v/>
      </c>
      <c r="O475" s="291" t="str">
        <f t="shared" si="43"/>
        <v/>
      </c>
      <c r="P475" s="189"/>
      <c r="Q475" s="102"/>
      <c r="R475" s="102"/>
      <c r="S475" s="145" t="str">
        <f t="shared" si="44"/>
        <v/>
      </c>
      <c r="T475" s="191"/>
      <c r="U475" s="192"/>
      <c r="V475" s="146" t="str">
        <f t="shared" si="45"/>
        <v/>
      </c>
      <c r="W475" s="507" t="str">
        <f t="shared" si="46"/>
        <v/>
      </c>
      <c r="X475" s="195" t="str">
        <f>IF(AND(OR(M475="KO",L475&lt;&gt;""),OR(M475="",N475="",O475="")),Listes!$A$74,IF(AND(L475&lt;S475,U475=""),Listes!$A$76,IF(AND(L475&lt;&gt;"",S475&lt;L475,T475=""),Listes!$A$78,IF(AND(Y475="",OR(M475&lt;&gt;"",N475&lt;&gt;"",O475&lt;&gt;"",P475&lt;&gt;"",Q475&lt;&gt;"",R475&lt;&gt;"")),Listes!$A$79,""))))</f>
        <v/>
      </c>
      <c r="Y475" s="196"/>
      <c r="Z475" s="152">
        <f t="shared" si="47"/>
        <v>0</v>
      </c>
    </row>
    <row r="476" spans="1:26" ht="20.100000000000001" customHeight="1" x14ac:dyDescent="0.25">
      <c r="A476" s="134">
        <v>470</v>
      </c>
      <c r="B476" s="206" t="str">
        <f>IF('Dépenses rémunération au réel'!$B476="","",'Dépenses rémunération au réel'!$B476)</f>
        <v/>
      </c>
      <c r="C476" s="206" t="str">
        <f>IF('Dépenses rémunération au réel'!$C476="","",'Dépenses rémunération au réel'!$C476)</f>
        <v/>
      </c>
      <c r="D476" s="207" t="str">
        <f>IF('Dépenses rémunération au réel'!$D476="","",'Dépenses rémunération au réel'!$D476)</f>
        <v/>
      </c>
      <c r="E476" s="131" t="str">
        <f>IF('Dépenses rémunération au réel'!$E476="","",'Dépenses rémunération au réel'!$E476)</f>
        <v/>
      </c>
      <c r="F476" s="131" t="str">
        <f>IF('Dépenses rémunération au réel'!$F476="","",'Dépenses rémunération au réel'!$F476)</f>
        <v/>
      </c>
      <c r="G476" s="289" t="str">
        <f>IF('Dépenses rémunération au réel'!$G476="","",'Dépenses rémunération au réel'!$G476)</f>
        <v/>
      </c>
      <c r="H476" s="289" t="str">
        <f>IF('Dépenses rémunération au réel'!$H476="","",'Dépenses rémunération au réel'!$H476)</f>
        <v/>
      </c>
      <c r="I476" s="144" t="str">
        <f>IF('Dépenses rémunération au réel'!$I476="","",'Dépenses rémunération au réel'!$I476)</f>
        <v/>
      </c>
      <c r="J476" s="190" t="str">
        <f>IF('Dépenses rémunération au réel'!$J476="","",'Dépenses rémunération au réel'!$J476)</f>
        <v/>
      </c>
      <c r="K476" s="190" t="str">
        <f>IF('Dépenses rémunération au réel'!$K476="","",'Dépenses rémunération au réel'!$K476)</f>
        <v/>
      </c>
      <c r="L476" s="213" t="str">
        <f>IF('Dépenses rémunération au réel'!$L476=0,"",'Dépenses rémunération au réel'!$L476)</f>
        <v/>
      </c>
      <c r="M476" s="342"/>
      <c r="N476" s="291" t="str">
        <f t="shared" si="42"/>
        <v/>
      </c>
      <c r="O476" s="291" t="str">
        <f t="shared" si="43"/>
        <v/>
      </c>
      <c r="P476" s="189"/>
      <c r="Q476" s="102"/>
      <c r="R476" s="102"/>
      <c r="S476" s="145" t="str">
        <f t="shared" si="44"/>
        <v/>
      </c>
      <c r="T476" s="191"/>
      <c r="U476" s="192"/>
      <c r="V476" s="146" t="str">
        <f t="shared" si="45"/>
        <v/>
      </c>
      <c r="W476" s="507" t="str">
        <f t="shared" si="46"/>
        <v/>
      </c>
      <c r="X476" s="195" t="str">
        <f>IF(AND(OR(M476="KO",L476&lt;&gt;""),OR(M476="",N476="",O476="")),Listes!$A$74,IF(AND(L476&lt;S476,U476=""),Listes!$A$76,IF(AND(L476&lt;&gt;"",S476&lt;L476,T476=""),Listes!$A$78,IF(AND(Y476="",OR(M476&lt;&gt;"",N476&lt;&gt;"",O476&lt;&gt;"",P476&lt;&gt;"",Q476&lt;&gt;"",R476&lt;&gt;"")),Listes!$A$79,""))))</f>
        <v/>
      </c>
      <c r="Y476" s="196"/>
      <c r="Z476" s="152">
        <f t="shared" si="47"/>
        <v>0</v>
      </c>
    </row>
    <row r="477" spans="1:26" ht="20.100000000000001" customHeight="1" x14ac:dyDescent="0.25">
      <c r="A477" s="134">
        <v>471</v>
      </c>
      <c r="B477" s="206" t="str">
        <f>IF('Dépenses rémunération au réel'!$B477="","",'Dépenses rémunération au réel'!$B477)</f>
        <v/>
      </c>
      <c r="C477" s="206" t="str">
        <f>IF('Dépenses rémunération au réel'!$C477="","",'Dépenses rémunération au réel'!$C477)</f>
        <v/>
      </c>
      <c r="D477" s="207" t="str">
        <f>IF('Dépenses rémunération au réel'!$D477="","",'Dépenses rémunération au réel'!$D477)</f>
        <v/>
      </c>
      <c r="E477" s="131" t="str">
        <f>IF('Dépenses rémunération au réel'!$E477="","",'Dépenses rémunération au réel'!$E477)</f>
        <v/>
      </c>
      <c r="F477" s="131" t="str">
        <f>IF('Dépenses rémunération au réel'!$F477="","",'Dépenses rémunération au réel'!$F477)</f>
        <v/>
      </c>
      <c r="G477" s="289" t="str">
        <f>IF('Dépenses rémunération au réel'!$G477="","",'Dépenses rémunération au réel'!$G477)</f>
        <v/>
      </c>
      <c r="H477" s="289" t="str">
        <f>IF('Dépenses rémunération au réel'!$H477="","",'Dépenses rémunération au réel'!$H477)</f>
        <v/>
      </c>
      <c r="I477" s="144" t="str">
        <f>IF('Dépenses rémunération au réel'!$I477="","",'Dépenses rémunération au réel'!$I477)</f>
        <v/>
      </c>
      <c r="J477" s="190" t="str">
        <f>IF('Dépenses rémunération au réel'!$J477="","",'Dépenses rémunération au réel'!$J477)</f>
        <v/>
      </c>
      <c r="K477" s="190" t="str">
        <f>IF('Dépenses rémunération au réel'!$K477="","",'Dépenses rémunération au réel'!$K477)</f>
        <v/>
      </c>
      <c r="L477" s="213" t="str">
        <f>IF('Dépenses rémunération au réel'!$L477=0,"",'Dépenses rémunération au réel'!$L477)</f>
        <v/>
      </c>
      <c r="M477" s="342"/>
      <c r="N477" s="291" t="str">
        <f t="shared" si="42"/>
        <v/>
      </c>
      <c r="O477" s="291" t="str">
        <f t="shared" si="43"/>
        <v/>
      </c>
      <c r="P477" s="189"/>
      <c r="Q477" s="102"/>
      <c r="R477" s="102"/>
      <c r="S477" s="145" t="str">
        <f t="shared" si="44"/>
        <v/>
      </c>
      <c r="T477" s="191"/>
      <c r="U477" s="192"/>
      <c r="V477" s="146" t="str">
        <f t="shared" si="45"/>
        <v/>
      </c>
      <c r="W477" s="507" t="str">
        <f t="shared" si="46"/>
        <v/>
      </c>
      <c r="X477" s="195" t="str">
        <f>IF(AND(OR(M477="KO",L477&lt;&gt;""),OR(M477="",N477="",O477="")),Listes!$A$74,IF(AND(L477&lt;S477,U477=""),Listes!$A$76,IF(AND(L477&lt;&gt;"",S477&lt;L477,T477=""),Listes!$A$78,IF(AND(Y477="",OR(M477&lt;&gt;"",N477&lt;&gt;"",O477&lt;&gt;"",P477&lt;&gt;"",Q477&lt;&gt;"",R477&lt;&gt;"")),Listes!$A$79,""))))</f>
        <v/>
      </c>
      <c r="Y477" s="196"/>
      <c r="Z477" s="152">
        <f t="shared" si="47"/>
        <v>0</v>
      </c>
    </row>
    <row r="478" spans="1:26" ht="20.100000000000001" customHeight="1" x14ac:dyDescent="0.25">
      <c r="A478" s="134">
        <v>472</v>
      </c>
      <c r="B478" s="206" t="str">
        <f>IF('Dépenses rémunération au réel'!$B478="","",'Dépenses rémunération au réel'!$B478)</f>
        <v/>
      </c>
      <c r="C478" s="206" t="str">
        <f>IF('Dépenses rémunération au réel'!$C478="","",'Dépenses rémunération au réel'!$C478)</f>
        <v/>
      </c>
      <c r="D478" s="207" t="str">
        <f>IF('Dépenses rémunération au réel'!$D478="","",'Dépenses rémunération au réel'!$D478)</f>
        <v/>
      </c>
      <c r="E478" s="131" t="str">
        <f>IF('Dépenses rémunération au réel'!$E478="","",'Dépenses rémunération au réel'!$E478)</f>
        <v/>
      </c>
      <c r="F478" s="131" t="str">
        <f>IF('Dépenses rémunération au réel'!$F478="","",'Dépenses rémunération au réel'!$F478)</f>
        <v/>
      </c>
      <c r="G478" s="289" t="str">
        <f>IF('Dépenses rémunération au réel'!$G478="","",'Dépenses rémunération au réel'!$G478)</f>
        <v/>
      </c>
      <c r="H478" s="289" t="str">
        <f>IF('Dépenses rémunération au réel'!$H478="","",'Dépenses rémunération au réel'!$H478)</f>
        <v/>
      </c>
      <c r="I478" s="144" t="str">
        <f>IF('Dépenses rémunération au réel'!$I478="","",'Dépenses rémunération au réel'!$I478)</f>
        <v/>
      </c>
      <c r="J478" s="190" t="str">
        <f>IF('Dépenses rémunération au réel'!$J478="","",'Dépenses rémunération au réel'!$J478)</f>
        <v/>
      </c>
      <c r="K478" s="190" t="str">
        <f>IF('Dépenses rémunération au réel'!$K478="","",'Dépenses rémunération au réel'!$K478)</f>
        <v/>
      </c>
      <c r="L478" s="213" t="str">
        <f>IF('Dépenses rémunération au réel'!$L478=0,"",'Dépenses rémunération au réel'!$L478)</f>
        <v/>
      </c>
      <c r="M478" s="342"/>
      <c r="N478" s="291" t="str">
        <f t="shared" si="42"/>
        <v/>
      </c>
      <c r="O478" s="291" t="str">
        <f t="shared" si="43"/>
        <v/>
      </c>
      <c r="P478" s="189"/>
      <c r="Q478" s="102"/>
      <c r="R478" s="102"/>
      <c r="S478" s="145" t="str">
        <f t="shared" si="44"/>
        <v/>
      </c>
      <c r="T478" s="191"/>
      <c r="U478" s="192"/>
      <c r="V478" s="146" t="str">
        <f t="shared" si="45"/>
        <v/>
      </c>
      <c r="W478" s="507" t="str">
        <f t="shared" si="46"/>
        <v/>
      </c>
      <c r="X478" s="195" t="str">
        <f>IF(AND(OR(M478="KO",L478&lt;&gt;""),OR(M478="",N478="",O478="")),Listes!$A$74,IF(AND(L478&lt;S478,U478=""),Listes!$A$76,IF(AND(L478&lt;&gt;"",S478&lt;L478,T478=""),Listes!$A$78,IF(AND(Y478="",OR(M478&lt;&gt;"",N478&lt;&gt;"",O478&lt;&gt;"",P478&lt;&gt;"",Q478&lt;&gt;"",R478&lt;&gt;"")),Listes!$A$79,""))))</f>
        <v/>
      </c>
      <c r="Y478" s="196"/>
      <c r="Z478" s="152">
        <f t="shared" si="47"/>
        <v>0</v>
      </c>
    </row>
    <row r="479" spans="1:26" ht="20.100000000000001" customHeight="1" x14ac:dyDescent="0.25">
      <c r="A479" s="134">
        <v>473</v>
      </c>
      <c r="B479" s="206" t="str">
        <f>IF('Dépenses rémunération au réel'!$B479="","",'Dépenses rémunération au réel'!$B479)</f>
        <v/>
      </c>
      <c r="C479" s="206" t="str">
        <f>IF('Dépenses rémunération au réel'!$C479="","",'Dépenses rémunération au réel'!$C479)</f>
        <v/>
      </c>
      <c r="D479" s="207" t="str">
        <f>IF('Dépenses rémunération au réel'!$D479="","",'Dépenses rémunération au réel'!$D479)</f>
        <v/>
      </c>
      <c r="E479" s="131" t="str">
        <f>IF('Dépenses rémunération au réel'!$E479="","",'Dépenses rémunération au réel'!$E479)</f>
        <v/>
      </c>
      <c r="F479" s="131" t="str">
        <f>IF('Dépenses rémunération au réel'!$F479="","",'Dépenses rémunération au réel'!$F479)</f>
        <v/>
      </c>
      <c r="G479" s="289" t="str">
        <f>IF('Dépenses rémunération au réel'!$G479="","",'Dépenses rémunération au réel'!$G479)</f>
        <v/>
      </c>
      <c r="H479" s="289" t="str">
        <f>IF('Dépenses rémunération au réel'!$H479="","",'Dépenses rémunération au réel'!$H479)</f>
        <v/>
      </c>
      <c r="I479" s="144" t="str">
        <f>IF('Dépenses rémunération au réel'!$I479="","",'Dépenses rémunération au réel'!$I479)</f>
        <v/>
      </c>
      <c r="J479" s="190" t="str">
        <f>IF('Dépenses rémunération au réel'!$J479="","",'Dépenses rémunération au réel'!$J479)</f>
        <v/>
      </c>
      <c r="K479" s="190" t="str">
        <f>IF('Dépenses rémunération au réel'!$K479="","",'Dépenses rémunération au réel'!$K479)</f>
        <v/>
      </c>
      <c r="L479" s="213" t="str">
        <f>IF('Dépenses rémunération au réel'!$L479=0,"",'Dépenses rémunération au réel'!$L479)</f>
        <v/>
      </c>
      <c r="M479" s="342"/>
      <c r="N479" s="291" t="str">
        <f t="shared" si="42"/>
        <v/>
      </c>
      <c r="O479" s="291" t="str">
        <f t="shared" si="43"/>
        <v/>
      </c>
      <c r="P479" s="189"/>
      <c r="Q479" s="102"/>
      <c r="R479" s="102"/>
      <c r="S479" s="145" t="str">
        <f t="shared" si="44"/>
        <v/>
      </c>
      <c r="T479" s="191"/>
      <c r="U479" s="192"/>
      <c r="V479" s="146" t="str">
        <f t="shared" si="45"/>
        <v/>
      </c>
      <c r="W479" s="507" t="str">
        <f t="shared" si="46"/>
        <v/>
      </c>
      <c r="X479" s="195" t="str">
        <f>IF(AND(OR(M479="KO",L479&lt;&gt;""),OR(M479="",N479="",O479="")),Listes!$A$74,IF(AND(L479&lt;S479,U479=""),Listes!$A$76,IF(AND(L479&lt;&gt;"",S479&lt;L479,T479=""),Listes!$A$78,IF(AND(Y479="",OR(M479&lt;&gt;"",N479&lt;&gt;"",O479&lt;&gt;"",P479&lt;&gt;"",Q479&lt;&gt;"",R479&lt;&gt;"")),Listes!$A$79,""))))</f>
        <v/>
      </c>
      <c r="Y479" s="196"/>
      <c r="Z479" s="152">
        <f t="shared" si="47"/>
        <v>0</v>
      </c>
    </row>
    <row r="480" spans="1:26" ht="20.100000000000001" customHeight="1" x14ac:dyDescent="0.25">
      <c r="A480" s="134">
        <v>474</v>
      </c>
      <c r="B480" s="206" t="str">
        <f>IF('Dépenses rémunération au réel'!$B480="","",'Dépenses rémunération au réel'!$B480)</f>
        <v/>
      </c>
      <c r="C480" s="206" t="str">
        <f>IF('Dépenses rémunération au réel'!$C480="","",'Dépenses rémunération au réel'!$C480)</f>
        <v/>
      </c>
      <c r="D480" s="207" t="str">
        <f>IF('Dépenses rémunération au réel'!$D480="","",'Dépenses rémunération au réel'!$D480)</f>
        <v/>
      </c>
      <c r="E480" s="131" t="str">
        <f>IF('Dépenses rémunération au réel'!$E480="","",'Dépenses rémunération au réel'!$E480)</f>
        <v/>
      </c>
      <c r="F480" s="131" t="str">
        <f>IF('Dépenses rémunération au réel'!$F480="","",'Dépenses rémunération au réel'!$F480)</f>
        <v/>
      </c>
      <c r="G480" s="289" t="str">
        <f>IF('Dépenses rémunération au réel'!$G480="","",'Dépenses rémunération au réel'!$G480)</f>
        <v/>
      </c>
      <c r="H480" s="289" t="str">
        <f>IF('Dépenses rémunération au réel'!$H480="","",'Dépenses rémunération au réel'!$H480)</f>
        <v/>
      </c>
      <c r="I480" s="144" t="str">
        <f>IF('Dépenses rémunération au réel'!$I480="","",'Dépenses rémunération au réel'!$I480)</f>
        <v/>
      </c>
      <c r="J480" s="190" t="str">
        <f>IF('Dépenses rémunération au réel'!$J480="","",'Dépenses rémunération au réel'!$J480)</f>
        <v/>
      </c>
      <c r="K480" s="190" t="str">
        <f>IF('Dépenses rémunération au réel'!$K480="","",'Dépenses rémunération au réel'!$K480)</f>
        <v/>
      </c>
      <c r="L480" s="213" t="str">
        <f>IF('Dépenses rémunération au réel'!$L480=0,"",'Dépenses rémunération au réel'!$L480)</f>
        <v/>
      </c>
      <c r="M480" s="342"/>
      <c r="N480" s="291" t="str">
        <f t="shared" si="42"/>
        <v/>
      </c>
      <c r="O480" s="291" t="str">
        <f t="shared" si="43"/>
        <v/>
      </c>
      <c r="P480" s="189"/>
      <c r="Q480" s="102"/>
      <c r="R480" s="102"/>
      <c r="S480" s="145" t="str">
        <f t="shared" si="44"/>
        <v/>
      </c>
      <c r="T480" s="191"/>
      <c r="U480" s="192"/>
      <c r="V480" s="146" t="str">
        <f t="shared" si="45"/>
        <v/>
      </c>
      <c r="W480" s="507" t="str">
        <f t="shared" si="46"/>
        <v/>
      </c>
      <c r="X480" s="195" t="str">
        <f>IF(AND(OR(M480="KO",L480&lt;&gt;""),OR(M480="",N480="",O480="")),Listes!$A$74,IF(AND(L480&lt;S480,U480=""),Listes!$A$76,IF(AND(L480&lt;&gt;"",S480&lt;L480,T480=""),Listes!$A$78,IF(AND(Y480="",OR(M480&lt;&gt;"",N480&lt;&gt;"",O480&lt;&gt;"",P480&lt;&gt;"",Q480&lt;&gt;"",R480&lt;&gt;"")),Listes!$A$79,""))))</f>
        <v/>
      </c>
      <c r="Y480" s="196"/>
      <c r="Z480" s="152">
        <f t="shared" si="47"/>
        <v>0</v>
      </c>
    </row>
    <row r="481" spans="1:26" ht="20.100000000000001" customHeight="1" x14ac:dyDescent="0.25">
      <c r="A481" s="134">
        <v>475</v>
      </c>
      <c r="B481" s="206" t="str">
        <f>IF('Dépenses rémunération au réel'!$B481="","",'Dépenses rémunération au réel'!$B481)</f>
        <v/>
      </c>
      <c r="C481" s="206" t="str">
        <f>IF('Dépenses rémunération au réel'!$C481="","",'Dépenses rémunération au réel'!$C481)</f>
        <v/>
      </c>
      <c r="D481" s="207" t="str">
        <f>IF('Dépenses rémunération au réel'!$D481="","",'Dépenses rémunération au réel'!$D481)</f>
        <v/>
      </c>
      <c r="E481" s="131" t="str">
        <f>IF('Dépenses rémunération au réel'!$E481="","",'Dépenses rémunération au réel'!$E481)</f>
        <v/>
      </c>
      <c r="F481" s="131" t="str">
        <f>IF('Dépenses rémunération au réel'!$F481="","",'Dépenses rémunération au réel'!$F481)</f>
        <v/>
      </c>
      <c r="G481" s="289" t="str">
        <f>IF('Dépenses rémunération au réel'!$G481="","",'Dépenses rémunération au réel'!$G481)</f>
        <v/>
      </c>
      <c r="H481" s="289" t="str">
        <f>IF('Dépenses rémunération au réel'!$H481="","",'Dépenses rémunération au réel'!$H481)</f>
        <v/>
      </c>
      <c r="I481" s="144" t="str">
        <f>IF('Dépenses rémunération au réel'!$I481="","",'Dépenses rémunération au réel'!$I481)</f>
        <v/>
      </c>
      <c r="J481" s="190" t="str">
        <f>IF('Dépenses rémunération au réel'!$J481="","",'Dépenses rémunération au réel'!$J481)</f>
        <v/>
      </c>
      <c r="K481" s="190" t="str">
        <f>IF('Dépenses rémunération au réel'!$K481="","",'Dépenses rémunération au réel'!$K481)</f>
        <v/>
      </c>
      <c r="L481" s="213" t="str">
        <f>IF('Dépenses rémunération au réel'!$L481=0,"",'Dépenses rémunération au réel'!$L481)</f>
        <v/>
      </c>
      <c r="M481" s="342"/>
      <c r="N481" s="291" t="str">
        <f t="shared" si="42"/>
        <v/>
      </c>
      <c r="O481" s="291" t="str">
        <f t="shared" si="43"/>
        <v/>
      </c>
      <c r="P481" s="189"/>
      <c r="Q481" s="102"/>
      <c r="R481" s="102"/>
      <c r="S481" s="145" t="str">
        <f t="shared" si="44"/>
        <v/>
      </c>
      <c r="T481" s="191"/>
      <c r="U481" s="192"/>
      <c r="V481" s="146" t="str">
        <f t="shared" si="45"/>
        <v/>
      </c>
      <c r="W481" s="507" t="str">
        <f t="shared" si="46"/>
        <v/>
      </c>
      <c r="X481" s="195" t="str">
        <f>IF(AND(OR(M481="KO",L481&lt;&gt;""),OR(M481="",N481="",O481="")),Listes!$A$74,IF(AND(L481&lt;S481,U481=""),Listes!$A$76,IF(AND(L481&lt;&gt;"",S481&lt;L481,T481=""),Listes!$A$78,IF(AND(Y481="",OR(M481&lt;&gt;"",N481&lt;&gt;"",O481&lt;&gt;"",P481&lt;&gt;"",Q481&lt;&gt;"",R481&lt;&gt;"")),Listes!$A$79,""))))</f>
        <v/>
      </c>
      <c r="Y481" s="196"/>
      <c r="Z481" s="152">
        <f t="shared" si="47"/>
        <v>0</v>
      </c>
    </row>
    <row r="482" spans="1:26" ht="20.100000000000001" customHeight="1" x14ac:dyDescent="0.25">
      <c r="A482" s="134">
        <v>476</v>
      </c>
      <c r="B482" s="206" t="str">
        <f>IF('Dépenses rémunération au réel'!$B482="","",'Dépenses rémunération au réel'!$B482)</f>
        <v/>
      </c>
      <c r="C482" s="206" t="str">
        <f>IF('Dépenses rémunération au réel'!$C482="","",'Dépenses rémunération au réel'!$C482)</f>
        <v/>
      </c>
      <c r="D482" s="207" t="str">
        <f>IF('Dépenses rémunération au réel'!$D482="","",'Dépenses rémunération au réel'!$D482)</f>
        <v/>
      </c>
      <c r="E482" s="131" t="str">
        <f>IF('Dépenses rémunération au réel'!$E482="","",'Dépenses rémunération au réel'!$E482)</f>
        <v/>
      </c>
      <c r="F482" s="131" t="str">
        <f>IF('Dépenses rémunération au réel'!$F482="","",'Dépenses rémunération au réel'!$F482)</f>
        <v/>
      </c>
      <c r="G482" s="289" t="str">
        <f>IF('Dépenses rémunération au réel'!$G482="","",'Dépenses rémunération au réel'!$G482)</f>
        <v/>
      </c>
      <c r="H482" s="289" t="str">
        <f>IF('Dépenses rémunération au réel'!$H482="","",'Dépenses rémunération au réel'!$H482)</f>
        <v/>
      </c>
      <c r="I482" s="144" t="str">
        <f>IF('Dépenses rémunération au réel'!$I482="","",'Dépenses rémunération au réel'!$I482)</f>
        <v/>
      </c>
      <c r="J482" s="190" t="str">
        <f>IF('Dépenses rémunération au réel'!$J482="","",'Dépenses rémunération au réel'!$J482)</f>
        <v/>
      </c>
      <c r="K482" s="190" t="str">
        <f>IF('Dépenses rémunération au réel'!$K482="","",'Dépenses rémunération au réel'!$K482)</f>
        <v/>
      </c>
      <c r="L482" s="213" t="str">
        <f>IF('Dépenses rémunération au réel'!$L482=0,"",'Dépenses rémunération au réel'!$L482)</f>
        <v/>
      </c>
      <c r="M482" s="342"/>
      <c r="N482" s="291" t="str">
        <f t="shared" si="42"/>
        <v/>
      </c>
      <c r="O482" s="291" t="str">
        <f t="shared" si="43"/>
        <v/>
      </c>
      <c r="P482" s="189"/>
      <c r="Q482" s="102"/>
      <c r="R482" s="102"/>
      <c r="S482" s="145" t="str">
        <f t="shared" si="44"/>
        <v/>
      </c>
      <c r="T482" s="191"/>
      <c r="U482" s="192"/>
      <c r="V482" s="146" t="str">
        <f t="shared" si="45"/>
        <v/>
      </c>
      <c r="W482" s="507" t="str">
        <f t="shared" si="46"/>
        <v/>
      </c>
      <c r="X482" s="195" t="str">
        <f>IF(AND(OR(M482="KO",L482&lt;&gt;""),OR(M482="",N482="",O482="")),Listes!$A$74,IF(AND(L482&lt;S482,U482=""),Listes!$A$76,IF(AND(L482&lt;&gt;"",S482&lt;L482,T482=""),Listes!$A$78,IF(AND(Y482="",OR(M482&lt;&gt;"",N482&lt;&gt;"",O482&lt;&gt;"",P482&lt;&gt;"",Q482&lt;&gt;"",R482&lt;&gt;"")),Listes!$A$79,""))))</f>
        <v/>
      </c>
      <c r="Y482" s="196"/>
      <c r="Z482" s="152">
        <f t="shared" si="47"/>
        <v>0</v>
      </c>
    </row>
    <row r="483" spans="1:26" ht="20.100000000000001" customHeight="1" x14ac:dyDescent="0.25">
      <c r="A483" s="134">
        <v>477</v>
      </c>
      <c r="B483" s="206" t="str">
        <f>IF('Dépenses rémunération au réel'!$B483="","",'Dépenses rémunération au réel'!$B483)</f>
        <v/>
      </c>
      <c r="C483" s="206" t="str">
        <f>IF('Dépenses rémunération au réel'!$C483="","",'Dépenses rémunération au réel'!$C483)</f>
        <v/>
      </c>
      <c r="D483" s="207" t="str">
        <f>IF('Dépenses rémunération au réel'!$D483="","",'Dépenses rémunération au réel'!$D483)</f>
        <v/>
      </c>
      <c r="E483" s="131" t="str">
        <f>IF('Dépenses rémunération au réel'!$E483="","",'Dépenses rémunération au réel'!$E483)</f>
        <v/>
      </c>
      <c r="F483" s="131" t="str">
        <f>IF('Dépenses rémunération au réel'!$F483="","",'Dépenses rémunération au réel'!$F483)</f>
        <v/>
      </c>
      <c r="G483" s="289" t="str">
        <f>IF('Dépenses rémunération au réel'!$G483="","",'Dépenses rémunération au réel'!$G483)</f>
        <v/>
      </c>
      <c r="H483" s="289" t="str">
        <f>IF('Dépenses rémunération au réel'!$H483="","",'Dépenses rémunération au réel'!$H483)</f>
        <v/>
      </c>
      <c r="I483" s="144" t="str">
        <f>IF('Dépenses rémunération au réel'!$I483="","",'Dépenses rémunération au réel'!$I483)</f>
        <v/>
      </c>
      <c r="J483" s="190" t="str">
        <f>IF('Dépenses rémunération au réel'!$J483="","",'Dépenses rémunération au réel'!$J483)</f>
        <v/>
      </c>
      <c r="K483" s="190" t="str">
        <f>IF('Dépenses rémunération au réel'!$K483="","",'Dépenses rémunération au réel'!$K483)</f>
        <v/>
      </c>
      <c r="L483" s="213" t="str">
        <f>IF('Dépenses rémunération au réel'!$L483=0,"",'Dépenses rémunération au réel'!$L483)</f>
        <v/>
      </c>
      <c r="M483" s="342"/>
      <c r="N483" s="291" t="str">
        <f t="shared" si="42"/>
        <v/>
      </c>
      <c r="O483" s="291" t="str">
        <f t="shared" si="43"/>
        <v/>
      </c>
      <c r="P483" s="189"/>
      <c r="Q483" s="102"/>
      <c r="R483" s="102"/>
      <c r="S483" s="145" t="str">
        <f t="shared" si="44"/>
        <v/>
      </c>
      <c r="T483" s="191"/>
      <c r="U483" s="192"/>
      <c r="V483" s="146" t="str">
        <f t="shared" si="45"/>
        <v/>
      </c>
      <c r="W483" s="507" t="str">
        <f t="shared" si="46"/>
        <v/>
      </c>
      <c r="X483" s="195" t="str">
        <f>IF(AND(OR(M483="KO",L483&lt;&gt;""),OR(M483="",N483="",O483="")),Listes!$A$74,IF(AND(L483&lt;S483,U483=""),Listes!$A$76,IF(AND(L483&lt;&gt;"",S483&lt;L483,T483=""),Listes!$A$78,IF(AND(Y483="",OR(M483&lt;&gt;"",N483&lt;&gt;"",O483&lt;&gt;"",P483&lt;&gt;"",Q483&lt;&gt;"",R483&lt;&gt;"")),Listes!$A$79,""))))</f>
        <v/>
      </c>
      <c r="Y483" s="196"/>
      <c r="Z483" s="152">
        <f t="shared" si="47"/>
        <v>0</v>
      </c>
    </row>
    <row r="484" spans="1:26" ht="20.100000000000001" customHeight="1" x14ac:dyDescent="0.25">
      <c r="A484" s="134">
        <v>478</v>
      </c>
      <c r="B484" s="206" t="str">
        <f>IF('Dépenses rémunération au réel'!$B484="","",'Dépenses rémunération au réel'!$B484)</f>
        <v/>
      </c>
      <c r="C484" s="206" t="str">
        <f>IF('Dépenses rémunération au réel'!$C484="","",'Dépenses rémunération au réel'!$C484)</f>
        <v/>
      </c>
      <c r="D484" s="207" t="str">
        <f>IF('Dépenses rémunération au réel'!$D484="","",'Dépenses rémunération au réel'!$D484)</f>
        <v/>
      </c>
      <c r="E484" s="131" t="str">
        <f>IF('Dépenses rémunération au réel'!$E484="","",'Dépenses rémunération au réel'!$E484)</f>
        <v/>
      </c>
      <c r="F484" s="131" t="str">
        <f>IF('Dépenses rémunération au réel'!$F484="","",'Dépenses rémunération au réel'!$F484)</f>
        <v/>
      </c>
      <c r="G484" s="289" t="str">
        <f>IF('Dépenses rémunération au réel'!$G484="","",'Dépenses rémunération au réel'!$G484)</f>
        <v/>
      </c>
      <c r="H484" s="289" t="str">
        <f>IF('Dépenses rémunération au réel'!$H484="","",'Dépenses rémunération au réel'!$H484)</f>
        <v/>
      </c>
      <c r="I484" s="144" t="str">
        <f>IF('Dépenses rémunération au réel'!$I484="","",'Dépenses rémunération au réel'!$I484)</f>
        <v/>
      </c>
      <c r="J484" s="190" t="str">
        <f>IF('Dépenses rémunération au réel'!$J484="","",'Dépenses rémunération au réel'!$J484)</f>
        <v/>
      </c>
      <c r="K484" s="190" t="str">
        <f>IF('Dépenses rémunération au réel'!$K484="","",'Dépenses rémunération au réel'!$K484)</f>
        <v/>
      </c>
      <c r="L484" s="213" t="str">
        <f>IF('Dépenses rémunération au réel'!$L484=0,"",'Dépenses rémunération au réel'!$L484)</f>
        <v/>
      </c>
      <c r="M484" s="342"/>
      <c r="N484" s="291" t="str">
        <f t="shared" si="42"/>
        <v/>
      </c>
      <c r="O484" s="291" t="str">
        <f t="shared" si="43"/>
        <v/>
      </c>
      <c r="P484" s="189"/>
      <c r="Q484" s="102"/>
      <c r="R484" s="102"/>
      <c r="S484" s="145" t="str">
        <f t="shared" si="44"/>
        <v/>
      </c>
      <c r="T484" s="191"/>
      <c r="U484" s="192"/>
      <c r="V484" s="146" t="str">
        <f t="shared" si="45"/>
        <v/>
      </c>
      <c r="W484" s="507" t="str">
        <f t="shared" si="46"/>
        <v/>
      </c>
      <c r="X484" s="195" t="str">
        <f>IF(AND(OR(M484="KO",L484&lt;&gt;""),OR(M484="",N484="",O484="")),Listes!$A$74,IF(AND(L484&lt;S484,U484=""),Listes!$A$76,IF(AND(L484&lt;&gt;"",S484&lt;L484,T484=""),Listes!$A$78,IF(AND(Y484="",OR(M484&lt;&gt;"",N484&lt;&gt;"",O484&lt;&gt;"",P484&lt;&gt;"",Q484&lt;&gt;"",R484&lt;&gt;"")),Listes!$A$79,""))))</f>
        <v/>
      </c>
      <c r="Y484" s="196"/>
      <c r="Z484" s="152">
        <f t="shared" si="47"/>
        <v>0</v>
      </c>
    </row>
    <row r="485" spans="1:26" ht="20.100000000000001" customHeight="1" x14ac:dyDescent="0.25">
      <c r="A485" s="134">
        <v>479</v>
      </c>
      <c r="B485" s="206" t="str">
        <f>IF('Dépenses rémunération au réel'!$B485="","",'Dépenses rémunération au réel'!$B485)</f>
        <v/>
      </c>
      <c r="C485" s="206" t="str">
        <f>IF('Dépenses rémunération au réel'!$C485="","",'Dépenses rémunération au réel'!$C485)</f>
        <v/>
      </c>
      <c r="D485" s="207" t="str">
        <f>IF('Dépenses rémunération au réel'!$D485="","",'Dépenses rémunération au réel'!$D485)</f>
        <v/>
      </c>
      <c r="E485" s="131" t="str">
        <f>IF('Dépenses rémunération au réel'!$E485="","",'Dépenses rémunération au réel'!$E485)</f>
        <v/>
      </c>
      <c r="F485" s="131" t="str">
        <f>IF('Dépenses rémunération au réel'!$F485="","",'Dépenses rémunération au réel'!$F485)</f>
        <v/>
      </c>
      <c r="G485" s="289" t="str">
        <f>IF('Dépenses rémunération au réel'!$G485="","",'Dépenses rémunération au réel'!$G485)</f>
        <v/>
      </c>
      <c r="H485" s="289" t="str">
        <f>IF('Dépenses rémunération au réel'!$H485="","",'Dépenses rémunération au réel'!$H485)</f>
        <v/>
      </c>
      <c r="I485" s="144" t="str">
        <f>IF('Dépenses rémunération au réel'!$I485="","",'Dépenses rémunération au réel'!$I485)</f>
        <v/>
      </c>
      <c r="J485" s="190" t="str">
        <f>IF('Dépenses rémunération au réel'!$J485="","",'Dépenses rémunération au réel'!$J485)</f>
        <v/>
      </c>
      <c r="K485" s="190" t="str">
        <f>IF('Dépenses rémunération au réel'!$K485="","",'Dépenses rémunération au réel'!$K485)</f>
        <v/>
      </c>
      <c r="L485" s="213" t="str">
        <f>IF('Dépenses rémunération au réel'!$L485=0,"",'Dépenses rémunération au réel'!$L485)</f>
        <v/>
      </c>
      <c r="M485" s="342"/>
      <c r="N485" s="291" t="str">
        <f t="shared" si="42"/>
        <v/>
      </c>
      <c r="O485" s="291" t="str">
        <f t="shared" si="43"/>
        <v/>
      </c>
      <c r="P485" s="189"/>
      <c r="Q485" s="102"/>
      <c r="R485" s="102"/>
      <c r="S485" s="145" t="str">
        <f t="shared" si="44"/>
        <v/>
      </c>
      <c r="T485" s="191"/>
      <c r="U485" s="192"/>
      <c r="V485" s="146" t="str">
        <f t="shared" si="45"/>
        <v/>
      </c>
      <c r="W485" s="507" t="str">
        <f t="shared" si="46"/>
        <v/>
      </c>
      <c r="X485" s="195" t="str">
        <f>IF(AND(OR(M485="KO",L485&lt;&gt;""),OR(M485="",N485="",O485="")),Listes!$A$74,IF(AND(L485&lt;S485,U485=""),Listes!$A$76,IF(AND(L485&lt;&gt;"",S485&lt;L485,T485=""),Listes!$A$78,IF(AND(Y485="",OR(M485&lt;&gt;"",N485&lt;&gt;"",O485&lt;&gt;"",P485&lt;&gt;"",Q485&lt;&gt;"",R485&lt;&gt;"")),Listes!$A$79,""))))</f>
        <v/>
      </c>
      <c r="Y485" s="196"/>
      <c r="Z485" s="152">
        <f t="shared" si="47"/>
        <v>0</v>
      </c>
    </row>
    <row r="486" spans="1:26" ht="20.100000000000001" customHeight="1" x14ac:dyDescent="0.25">
      <c r="A486" s="134">
        <v>480</v>
      </c>
      <c r="B486" s="206" t="str">
        <f>IF('Dépenses rémunération au réel'!$B486="","",'Dépenses rémunération au réel'!$B486)</f>
        <v/>
      </c>
      <c r="C486" s="206" t="str">
        <f>IF('Dépenses rémunération au réel'!$C486="","",'Dépenses rémunération au réel'!$C486)</f>
        <v/>
      </c>
      <c r="D486" s="207" t="str">
        <f>IF('Dépenses rémunération au réel'!$D486="","",'Dépenses rémunération au réel'!$D486)</f>
        <v/>
      </c>
      <c r="E486" s="131" t="str">
        <f>IF('Dépenses rémunération au réel'!$E486="","",'Dépenses rémunération au réel'!$E486)</f>
        <v/>
      </c>
      <c r="F486" s="131" t="str">
        <f>IF('Dépenses rémunération au réel'!$F486="","",'Dépenses rémunération au réel'!$F486)</f>
        <v/>
      </c>
      <c r="G486" s="289" t="str">
        <f>IF('Dépenses rémunération au réel'!$G486="","",'Dépenses rémunération au réel'!$G486)</f>
        <v/>
      </c>
      <c r="H486" s="289" t="str">
        <f>IF('Dépenses rémunération au réel'!$H486="","",'Dépenses rémunération au réel'!$H486)</f>
        <v/>
      </c>
      <c r="I486" s="144" t="str">
        <f>IF('Dépenses rémunération au réel'!$I486="","",'Dépenses rémunération au réel'!$I486)</f>
        <v/>
      </c>
      <c r="J486" s="190" t="str">
        <f>IF('Dépenses rémunération au réel'!$J486="","",'Dépenses rémunération au réel'!$J486)</f>
        <v/>
      </c>
      <c r="K486" s="190" t="str">
        <f>IF('Dépenses rémunération au réel'!$K486="","",'Dépenses rémunération au réel'!$K486)</f>
        <v/>
      </c>
      <c r="L486" s="213" t="str">
        <f>IF('Dépenses rémunération au réel'!$L486=0,"",'Dépenses rémunération au réel'!$L486)</f>
        <v/>
      </c>
      <c r="M486" s="342"/>
      <c r="N486" s="291" t="str">
        <f t="shared" si="42"/>
        <v/>
      </c>
      <c r="O486" s="291" t="str">
        <f t="shared" si="43"/>
        <v/>
      </c>
      <c r="P486" s="189"/>
      <c r="Q486" s="102"/>
      <c r="R486" s="102"/>
      <c r="S486" s="145" t="str">
        <f t="shared" si="44"/>
        <v/>
      </c>
      <c r="T486" s="191"/>
      <c r="U486" s="192"/>
      <c r="V486" s="146" t="str">
        <f t="shared" si="45"/>
        <v/>
      </c>
      <c r="W486" s="507" t="str">
        <f t="shared" si="46"/>
        <v/>
      </c>
      <c r="X486" s="195" t="str">
        <f>IF(AND(OR(M486="KO",L486&lt;&gt;""),OR(M486="",N486="",O486="")),Listes!$A$74,IF(AND(L486&lt;S486,U486=""),Listes!$A$76,IF(AND(L486&lt;&gt;"",S486&lt;L486,T486=""),Listes!$A$78,IF(AND(Y486="",OR(M486&lt;&gt;"",N486&lt;&gt;"",O486&lt;&gt;"",P486&lt;&gt;"",Q486&lt;&gt;"",R486&lt;&gt;"")),Listes!$A$79,""))))</f>
        <v/>
      </c>
      <c r="Y486" s="196"/>
      <c r="Z486" s="152">
        <f t="shared" si="47"/>
        <v>0</v>
      </c>
    </row>
    <row r="487" spans="1:26" ht="20.100000000000001" customHeight="1" x14ac:dyDescent="0.25">
      <c r="A487" s="134">
        <v>481</v>
      </c>
      <c r="B487" s="206" t="str">
        <f>IF('Dépenses rémunération au réel'!$B487="","",'Dépenses rémunération au réel'!$B487)</f>
        <v/>
      </c>
      <c r="C487" s="206" t="str">
        <f>IF('Dépenses rémunération au réel'!$C487="","",'Dépenses rémunération au réel'!$C487)</f>
        <v/>
      </c>
      <c r="D487" s="207" t="str">
        <f>IF('Dépenses rémunération au réel'!$D487="","",'Dépenses rémunération au réel'!$D487)</f>
        <v/>
      </c>
      <c r="E487" s="131" t="str">
        <f>IF('Dépenses rémunération au réel'!$E487="","",'Dépenses rémunération au réel'!$E487)</f>
        <v/>
      </c>
      <c r="F487" s="131" t="str">
        <f>IF('Dépenses rémunération au réel'!$F487="","",'Dépenses rémunération au réel'!$F487)</f>
        <v/>
      </c>
      <c r="G487" s="289" t="str">
        <f>IF('Dépenses rémunération au réel'!$G487="","",'Dépenses rémunération au réel'!$G487)</f>
        <v/>
      </c>
      <c r="H487" s="289" t="str">
        <f>IF('Dépenses rémunération au réel'!$H487="","",'Dépenses rémunération au réel'!$H487)</f>
        <v/>
      </c>
      <c r="I487" s="144" t="str">
        <f>IF('Dépenses rémunération au réel'!$I487="","",'Dépenses rémunération au réel'!$I487)</f>
        <v/>
      </c>
      <c r="J487" s="190" t="str">
        <f>IF('Dépenses rémunération au réel'!$J487="","",'Dépenses rémunération au réel'!$J487)</f>
        <v/>
      </c>
      <c r="K487" s="190" t="str">
        <f>IF('Dépenses rémunération au réel'!$K487="","",'Dépenses rémunération au réel'!$K487)</f>
        <v/>
      </c>
      <c r="L487" s="213" t="str">
        <f>IF('Dépenses rémunération au réel'!$L487=0,"",'Dépenses rémunération au réel'!$L487)</f>
        <v/>
      </c>
      <c r="M487" s="342"/>
      <c r="N487" s="291" t="str">
        <f t="shared" si="42"/>
        <v/>
      </c>
      <c r="O487" s="291" t="str">
        <f t="shared" si="43"/>
        <v/>
      </c>
      <c r="P487" s="189"/>
      <c r="Q487" s="102"/>
      <c r="R487" s="102"/>
      <c r="S487" s="145" t="str">
        <f t="shared" si="44"/>
        <v/>
      </c>
      <c r="T487" s="191"/>
      <c r="U487" s="192"/>
      <c r="V487" s="146" t="str">
        <f t="shared" si="45"/>
        <v/>
      </c>
      <c r="W487" s="507" t="str">
        <f t="shared" si="46"/>
        <v/>
      </c>
      <c r="X487" s="195" t="str">
        <f>IF(AND(OR(M487="KO",L487&lt;&gt;""),OR(M487="",N487="",O487="")),Listes!$A$74,IF(AND(L487&lt;S487,U487=""),Listes!$A$76,IF(AND(L487&lt;&gt;"",S487&lt;L487,T487=""),Listes!$A$78,IF(AND(Y487="",OR(M487&lt;&gt;"",N487&lt;&gt;"",O487&lt;&gt;"",P487&lt;&gt;"",Q487&lt;&gt;"",R487&lt;&gt;"")),Listes!$A$79,""))))</f>
        <v/>
      </c>
      <c r="Y487" s="196"/>
      <c r="Z487" s="152">
        <f t="shared" si="47"/>
        <v>0</v>
      </c>
    </row>
    <row r="488" spans="1:26" ht="20.100000000000001" customHeight="1" x14ac:dyDescent="0.25">
      <c r="A488" s="134">
        <v>482</v>
      </c>
      <c r="B488" s="206" t="str">
        <f>IF('Dépenses rémunération au réel'!$B488="","",'Dépenses rémunération au réel'!$B488)</f>
        <v/>
      </c>
      <c r="C488" s="206" t="str">
        <f>IF('Dépenses rémunération au réel'!$C488="","",'Dépenses rémunération au réel'!$C488)</f>
        <v/>
      </c>
      <c r="D488" s="207" t="str">
        <f>IF('Dépenses rémunération au réel'!$D488="","",'Dépenses rémunération au réel'!$D488)</f>
        <v/>
      </c>
      <c r="E488" s="131" t="str">
        <f>IF('Dépenses rémunération au réel'!$E488="","",'Dépenses rémunération au réel'!$E488)</f>
        <v/>
      </c>
      <c r="F488" s="131" t="str">
        <f>IF('Dépenses rémunération au réel'!$F488="","",'Dépenses rémunération au réel'!$F488)</f>
        <v/>
      </c>
      <c r="G488" s="289" t="str">
        <f>IF('Dépenses rémunération au réel'!$G488="","",'Dépenses rémunération au réel'!$G488)</f>
        <v/>
      </c>
      <c r="H488" s="289" t="str">
        <f>IF('Dépenses rémunération au réel'!$H488="","",'Dépenses rémunération au réel'!$H488)</f>
        <v/>
      </c>
      <c r="I488" s="144" t="str">
        <f>IF('Dépenses rémunération au réel'!$I488="","",'Dépenses rémunération au réel'!$I488)</f>
        <v/>
      </c>
      <c r="J488" s="190" t="str">
        <f>IF('Dépenses rémunération au réel'!$J488="","",'Dépenses rémunération au réel'!$J488)</f>
        <v/>
      </c>
      <c r="K488" s="190" t="str">
        <f>IF('Dépenses rémunération au réel'!$K488="","",'Dépenses rémunération au réel'!$K488)</f>
        <v/>
      </c>
      <c r="L488" s="213" t="str">
        <f>IF('Dépenses rémunération au réel'!$L488=0,"",'Dépenses rémunération au réel'!$L488)</f>
        <v/>
      </c>
      <c r="M488" s="342"/>
      <c r="N488" s="291" t="str">
        <f t="shared" si="42"/>
        <v/>
      </c>
      <c r="O488" s="291" t="str">
        <f t="shared" si="43"/>
        <v/>
      </c>
      <c r="P488" s="189"/>
      <c r="Q488" s="102"/>
      <c r="R488" s="102"/>
      <c r="S488" s="145" t="str">
        <f t="shared" si="44"/>
        <v/>
      </c>
      <c r="T488" s="191"/>
      <c r="U488" s="192"/>
      <c r="V488" s="146" t="str">
        <f t="shared" si="45"/>
        <v/>
      </c>
      <c r="W488" s="507" t="str">
        <f t="shared" si="46"/>
        <v/>
      </c>
      <c r="X488" s="195" t="str">
        <f>IF(AND(OR(M488="KO",L488&lt;&gt;""),OR(M488="",N488="",O488="")),Listes!$A$74,IF(AND(L488&lt;S488,U488=""),Listes!$A$76,IF(AND(L488&lt;&gt;"",S488&lt;L488,T488=""),Listes!$A$78,IF(AND(Y488="",OR(M488&lt;&gt;"",N488&lt;&gt;"",O488&lt;&gt;"",P488&lt;&gt;"",Q488&lt;&gt;"",R488&lt;&gt;"")),Listes!$A$79,""))))</f>
        <v/>
      </c>
      <c r="Y488" s="196"/>
      <c r="Z488" s="152">
        <f t="shared" si="47"/>
        <v>0</v>
      </c>
    </row>
    <row r="489" spans="1:26" ht="20.100000000000001" customHeight="1" x14ac:dyDescent="0.25">
      <c r="A489" s="134">
        <v>483</v>
      </c>
      <c r="B489" s="206" t="str">
        <f>IF('Dépenses rémunération au réel'!$B489="","",'Dépenses rémunération au réel'!$B489)</f>
        <v/>
      </c>
      <c r="C489" s="206" t="str">
        <f>IF('Dépenses rémunération au réel'!$C489="","",'Dépenses rémunération au réel'!$C489)</f>
        <v/>
      </c>
      <c r="D489" s="207" t="str">
        <f>IF('Dépenses rémunération au réel'!$D489="","",'Dépenses rémunération au réel'!$D489)</f>
        <v/>
      </c>
      <c r="E489" s="131" t="str">
        <f>IF('Dépenses rémunération au réel'!$E489="","",'Dépenses rémunération au réel'!$E489)</f>
        <v/>
      </c>
      <c r="F489" s="131" t="str">
        <f>IF('Dépenses rémunération au réel'!$F489="","",'Dépenses rémunération au réel'!$F489)</f>
        <v/>
      </c>
      <c r="G489" s="289" t="str">
        <f>IF('Dépenses rémunération au réel'!$G489="","",'Dépenses rémunération au réel'!$G489)</f>
        <v/>
      </c>
      <c r="H489" s="289" t="str">
        <f>IF('Dépenses rémunération au réel'!$H489="","",'Dépenses rémunération au réel'!$H489)</f>
        <v/>
      </c>
      <c r="I489" s="144" t="str">
        <f>IF('Dépenses rémunération au réel'!$I489="","",'Dépenses rémunération au réel'!$I489)</f>
        <v/>
      </c>
      <c r="J489" s="190" t="str">
        <f>IF('Dépenses rémunération au réel'!$J489="","",'Dépenses rémunération au réel'!$J489)</f>
        <v/>
      </c>
      <c r="K489" s="190" t="str">
        <f>IF('Dépenses rémunération au réel'!$K489="","",'Dépenses rémunération au réel'!$K489)</f>
        <v/>
      </c>
      <c r="L489" s="213" t="str">
        <f>IF('Dépenses rémunération au réel'!$L489=0,"",'Dépenses rémunération au réel'!$L489)</f>
        <v/>
      </c>
      <c r="M489" s="342"/>
      <c r="N489" s="291" t="str">
        <f t="shared" si="42"/>
        <v/>
      </c>
      <c r="O489" s="291" t="str">
        <f t="shared" si="43"/>
        <v/>
      </c>
      <c r="P489" s="189"/>
      <c r="Q489" s="102"/>
      <c r="R489" s="102"/>
      <c r="S489" s="145" t="str">
        <f t="shared" si="44"/>
        <v/>
      </c>
      <c r="T489" s="191"/>
      <c r="U489" s="192"/>
      <c r="V489" s="146" t="str">
        <f t="shared" si="45"/>
        <v/>
      </c>
      <c r="W489" s="507" t="str">
        <f t="shared" si="46"/>
        <v/>
      </c>
      <c r="X489" s="195" t="str">
        <f>IF(AND(OR(M489="KO",L489&lt;&gt;""),OR(M489="",N489="",O489="")),Listes!$A$74,IF(AND(L489&lt;S489,U489=""),Listes!$A$76,IF(AND(L489&lt;&gt;"",S489&lt;L489,T489=""),Listes!$A$78,IF(AND(Y489="",OR(M489&lt;&gt;"",N489&lt;&gt;"",O489&lt;&gt;"",P489&lt;&gt;"",Q489&lt;&gt;"",R489&lt;&gt;"")),Listes!$A$79,""))))</f>
        <v/>
      </c>
      <c r="Y489" s="196"/>
      <c r="Z489" s="152">
        <f t="shared" si="47"/>
        <v>0</v>
      </c>
    </row>
    <row r="490" spans="1:26" ht="20.100000000000001" customHeight="1" x14ac:dyDescent="0.25">
      <c r="A490" s="134">
        <v>484</v>
      </c>
      <c r="B490" s="206" t="str">
        <f>IF('Dépenses rémunération au réel'!$B490="","",'Dépenses rémunération au réel'!$B490)</f>
        <v/>
      </c>
      <c r="C490" s="206" t="str">
        <f>IF('Dépenses rémunération au réel'!$C490="","",'Dépenses rémunération au réel'!$C490)</f>
        <v/>
      </c>
      <c r="D490" s="207" t="str">
        <f>IF('Dépenses rémunération au réel'!$D490="","",'Dépenses rémunération au réel'!$D490)</f>
        <v/>
      </c>
      <c r="E490" s="131" t="str">
        <f>IF('Dépenses rémunération au réel'!$E490="","",'Dépenses rémunération au réel'!$E490)</f>
        <v/>
      </c>
      <c r="F490" s="131" t="str">
        <f>IF('Dépenses rémunération au réel'!$F490="","",'Dépenses rémunération au réel'!$F490)</f>
        <v/>
      </c>
      <c r="G490" s="289" t="str">
        <f>IF('Dépenses rémunération au réel'!$G490="","",'Dépenses rémunération au réel'!$G490)</f>
        <v/>
      </c>
      <c r="H490" s="289" t="str">
        <f>IF('Dépenses rémunération au réel'!$H490="","",'Dépenses rémunération au réel'!$H490)</f>
        <v/>
      </c>
      <c r="I490" s="144" t="str">
        <f>IF('Dépenses rémunération au réel'!$I490="","",'Dépenses rémunération au réel'!$I490)</f>
        <v/>
      </c>
      <c r="J490" s="190" t="str">
        <f>IF('Dépenses rémunération au réel'!$J490="","",'Dépenses rémunération au réel'!$J490)</f>
        <v/>
      </c>
      <c r="K490" s="190" t="str">
        <f>IF('Dépenses rémunération au réel'!$K490="","",'Dépenses rémunération au réel'!$K490)</f>
        <v/>
      </c>
      <c r="L490" s="213" t="str">
        <f>IF('Dépenses rémunération au réel'!$L490=0,"",'Dépenses rémunération au réel'!$L490)</f>
        <v/>
      </c>
      <c r="M490" s="342"/>
      <c r="N490" s="291" t="str">
        <f t="shared" si="42"/>
        <v/>
      </c>
      <c r="O490" s="291" t="str">
        <f t="shared" si="43"/>
        <v/>
      </c>
      <c r="P490" s="189"/>
      <c r="Q490" s="102"/>
      <c r="R490" s="102"/>
      <c r="S490" s="145" t="str">
        <f t="shared" si="44"/>
        <v/>
      </c>
      <c r="T490" s="191"/>
      <c r="U490" s="192"/>
      <c r="V490" s="146" t="str">
        <f t="shared" si="45"/>
        <v/>
      </c>
      <c r="W490" s="507" t="str">
        <f t="shared" si="46"/>
        <v/>
      </c>
      <c r="X490" s="195" t="str">
        <f>IF(AND(OR(M490="KO",L490&lt;&gt;""),OR(M490="",N490="",O490="")),Listes!$A$74,IF(AND(L490&lt;S490,U490=""),Listes!$A$76,IF(AND(L490&lt;&gt;"",S490&lt;L490,T490=""),Listes!$A$78,IF(AND(Y490="",OR(M490&lt;&gt;"",N490&lt;&gt;"",O490&lt;&gt;"",P490&lt;&gt;"",Q490&lt;&gt;"",R490&lt;&gt;"")),Listes!$A$79,""))))</f>
        <v/>
      </c>
      <c r="Y490" s="196"/>
      <c r="Z490" s="152">
        <f t="shared" si="47"/>
        <v>0</v>
      </c>
    </row>
    <row r="491" spans="1:26" ht="20.100000000000001" customHeight="1" x14ac:dyDescent="0.25">
      <c r="A491" s="134">
        <v>485</v>
      </c>
      <c r="B491" s="206" t="str">
        <f>IF('Dépenses rémunération au réel'!$B491="","",'Dépenses rémunération au réel'!$B491)</f>
        <v/>
      </c>
      <c r="C491" s="206" t="str">
        <f>IF('Dépenses rémunération au réel'!$C491="","",'Dépenses rémunération au réel'!$C491)</f>
        <v/>
      </c>
      <c r="D491" s="207" t="str">
        <f>IF('Dépenses rémunération au réel'!$D491="","",'Dépenses rémunération au réel'!$D491)</f>
        <v/>
      </c>
      <c r="E491" s="131" t="str">
        <f>IF('Dépenses rémunération au réel'!$E491="","",'Dépenses rémunération au réel'!$E491)</f>
        <v/>
      </c>
      <c r="F491" s="131" t="str">
        <f>IF('Dépenses rémunération au réel'!$F491="","",'Dépenses rémunération au réel'!$F491)</f>
        <v/>
      </c>
      <c r="G491" s="289" t="str">
        <f>IF('Dépenses rémunération au réel'!$G491="","",'Dépenses rémunération au réel'!$G491)</f>
        <v/>
      </c>
      <c r="H491" s="289" t="str">
        <f>IF('Dépenses rémunération au réel'!$H491="","",'Dépenses rémunération au réel'!$H491)</f>
        <v/>
      </c>
      <c r="I491" s="144" t="str">
        <f>IF('Dépenses rémunération au réel'!$I491="","",'Dépenses rémunération au réel'!$I491)</f>
        <v/>
      </c>
      <c r="J491" s="190" t="str">
        <f>IF('Dépenses rémunération au réel'!$J491="","",'Dépenses rémunération au réel'!$J491)</f>
        <v/>
      </c>
      <c r="K491" s="190" t="str">
        <f>IF('Dépenses rémunération au réel'!$K491="","",'Dépenses rémunération au réel'!$K491)</f>
        <v/>
      </c>
      <c r="L491" s="213" t="str">
        <f>IF('Dépenses rémunération au réel'!$L491=0,"",'Dépenses rémunération au réel'!$L491)</f>
        <v/>
      </c>
      <c r="M491" s="342"/>
      <c r="N491" s="291" t="str">
        <f t="shared" si="42"/>
        <v/>
      </c>
      <c r="O491" s="291" t="str">
        <f t="shared" si="43"/>
        <v/>
      </c>
      <c r="P491" s="189"/>
      <c r="Q491" s="102"/>
      <c r="R491" s="102"/>
      <c r="S491" s="145" t="str">
        <f t="shared" si="44"/>
        <v/>
      </c>
      <c r="T491" s="191"/>
      <c r="U491" s="192"/>
      <c r="V491" s="146" t="str">
        <f t="shared" si="45"/>
        <v/>
      </c>
      <c r="W491" s="507" t="str">
        <f t="shared" si="46"/>
        <v/>
      </c>
      <c r="X491" s="195" t="str">
        <f>IF(AND(OR(M491="KO",L491&lt;&gt;""),OR(M491="",N491="",O491="")),Listes!$A$74,IF(AND(L491&lt;S491,U491=""),Listes!$A$76,IF(AND(L491&lt;&gt;"",S491&lt;L491,T491=""),Listes!$A$78,IF(AND(Y491="",OR(M491&lt;&gt;"",N491&lt;&gt;"",O491&lt;&gt;"",P491&lt;&gt;"",Q491&lt;&gt;"",R491&lt;&gt;"")),Listes!$A$79,""))))</f>
        <v/>
      </c>
      <c r="Y491" s="196"/>
      <c r="Z491" s="152">
        <f t="shared" si="47"/>
        <v>0</v>
      </c>
    </row>
    <row r="492" spans="1:26" ht="20.100000000000001" customHeight="1" x14ac:dyDescent="0.25">
      <c r="A492" s="134">
        <v>486</v>
      </c>
      <c r="B492" s="206" t="str">
        <f>IF('Dépenses rémunération au réel'!$B492="","",'Dépenses rémunération au réel'!$B492)</f>
        <v/>
      </c>
      <c r="C492" s="206" t="str">
        <f>IF('Dépenses rémunération au réel'!$C492="","",'Dépenses rémunération au réel'!$C492)</f>
        <v/>
      </c>
      <c r="D492" s="207" t="str">
        <f>IF('Dépenses rémunération au réel'!$D492="","",'Dépenses rémunération au réel'!$D492)</f>
        <v/>
      </c>
      <c r="E492" s="131" t="str">
        <f>IF('Dépenses rémunération au réel'!$E492="","",'Dépenses rémunération au réel'!$E492)</f>
        <v/>
      </c>
      <c r="F492" s="131" t="str">
        <f>IF('Dépenses rémunération au réel'!$F492="","",'Dépenses rémunération au réel'!$F492)</f>
        <v/>
      </c>
      <c r="G492" s="289" t="str">
        <f>IF('Dépenses rémunération au réel'!$G492="","",'Dépenses rémunération au réel'!$G492)</f>
        <v/>
      </c>
      <c r="H492" s="289" t="str">
        <f>IF('Dépenses rémunération au réel'!$H492="","",'Dépenses rémunération au réel'!$H492)</f>
        <v/>
      </c>
      <c r="I492" s="144" t="str">
        <f>IF('Dépenses rémunération au réel'!$I492="","",'Dépenses rémunération au réel'!$I492)</f>
        <v/>
      </c>
      <c r="J492" s="190" t="str">
        <f>IF('Dépenses rémunération au réel'!$J492="","",'Dépenses rémunération au réel'!$J492)</f>
        <v/>
      </c>
      <c r="K492" s="190" t="str">
        <f>IF('Dépenses rémunération au réel'!$K492="","",'Dépenses rémunération au réel'!$K492)</f>
        <v/>
      </c>
      <c r="L492" s="213" t="str">
        <f>IF('Dépenses rémunération au réel'!$L492=0,"",'Dépenses rémunération au réel'!$L492)</f>
        <v/>
      </c>
      <c r="M492" s="342"/>
      <c r="N492" s="291" t="str">
        <f t="shared" si="42"/>
        <v/>
      </c>
      <c r="O492" s="291" t="str">
        <f t="shared" si="43"/>
        <v/>
      </c>
      <c r="P492" s="189"/>
      <c r="Q492" s="102"/>
      <c r="R492" s="102"/>
      <c r="S492" s="145" t="str">
        <f t="shared" si="44"/>
        <v/>
      </c>
      <c r="T492" s="191"/>
      <c r="U492" s="192"/>
      <c r="V492" s="146" t="str">
        <f t="shared" si="45"/>
        <v/>
      </c>
      <c r="W492" s="507" t="str">
        <f t="shared" si="46"/>
        <v/>
      </c>
      <c r="X492" s="195" t="str">
        <f>IF(AND(OR(M492="KO",L492&lt;&gt;""),OR(M492="",N492="",O492="")),Listes!$A$74,IF(AND(L492&lt;S492,U492=""),Listes!$A$76,IF(AND(L492&lt;&gt;"",S492&lt;L492,T492=""),Listes!$A$78,IF(AND(Y492="",OR(M492&lt;&gt;"",N492&lt;&gt;"",O492&lt;&gt;"",P492&lt;&gt;"",Q492&lt;&gt;"",R492&lt;&gt;"")),Listes!$A$79,""))))</f>
        <v/>
      </c>
      <c r="Y492" s="196"/>
      <c r="Z492" s="152">
        <f t="shared" si="47"/>
        <v>0</v>
      </c>
    </row>
    <row r="493" spans="1:26" ht="20.100000000000001" customHeight="1" x14ac:dyDescent="0.25">
      <c r="A493" s="134">
        <v>487</v>
      </c>
      <c r="B493" s="206" t="str">
        <f>IF('Dépenses rémunération au réel'!$B493="","",'Dépenses rémunération au réel'!$B493)</f>
        <v/>
      </c>
      <c r="C493" s="206" t="str">
        <f>IF('Dépenses rémunération au réel'!$C493="","",'Dépenses rémunération au réel'!$C493)</f>
        <v/>
      </c>
      <c r="D493" s="207" t="str">
        <f>IF('Dépenses rémunération au réel'!$D493="","",'Dépenses rémunération au réel'!$D493)</f>
        <v/>
      </c>
      <c r="E493" s="131" t="str">
        <f>IF('Dépenses rémunération au réel'!$E493="","",'Dépenses rémunération au réel'!$E493)</f>
        <v/>
      </c>
      <c r="F493" s="131" t="str">
        <f>IF('Dépenses rémunération au réel'!$F493="","",'Dépenses rémunération au réel'!$F493)</f>
        <v/>
      </c>
      <c r="G493" s="289" t="str">
        <f>IF('Dépenses rémunération au réel'!$G493="","",'Dépenses rémunération au réel'!$G493)</f>
        <v/>
      </c>
      <c r="H493" s="289" t="str">
        <f>IF('Dépenses rémunération au réel'!$H493="","",'Dépenses rémunération au réel'!$H493)</f>
        <v/>
      </c>
      <c r="I493" s="144" t="str">
        <f>IF('Dépenses rémunération au réel'!$I493="","",'Dépenses rémunération au réel'!$I493)</f>
        <v/>
      </c>
      <c r="J493" s="190" t="str">
        <f>IF('Dépenses rémunération au réel'!$J493="","",'Dépenses rémunération au réel'!$J493)</f>
        <v/>
      </c>
      <c r="K493" s="190" t="str">
        <f>IF('Dépenses rémunération au réel'!$K493="","",'Dépenses rémunération au réel'!$K493)</f>
        <v/>
      </c>
      <c r="L493" s="213" t="str">
        <f>IF('Dépenses rémunération au réel'!$L493=0,"",'Dépenses rémunération au réel'!$L493)</f>
        <v/>
      </c>
      <c r="M493" s="342"/>
      <c r="N493" s="291" t="str">
        <f t="shared" si="42"/>
        <v/>
      </c>
      <c r="O493" s="291" t="str">
        <f t="shared" si="43"/>
        <v/>
      </c>
      <c r="P493" s="189"/>
      <c r="Q493" s="102"/>
      <c r="R493" s="102"/>
      <c r="S493" s="145" t="str">
        <f t="shared" si="44"/>
        <v/>
      </c>
      <c r="T493" s="191"/>
      <c r="U493" s="192"/>
      <c r="V493" s="146" t="str">
        <f t="shared" si="45"/>
        <v/>
      </c>
      <c r="W493" s="507" t="str">
        <f t="shared" si="46"/>
        <v/>
      </c>
      <c r="X493" s="195" t="str">
        <f>IF(AND(OR(M493="KO",L493&lt;&gt;""),OR(M493="",N493="",O493="")),Listes!$A$74,IF(AND(L493&lt;S493,U493=""),Listes!$A$76,IF(AND(L493&lt;&gt;"",S493&lt;L493,T493=""),Listes!$A$78,IF(AND(Y493="",OR(M493&lt;&gt;"",N493&lt;&gt;"",O493&lt;&gt;"",P493&lt;&gt;"",Q493&lt;&gt;"",R493&lt;&gt;"")),Listes!$A$79,""))))</f>
        <v/>
      </c>
      <c r="Y493" s="196"/>
      <c r="Z493" s="152">
        <f t="shared" si="47"/>
        <v>0</v>
      </c>
    </row>
    <row r="494" spans="1:26" ht="20.100000000000001" customHeight="1" x14ac:dyDescent="0.25">
      <c r="A494" s="134">
        <v>488</v>
      </c>
      <c r="B494" s="206" t="str">
        <f>IF('Dépenses rémunération au réel'!$B494="","",'Dépenses rémunération au réel'!$B494)</f>
        <v/>
      </c>
      <c r="C494" s="206" t="str">
        <f>IF('Dépenses rémunération au réel'!$C494="","",'Dépenses rémunération au réel'!$C494)</f>
        <v/>
      </c>
      <c r="D494" s="207" t="str">
        <f>IF('Dépenses rémunération au réel'!$D494="","",'Dépenses rémunération au réel'!$D494)</f>
        <v/>
      </c>
      <c r="E494" s="131" t="str">
        <f>IF('Dépenses rémunération au réel'!$E494="","",'Dépenses rémunération au réel'!$E494)</f>
        <v/>
      </c>
      <c r="F494" s="131" t="str">
        <f>IF('Dépenses rémunération au réel'!$F494="","",'Dépenses rémunération au réel'!$F494)</f>
        <v/>
      </c>
      <c r="G494" s="289" t="str">
        <f>IF('Dépenses rémunération au réel'!$G494="","",'Dépenses rémunération au réel'!$G494)</f>
        <v/>
      </c>
      <c r="H494" s="289" t="str">
        <f>IF('Dépenses rémunération au réel'!$H494="","",'Dépenses rémunération au réel'!$H494)</f>
        <v/>
      </c>
      <c r="I494" s="144" t="str">
        <f>IF('Dépenses rémunération au réel'!$I494="","",'Dépenses rémunération au réel'!$I494)</f>
        <v/>
      </c>
      <c r="J494" s="190" t="str">
        <f>IF('Dépenses rémunération au réel'!$J494="","",'Dépenses rémunération au réel'!$J494)</f>
        <v/>
      </c>
      <c r="K494" s="190" t="str">
        <f>IF('Dépenses rémunération au réel'!$K494="","",'Dépenses rémunération au réel'!$K494)</f>
        <v/>
      </c>
      <c r="L494" s="213" t="str">
        <f>IF('Dépenses rémunération au réel'!$L494=0,"",'Dépenses rémunération au réel'!$L494)</f>
        <v/>
      </c>
      <c r="M494" s="342"/>
      <c r="N494" s="291" t="str">
        <f t="shared" si="42"/>
        <v/>
      </c>
      <c r="O494" s="291" t="str">
        <f t="shared" si="43"/>
        <v/>
      </c>
      <c r="P494" s="189"/>
      <c r="Q494" s="102"/>
      <c r="R494" s="102"/>
      <c r="S494" s="145" t="str">
        <f t="shared" si="44"/>
        <v/>
      </c>
      <c r="T494" s="191"/>
      <c r="U494" s="192"/>
      <c r="V494" s="146" t="str">
        <f t="shared" si="45"/>
        <v/>
      </c>
      <c r="W494" s="507" t="str">
        <f t="shared" si="46"/>
        <v/>
      </c>
      <c r="X494" s="195" t="str">
        <f>IF(AND(OR(M494="KO",L494&lt;&gt;""),OR(M494="",N494="",O494="")),Listes!$A$74,IF(AND(L494&lt;S494,U494=""),Listes!$A$76,IF(AND(L494&lt;&gt;"",S494&lt;L494,T494=""),Listes!$A$78,IF(AND(Y494="",OR(M494&lt;&gt;"",N494&lt;&gt;"",O494&lt;&gt;"",P494&lt;&gt;"",Q494&lt;&gt;"",R494&lt;&gt;"")),Listes!$A$79,""))))</f>
        <v/>
      </c>
      <c r="Y494" s="196"/>
      <c r="Z494" s="152">
        <f t="shared" si="47"/>
        <v>0</v>
      </c>
    </row>
    <row r="495" spans="1:26" ht="20.100000000000001" customHeight="1" x14ac:dyDescent="0.25">
      <c r="A495" s="134">
        <v>489</v>
      </c>
      <c r="B495" s="206" t="str">
        <f>IF('Dépenses rémunération au réel'!$B495="","",'Dépenses rémunération au réel'!$B495)</f>
        <v/>
      </c>
      <c r="C495" s="206" t="str">
        <f>IF('Dépenses rémunération au réel'!$C495="","",'Dépenses rémunération au réel'!$C495)</f>
        <v/>
      </c>
      <c r="D495" s="207" t="str">
        <f>IF('Dépenses rémunération au réel'!$D495="","",'Dépenses rémunération au réel'!$D495)</f>
        <v/>
      </c>
      <c r="E495" s="131" t="str">
        <f>IF('Dépenses rémunération au réel'!$E495="","",'Dépenses rémunération au réel'!$E495)</f>
        <v/>
      </c>
      <c r="F495" s="131" t="str">
        <f>IF('Dépenses rémunération au réel'!$F495="","",'Dépenses rémunération au réel'!$F495)</f>
        <v/>
      </c>
      <c r="G495" s="289" t="str">
        <f>IF('Dépenses rémunération au réel'!$G495="","",'Dépenses rémunération au réel'!$G495)</f>
        <v/>
      </c>
      <c r="H495" s="289" t="str">
        <f>IF('Dépenses rémunération au réel'!$H495="","",'Dépenses rémunération au réel'!$H495)</f>
        <v/>
      </c>
      <c r="I495" s="144" t="str">
        <f>IF('Dépenses rémunération au réel'!$I495="","",'Dépenses rémunération au réel'!$I495)</f>
        <v/>
      </c>
      <c r="J495" s="190" t="str">
        <f>IF('Dépenses rémunération au réel'!$J495="","",'Dépenses rémunération au réel'!$J495)</f>
        <v/>
      </c>
      <c r="K495" s="190" t="str">
        <f>IF('Dépenses rémunération au réel'!$K495="","",'Dépenses rémunération au réel'!$K495)</f>
        <v/>
      </c>
      <c r="L495" s="213" t="str">
        <f>IF('Dépenses rémunération au réel'!$L495=0,"",'Dépenses rémunération au réel'!$L495)</f>
        <v/>
      </c>
      <c r="M495" s="342"/>
      <c r="N495" s="291" t="str">
        <f t="shared" si="42"/>
        <v/>
      </c>
      <c r="O495" s="291" t="str">
        <f t="shared" si="43"/>
        <v/>
      </c>
      <c r="P495" s="189"/>
      <c r="Q495" s="102"/>
      <c r="R495" s="102"/>
      <c r="S495" s="145" t="str">
        <f t="shared" si="44"/>
        <v/>
      </c>
      <c r="T495" s="191"/>
      <c r="U495" s="192"/>
      <c r="V495" s="146" t="str">
        <f t="shared" si="45"/>
        <v/>
      </c>
      <c r="W495" s="507" t="str">
        <f t="shared" si="46"/>
        <v/>
      </c>
      <c r="X495" s="195" t="str">
        <f>IF(AND(OR(M495="KO",L495&lt;&gt;""),OR(M495="",N495="",O495="")),Listes!$A$74,IF(AND(L495&lt;S495,U495=""),Listes!$A$76,IF(AND(L495&lt;&gt;"",S495&lt;L495,T495=""),Listes!$A$78,IF(AND(Y495="",OR(M495&lt;&gt;"",N495&lt;&gt;"",O495&lt;&gt;"",P495&lt;&gt;"",Q495&lt;&gt;"",R495&lt;&gt;"")),Listes!$A$79,""))))</f>
        <v/>
      </c>
      <c r="Y495" s="196"/>
      <c r="Z495" s="152">
        <f t="shared" si="47"/>
        <v>0</v>
      </c>
    </row>
    <row r="496" spans="1:26" ht="20.100000000000001" customHeight="1" x14ac:dyDescent="0.25">
      <c r="A496" s="134">
        <v>490</v>
      </c>
      <c r="B496" s="206" t="str">
        <f>IF('Dépenses rémunération au réel'!$B496="","",'Dépenses rémunération au réel'!$B496)</f>
        <v/>
      </c>
      <c r="C496" s="206" t="str">
        <f>IF('Dépenses rémunération au réel'!$C496="","",'Dépenses rémunération au réel'!$C496)</f>
        <v/>
      </c>
      <c r="D496" s="207" t="str">
        <f>IF('Dépenses rémunération au réel'!$D496="","",'Dépenses rémunération au réel'!$D496)</f>
        <v/>
      </c>
      <c r="E496" s="131" t="str">
        <f>IF('Dépenses rémunération au réel'!$E496="","",'Dépenses rémunération au réel'!$E496)</f>
        <v/>
      </c>
      <c r="F496" s="131" t="str">
        <f>IF('Dépenses rémunération au réel'!$F496="","",'Dépenses rémunération au réel'!$F496)</f>
        <v/>
      </c>
      <c r="G496" s="289" t="str">
        <f>IF('Dépenses rémunération au réel'!$G496="","",'Dépenses rémunération au réel'!$G496)</f>
        <v/>
      </c>
      <c r="H496" s="289" t="str">
        <f>IF('Dépenses rémunération au réel'!$H496="","",'Dépenses rémunération au réel'!$H496)</f>
        <v/>
      </c>
      <c r="I496" s="144" t="str">
        <f>IF('Dépenses rémunération au réel'!$I496="","",'Dépenses rémunération au réel'!$I496)</f>
        <v/>
      </c>
      <c r="J496" s="190" t="str">
        <f>IF('Dépenses rémunération au réel'!$J496="","",'Dépenses rémunération au réel'!$J496)</f>
        <v/>
      </c>
      <c r="K496" s="190" t="str">
        <f>IF('Dépenses rémunération au réel'!$K496="","",'Dépenses rémunération au réel'!$K496)</f>
        <v/>
      </c>
      <c r="L496" s="213" t="str">
        <f>IF('Dépenses rémunération au réel'!$L496=0,"",'Dépenses rémunération au réel'!$L496)</f>
        <v/>
      </c>
      <c r="M496" s="342"/>
      <c r="N496" s="291" t="str">
        <f t="shared" si="42"/>
        <v/>
      </c>
      <c r="O496" s="291" t="str">
        <f t="shared" si="43"/>
        <v/>
      </c>
      <c r="P496" s="189"/>
      <c r="Q496" s="102"/>
      <c r="R496" s="102"/>
      <c r="S496" s="145" t="str">
        <f t="shared" si="44"/>
        <v/>
      </c>
      <c r="T496" s="191"/>
      <c r="U496" s="192"/>
      <c r="V496" s="146" t="str">
        <f t="shared" si="45"/>
        <v/>
      </c>
      <c r="W496" s="507" t="str">
        <f t="shared" si="46"/>
        <v/>
      </c>
      <c r="X496" s="195" t="str">
        <f>IF(AND(OR(M496="KO",L496&lt;&gt;""),OR(M496="",N496="",O496="")),Listes!$A$74,IF(AND(L496&lt;S496,U496=""),Listes!$A$76,IF(AND(L496&lt;&gt;"",S496&lt;L496,T496=""),Listes!$A$78,IF(AND(Y496="",OR(M496&lt;&gt;"",N496&lt;&gt;"",O496&lt;&gt;"",P496&lt;&gt;"",Q496&lt;&gt;"",R496&lt;&gt;"")),Listes!$A$79,""))))</f>
        <v/>
      </c>
      <c r="Y496" s="196"/>
      <c r="Z496" s="152">
        <f t="shared" si="47"/>
        <v>0</v>
      </c>
    </row>
    <row r="497" spans="1:33" ht="20.100000000000001" customHeight="1" x14ac:dyDescent="0.25">
      <c r="A497" s="134">
        <v>491</v>
      </c>
      <c r="B497" s="206" t="str">
        <f>IF('Dépenses rémunération au réel'!$B497="","",'Dépenses rémunération au réel'!$B497)</f>
        <v/>
      </c>
      <c r="C497" s="206" t="str">
        <f>IF('Dépenses rémunération au réel'!$C497="","",'Dépenses rémunération au réel'!$C497)</f>
        <v/>
      </c>
      <c r="D497" s="207" t="str">
        <f>IF('Dépenses rémunération au réel'!$D497="","",'Dépenses rémunération au réel'!$D497)</f>
        <v/>
      </c>
      <c r="E497" s="131" t="str">
        <f>IF('Dépenses rémunération au réel'!$E497="","",'Dépenses rémunération au réel'!$E497)</f>
        <v/>
      </c>
      <c r="F497" s="131" t="str">
        <f>IF('Dépenses rémunération au réel'!$F497="","",'Dépenses rémunération au réel'!$F497)</f>
        <v/>
      </c>
      <c r="G497" s="289" t="str">
        <f>IF('Dépenses rémunération au réel'!$G497="","",'Dépenses rémunération au réel'!$G497)</f>
        <v/>
      </c>
      <c r="H497" s="289" t="str">
        <f>IF('Dépenses rémunération au réel'!$H497="","",'Dépenses rémunération au réel'!$H497)</f>
        <v/>
      </c>
      <c r="I497" s="144" t="str">
        <f>IF('Dépenses rémunération au réel'!$I497="","",'Dépenses rémunération au réel'!$I497)</f>
        <v/>
      </c>
      <c r="J497" s="190" t="str">
        <f>IF('Dépenses rémunération au réel'!$J497="","",'Dépenses rémunération au réel'!$J497)</f>
        <v/>
      </c>
      <c r="K497" s="190" t="str">
        <f>IF('Dépenses rémunération au réel'!$K497="","",'Dépenses rémunération au réel'!$K497)</f>
        <v/>
      </c>
      <c r="L497" s="213" t="str">
        <f>IF('Dépenses rémunération au réel'!$L497=0,"",'Dépenses rémunération au réel'!$L497)</f>
        <v/>
      </c>
      <c r="M497" s="342"/>
      <c r="N497" s="291" t="str">
        <f t="shared" si="42"/>
        <v/>
      </c>
      <c r="O497" s="291" t="str">
        <f t="shared" si="43"/>
        <v/>
      </c>
      <c r="P497" s="189"/>
      <c r="Q497" s="102"/>
      <c r="R497" s="102"/>
      <c r="S497" s="145" t="str">
        <f t="shared" si="44"/>
        <v/>
      </c>
      <c r="T497" s="191"/>
      <c r="U497" s="192"/>
      <c r="V497" s="146" t="str">
        <f t="shared" si="45"/>
        <v/>
      </c>
      <c r="W497" s="507" t="str">
        <f t="shared" si="46"/>
        <v/>
      </c>
      <c r="X497" s="195" t="str">
        <f>IF(AND(OR(M497="KO",L497&lt;&gt;""),OR(M497="",N497="",O497="")),Listes!$A$74,IF(AND(L497&lt;S497,U497=""),Listes!$A$76,IF(AND(L497&lt;&gt;"",S497&lt;L497,T497=""),Listes!$A$78,IF(AND(Y497="",OR(M497&lt;&gt;"",N497&lt;&gt;"",O497&lt;&gt;"",P497&lt;&gt;"",Q497&lt;&gt;"",R497&lt;&gt;"")),Listes!$A$79,""))))</f>
        <v/>
      </c>
      <c r="Y497" s="196"/>
      <c r="Z497" s="152">
        <f t="shared" si="47"/>
        <v>0</v>
      </c>
    </row>
    <row r="498" spans="1:33" ht="20.100000000000001" customHeight="1" x14ac:dyDescent="0.25">
      <c r="A498" s="134">
        <v>492</v>
      </c>
      <c r="B498" s="206" t="str">
        <f>IF('Dépenses rémunération au réel'!$B498="","",'Dépenses rémunération au réel'!$B498)</f>
        <v/>
      </c>
      <c r="C498" s="206" t="str">
        <f>IF('Dépenses rémunération au réel'!$C498="","",'Dépenses rémunération au réel'!$C498)</f>
        <v/>
      </c>
      <c r="D498" s="207" t="str">
        <f>IF('Dépenses rémunération au réel'!$D498="","",'Dépenses rémunération au réel'!$D498)</f>
        <v/>
      </c>
      <c r="E498" s="131" t="str">
        <f>IF('Dépenses rémunération au réel'!$E498="","",'Dépenses rémunération au réel'!$E498)</f>
        <v/>
      </c>
      <c r="F498" s="131" t="str">
        <f>IF('Dépenses rémunération au réel'!$F498="","",'Dépenses rémunération au réel'!$F498)</f>
        <v/>
      </c>
      <c r="G498" s="289" t="str">
        <f>IF('Dépenses rémunération au réel'!$G498="","",'Dépenses rémunération au réel'!$G498)</f>
        <v/>
      </c>
      <c r="H498" s="289" t="str">
        <f>IF('Dépenses rémunération au réel'!$H498="","",'Dépenses rémunération au réel'!$H498)</f>
        <v/>
      </c>
      <c r="I498" s="144" t="str">
        <f>IF('Dépenses rémunération au réel'!$I498="","",'Dépenses rémunération au réel'!$I498)</f>
        <v/>
      </c>
      <c r="J498" s="190" t="str">
        <f>IF('Dépenses rémunération au réel'!$J498="","",'Dépenses rémunération au réel'!$J498)</f>
        <v/>
      </c>
      <c r="K498" s="190" t="str">
        <f>IF('Dépenses rémunération au réel'!$K498="","",'Dépenses rémunération au réel'!$K498)</f>
        <v/>
      </c>
      <c r="L498" s="213" t="str">
        <f>IF('Dépenses rémunération au réel'!$L498=0,"",'Dépenses rémunération au réel'!$L498)</f>
        <v/>
      </c>
      <c r="M498" s="342"/>
      <c r="N498" s="291" t="str">
        <f t="shared" si="42"/>
        <v/>
      </c>
      <c r="O498" s="291" t="str">
        <f t="shared" si="43"/>
        <v/>
      </c>
      <c r="P498" s="189"/>
      <c r="Q498" s="102"/>
      <c r="R498" s="102"/>
      <c r="S498" s="145" t="str">
        <f t="shared" si="44"/>
        <v/>
      </c>
      <c r="T498" s="191"/>
      <c r="U498" s="192"/>
      <c r="V498" s="146" t="str">
        <f t="shared" si="45"/>
        <v/>
      </c>
      <c r="W498" s="507" t="str">
        <f t="shared" si="46"/>
        <v/>
      </c>
      <c r="X498" s="195" t="str">
        <f>IF(AND(OR(M498="KO",L498&lt;&gt;""),OR(M498="",N498="",O498="")),Listes!$A$74,IF(AND(L498&lt;S498,U498=""),Listes!$A$76,IF(AND(L498&lt;&gt;"",S498&lt;L498,T498=""),Listes!$A$78,IF(AND(Y498="",OR(M498&lt;&gt;"",N498&lt;&gt;"",O498&lt;&gt;"",P498&lt;&gt;"",Q498&lt;&gt;"",R498&lt;&gt;"")),Listes!$A$79,""))))</f>
        <v/>
      </c>
      <c r="Y498" s="196"/>
      <c r="Z498" s="152">
        <f t="shared" si="47"/>
        <v>0</v>
      </c>
    </row>
    <row r="499" spans="1:33" ht="20.100000000000001" customHeight="1" x14ac:dyDescent="0.25">
      <c r="A499" s="134">
        <v>493</v>
      </c>
      <c r="B499" s="206" t="str">
        <f>IF('Dépenses rémunération au réel'!$B499="","",'Dépenses rémunération au réel'!$B499)</f>
        <v/>
      </c>
      <c r="C499" s="206" t="str">
        <f>IF('Dépenses rémunération au réel'!$C499="","",'Dépenses rémunération au réel'!$C499)</f>
        <v/>
      </c>
      <c r="D499" s="207" t="str">
        <f>IF('Dépenses rémunération au réel'!$D499="","",'Dépenses rémunération au réel'!$D499)</f>
        <v/>
      </c>
      <c r="E499" s="131" t="str">
        <f>IF('Dépenses rémunération au réel'!$E499="","",'Dépenses rémunération au réel'!$E499)</f>
        <v/>
      </c>
      <c r="F499" s="131" t="str">
        <f>IF('Dépenses rémunération au réel'!$F499="","",'Dépenses rémunération au réel'!$F499)</f>
        <v/>
      </c>
      <c r="G499" s="289" t="str">
        <f>IF('Dépenses rémunération au réel'!$G499="","",'Dépenses rémunération au réel'!$G499)</f>
        <v/>
      </c>
      <c r="H499" s="289" t="str">
        <f>IF('Dépenses rémunération au réel'!$H499="","",'Dépenses rémunération au réel'!$H499)</f>
        <v/>
      </c>
      <c r="I499" s="144" t="str">
        <f>IF('Dépenses rémunération au réel'!$I499="","",'Dépenses rémunération au réel'!$I499)</f>
        <v/>
      </c>
      <c r="J499" s="190" t="str">
        <f>IF('Dépenses rémunération au réel'!$J499="","",'Dépenses rémunération au réel'!$J499)</f>
        <v/>
      </c>
      <c r="K499" s="190" t="str">
        <f>IF('Dépenses rémunération au réel'!$K499="","",'Dépenses rémunération au réel'!$K499)</f>
        <v/>
      </c>
      <c r="L499" s="213" t="str">
        <f>IF('Dépenses rémunération au réel'!$L499=0,"",'Dépenses rémunération au réel'!$L499)</f>
        <v/>
      </c>
      <c r="M499" s="342"/>
      <c r="N499" s="291" t="str">
        <f t="shared" si="42"/>
        <v/>
      </c>
      <c r="O499" s="291" t="str">
        <f t="shared" si="43"/>
        <v/>
      </c>
      <c r="P499" s="189"/>
      <c r="Q499" s="102"/>
      <c r="R499" s="102"/>
      <c r="S499" s="145" t="str">
        <f t="shared" si="44"/>
        <v/>
      </c>
      <c r="T499" s="191"/>
      <c r="U499" s="192"/>
      <c r="V499" s="146" t="str">
        <f t="shared" si="45"/>
        <v/>
      </c>
      <c r="W499" s="507" t="str">
        <f t="shared" si="46"/>
        <v/>
      </c>
      <c r="X499" s="195" t="str">
        <f>IF(AND(OR(M499="KO",L499&lt;&gt;""),OR(M499="",N499="",O499="")),Listes!$A$74,IF(AND(L499&lt;S499,U499=""),Listes!$A$76,IF(AND(L499&lt;&gt;"",S499&lt;L499,T499=""),Listes!$A$78,IF(AND(Y499="",OR(M499&lt;&gt;"",N499&lt;&gt;"",O499&lt;&gt;"",P499&lt;&gt;"",Q499&lt;&gt;"",R499&lt;&gt;"")),Listes!$A$79,""))))</f>
        <v/>
      </c>
      <c r="Y499" s="196"/>
      <c r="Z499" s="152">
        <f t="shared" si="47"/>
        <v>0</v>
      </c>
    </row>
    <row r="500" spans="1:33" ht="20.100000000000001" customHeight="1" x14ac:dyDescent="0.25">
      <c r="A500" s="134">
        <v>494</v>
      </c>
      <c r="B500" s="206" t="str">
        <f>IF('Dépenses rémunération au réel'!$B500="","",'Dépenses rémunération au réel'!$B500)</f>
        <v/>
      </c>
      <c r="C500" s="206" t="str">
        <f>IF('Dépenses rémunération au réel'!$C500="","",'Dépenses rémunération au réel'!$C500)</f>
        <v/>
      </c>
      <c r="D500" s="207" t="str">
        <f>IF('Dépenses rémunération au réel'!$D500="","",'Dépenses rémunération au réel'!$D500)</f>
        <v/>
      </c>
      <c r="E500" s="131" t="str">
        <f>IF('Dépenses rémunération au réel'!$E500="","",'Dépenses rémunération au réel'!$E500)</f>
        <v/>
      </c>
      <c r="F500" s="131" t="str">
        <f>IF('Dépenses rémunération au réel'!$F500="","",'Dépenses rémunération au réel'!$F500)</f>
        <v/>
      </c>
      <c r="G500" s="289" t="str">
        <f>IF('Dépenses rémunération au réel'!$G500="","",'Dépenses rémunération au réel'!$G500)</f>
        <v/>
      </c>
      <c r="H500" s="289" t="str">
        <f>IF('Dépenses rémunération au réel'!$H500="","",'Dépenses rémunération au réel'!$H500)</f>
        <v/>
      </c>
      <c r="I500" s="144" t="str">
        <f>IF('Dépenses rémunération au réel'!$I500="","",'Dépenses rémunération au réel'!$I500)</f>
        <v/>
      </c>
      <c r="J500" s="190" t="str">
        <f>IF('Dépenses rémunération au réel'!$J500="","",'Dépenses rémunération au réel'!$J500)</f>
        <v/>
      </c>
      <c r="K500" s="190" t="str">
        <f>IF('Dépenses rémunération au réel'!$K500="","",'Dépenses rémunération au réel'!$K500)</f>
        <v/>
      </c>
      <c r="L500" s="213" t="str">
        <f>IF('Dépenses rémunération au réel'!$L500=0,"",'Dépenses rémunération au réel'!$L500)</f>
        <v/>
      </c>
      <c r="M500" s="342"/>
      <c r="N500" s="291" t="str">
        <f t="shared" si="42"/>
        <v/>
      </c>
      <c r="O500" s="291" t="str">
        <f t="shared" si="43"/>
        <v/>
      </c>
      <c r="P500" s="189"/>
      <c r="Q500" s="102"/>
      <c r="R500" s="102"/>
      <c r="S500" s="145" t="str">
        <f t="shared" si="44"/>
        <v/>
      </c>
      <c r="T500" s="191"/>
      <c r="U500" s="192"/>
      <c r="V500" s="146" t="str">
        <f t="shared" si="45"/>
        <v/>
      </c>
      <c r="W500" s="507" t="str">
        <f t="shared" si="46"/>
        <v/>
      </c>
      <c r="X500" s="195" t="str">
        <f>IF(AND(OR(M500="KO",L500&lt;&gt;""),OR(M500="",N500="",O500="")),Listes!$A$74,IF(AND(L500&lt;S500,U500=""),Listes!$A$76,IF(AND(L500&lt;&gt;"",S500&lt;L500,T500=""),Listes!$A$78,IF(AND(Y500="",OR(M500&lt;&gt;"",N500&lt;&gt;"",O500&lt;&gt;"",P500&lt;&gt;"",Q500&lt;&gt;"",R500&lt;&gt;"")),Listes!$A$79,""))))</f>
        <v/>
      </c>
      <c r="Y500" s="196"/>
      <c r="Z500" s="152">
        <f t="shared" si="47"/>
        <v>0</v>
      </c>
    </row>
    <row r="501" spans="1:33" ht="20.100000000000001" customHeight="1" x14ac:dyDescent="0.25">
      <c r="A501" s="134">
        <v>495</v>
      </c>
      <c r="B501" s="206" t="str">
        <f>IF('Dépenses rémunération au réel'!$B501="","",'Dépenses rémunération au réel'!$B501)</f>
        <v/>
      </c>
      <c r="C501" s="206" t="str">
        <f>IF('Dépenses rémunération au réel'!$C501="","",'Dépenses rémunération au réel'!$C501)</f>
        <v/>
      </c>
      <c r="D501" s="207" t="str">
        <f>IF('Dépenses rémunération au réel'!$D501="","",'Dépenses rémunération au réel'!$D501)</f>
        <v/>
      </c>
      <c r="E501" s="131" t="str">
        <f>IF('Dépenses rémunération au réel'!$E501="","",'Dépenses rémunération au réel'!$E501)</f>
        <v/>
      </c>
      <c r="F501" s="131" t="str">
        <f>IF('Dépenses rémunération au réel'!$F501="","",'Dépenses rémunération au réel'!$F501)</f>
        <v/>
      </c>
      <c r="G501" s="289" t="str">
        <f>IF('Dépenses rémunération au réel'!$G501="","",'Dépenses rémunération au réel'!$G501)</f>
        <v/>
      </c>
      <c r="H501" s="289" t="str">
        <f>IF('Dépenses rémunération au réel'!$H501="","",'Dépenses rémunération au réel'!$H501)</f>
        <v/>
      </c>
      <c r="I501" s="144" t="str">
        <f>IF('Dépenses rémunération au réel'!$I501="","",'Dépenses rémunération au réel'!$I501)</f>
        <v/>
      </c>
      <c r="J501" s="190" t="str">
        <f>IF('Dépenses rémunération au réel'!$J501="","",'Dépenses rémunération au réel'!$J501)</f>
        <v/>
      </c>
      <c r="K501" s="190" t="str">
        <f>IF('Dépenses rémunération au réel'!$K501="","",'Dépenses rémunération au réel'!$K501)</f>
        <v/>
      </c>
      <c r="L501" s="213" t="str">
        <f>IF('Dépenses rémunération au réel'!$L501=0,"",'Dépenses rémunération au réel'!$L501)</f>
        <v/>
      </c>
      <c r="M501" s="342"/>
      <c r="N501" s="291" t="str">
        <f t="shared" si="42"/>
        <v/>
      </c>
      <c r="O501" s="291" t="str">
        <f t="shared" si="43"/>
        <v/>
      </c>
      <c r="P501" s="189"/>
      <c r="Q501" s="102"/>
      <c r="R501" s="102"/>
      <c r="S501" s="145" t="str">
        <f t="shared" si="44"/>
        <v/>
      </c>
      <c r="T501" s="191"/>
      <c r="U501" s="192"/>
      <c r="V501" s="146" t="str">
        <f t="shared" si="45"/>
        <v/>
      </c>
      <c r="W501" s="507" t="str">
        <f t="shared" si="46"/>
        <v/>
      </c>
      <c r="X501" s="195" t="str">
        <f>IF(AND(OR(M501="KO",L501&lt;&gt;""),OR(M501="",N501="",O501="")),Listes!$A$74,IF(AND(L501&lt;S501,U501=""),Listes!$A$76,IF(AND(L501&lt;&gt;"",S501&lt;L501,T501=""),Listes!$A$78,IF(AND(Y501="",OR(M501&lt;&gt;"",N501&lt;&gt;"",O501&lt;&gt;"",P501&lt;&gt;"",Q501&lt;&gt;"",R501&lt;&gt;"")),Listes!$A$79,""))))</f>
        <v/>
      </c>
      <c r="Y501" s="196"/>
      <c r="Z501" s="152">
        <f t="shared" si="47"/>
        <v>0</v>
      </c>
    </row>
    <row r="502" spans="1:33" ht="20.100000000000001" customHeight="1" x14ac:dyDescent="0.25">
      <c r="A502" s="134">
        <v>496</v>
      </c>
      <c r="B502" s="206" t="str">
        <f>IF('Dépenses rémunération au réel'!$B502="","",'Dépenses rémunération au réel'!$B502)</f>
        <v/>
      </c>
      <c r="C502" s="206" t="str">
        <f>IF('Dépenses rémunération au réel'!$C502="","",'Dépenses rémunération au réel'!$C502)</f>
        <v/>
      </c>
      <c r="D502" s="207" t="str">
        <f>IF('Dépenses rémunération au réel'!$D502="","",'Dépenses rémunération au réel'!$D502)</f>
        <v/>
      </c>
      <c r="E502" s="131" t="str">
        <f>IF('Dépenses rémunération au réel'!$E502="","",'Dépenses rémunération au réel'!$E502)</f>
        <v/>
      </c>
      <c r="F502" s="131" t="str">
        <f>IF('Dépenses rémunération au réel'!$F502="","",'Dépenses rémunération au réel'!$F502)</f>
        <v/>
      </c>
      <c r="G502" s="289" t="str">
        <f>IF('Dépenses rémunération au réel'!$G502="","",'Dépenses rémunération au réel'!$G502)</f>
        <v/>
      </c>
      <c r="H502" s="289" t="str">
        <f>IF('Dépenses rémunération au réel'!$H502="","",'Dépenses rémunération au réel'!$H502)</f>
        <v/>
      </c>
      <c r="I502" s="144" t="str">
        <f>IF('Dépenses rémunération au réel'!$I502="","",'Dépenses rémunération au réel'!$I502)</f>
        <v/>
      </c>
      <c r="J502" s="190" t="str">
        <f>IF('Dépenses rémunération au réel'!$J502="","",'Dépenses rémunération au réel'!$J502)</f>
        <v/>
      </c>
      <c r="K502" s="190" t="str">
        <f>IF('Dépenses rémunération au réel'!$K502="","",'Dépenses rémunération au réel'!$K502)</f>
        <v/>
      </c>
      <c r="L502" s="213" t="str">
        <f>IF('Dépenses rémunération au réel'!$L502=0,"",'Dépenses rémunération au réel'!$L502)</f>
        <v/>
      </c>
      <c r="M502" s="342"/>
      <c r="N502" s="291" t="str">
        <f t="shared" si="42"/>
        <v/>
      </c>
      <c r="O502" s="291" t="str">
        <f t="shared" si="43"/>
        <v/>
      </c>
      <c r="P502" s="189"/>
      <c r="Q502" s="102"/>
      <c r="R502" s="102"/>
      <c r="S502" s="145" t="str">
        <f t="shared" si="44"/>
        <v/>
      </c>
      <c r="T502" s="191"/>
      <c r="U502" s="192"/>
      <c r="V502" s="146" t="str">
        <f t="shared" si="45"/>
        <v/>
      </c>
      <c r="W502" s="507" t="str">
        <f t="shared" si="46"/>
        <v/>
      </c>
      <c r="X502" s="195" t="str">
        <f>IF(AND(OR(M502="KO",L502&lt;&gt;""),OR(M502="",N502="",O502="")),Listes!$A$74,IF(AND(L502&lt;S502,U502=""),Listes!$A$76,IF(AND(L502&lt;&gt;"",S502&lt;L502,T502=""),Listes!$A$78,IF(AND(Y502="",OR(M502&lt;&gt;"",N502&lt;&gt;"",O502&lt;&gt;"",P502&lt;&gt;"",Q502&lt;&gt;"",R502&lt;&gt;"")),Listes!$A$79,""))))</f>
        <v/>
      </c>
      <c r="Y502" s="196"/>
      <c r="Z502" s="152">
        <f t="shared" si="47"/>
        <v>0</v>
      </c>
    </row>
    <row r="503" spans="1:33" ht="20.100000000000001" customHeight="1" x14ac:dyDescent="0.25">
      <c r="A503" s="134">
        <v>497</v>
      </c>
      <c r="B503" s="206" t="str">
        <f>IF('Dépenses rémunération au réel'!$B503="","",'Dépenses rémunération au réel'!$B503)</f>
        <v/>
      </c>
      <c r="C503" s="206" t="str">
        <f>IF('Dépenses rémunération au réel'!$C503="","",'Dépenses rémunération au réel'!$C503)</f>
        <v/>
      </c>
      <c r="D503" s="207" t="str">
        <f>IF('Dépenses rémunération au réel'!$D503="","",'Dépenses rémunération au réel'!$D503)</f>
        <v/>
      </c>
      <c r="E503" s="131" t="str">
        <f>IF('Dépenses rémunération au réel'!$E503="","",'Dépenses rémunération au réel'!$E503)</f>
        <v/>
      </c>
      <c r="F503" s="131" t="str">
        <f>IF('Dépenses rémunération au réel'!$F503="","",'Dépenses rémunération au réel'!$F503)</f>
        <v/>
      </c>
      <c r="G503" s="289" t="str">
        <f>IF('Dépenses rémunération au réel'!$G503="","",'Dépenses rémunération au réel'!$G503)</f>
        <v/>
      </c>
      <c r="H503" s="289" t="str">
        <f>IF('Dépenses rémunération au réel'!$H503="","",'Dépenses rémunération au réel'!$H503)</f>
        <v/>
      </c>
      <c r="I503" s="144" t="str">
        <f>IF('Dépenses rémunération au réel'!$I503="","",'Dépenses rémunération au réel'!$I503)</f>
        <v/>
      </c>
      <c r="J503" s="190" t="str">
        <f>IF('Dépenses rémunération au réel'!$J503="","",'Dépenses rémunération au réel'!$J503)</f>
        <v/>
      </c>
      <c r="K503" s="190" t="str">
        <f>IF('Dépenses rémunération au réel'!$K503="","",'Dépenses rémunération au réel'!$K503)</f>
        <v/>
      </c>
      <c r="L503" s="213" t="str">
        <f>IF('Dépenses rémunération au réel'!$L503=0,"",'Dépenses rémunération au réel'!$L503)</f>
        <v/>
      </c>
      <c r="M503" s="342"/>
      <c r="N503" s="291" t="str">
        <f t="shared" si="42"/>
        <v/>
      </c>
      <c r="O503" s="291" t="str">
        <f t="shared" si="43"/>
        <v/>
      </c>
      <c r="P503" s="189"/>
      <c r="Q503" s="102"/>
      <c r="R503" s="102"/>
      <c r="S503" s="145" t="str">
        <f t="shared" si="44"/>
        <v/>
      </c>
      <c r="T503" s="191"/>
      <c r="U503" s="192"/>
      <c r="V503" s="146" t="str">
        <f t="shared" si="45"/>
        <v/>
      </c>
      <c r="W503" s="507" t="str">
        <f t="shared" si="46"/>
        <v/>
      </c>
      <c r="X503" s="195" t="str">
        <f>IF(AND(OR(M503="KO",L503&lt;&gt;""),OR(M503="",N503="",O503="")),Listes!$A$74,IF(AND(L503&lt;S503,U503=""),Listes!$A$76,IF(AND(L503&lt;&gt;"",S503&lt;L503,T503=""),Listes!$A$78,IF(AND(Y503="",OR(M503&lt;&gt;"",N503&lt;&gt;"",O503&lt;&gt;"",P503&lt;&gt;"",Q503&lt;&gt;"",R503&lt;&gt;"")),Listes!$A$79,""))))</f>
        <v/>
      </c>
      <c r="Y503" s="196"/>
      <c r="Z503" s="152">
        <f t="shared" si="47"/>
        <v>0</v>
      </c>
    </row>
    <row r="504" spans="1:33" ht="20.100000000000001" customHeight="1" x14ac:dyDescent="0.25">
      <c r="A504" s="134">
        <v>498</v>
      </c>
      <c r="B504" s="206" t="str">
        <f>IF('Dépenses rémunération au réel'!$B504="","",'Dépenses rémunération au réel'!$B504)</f>
        <v/>
      </c>
      <c r="C504" s="206" t="str">
        <f>IF('Dépenses rémunération au réel'!$C504="","",'Dépenses rémunération au réel'!$C504)</f>
        <v/>
      </c>
      <c r="D504" s="207" t="str">
        <f>IF('Dépenses rémunération au réel'!$D504="","",'Dépenses rémunération au réel'!$D504)</f>
        <v/>
      </c>
      <c r="E504" s="131" t="str">
        <f>IF('Dépenses rémunération au réel'!$E504="","",'Dépenses rémunération au réel'!$E504)</f>
        <v/>
      </c>
      <c r="F504" s="131" t="str">
        <f>IF('Dépenses rémunération au réel'!$F504="","",'Dépenses rémunération au réel'!$F504)</f>
        <v/>
      </c>
      <c r="G504" s="289" t="str">
        <f>IF('Dépenses rémunération au réel'!$G504="","",'Dépenses rémunération au réel'!$G504)</f>
        <v/>
      </c>
      <c r="H504" s="289" t="str">
        <f>IF('Dépenses rémunération au réel'!$H504="","",'Dépenses rémunération au réel'!$H504)</f>
        <v/>
      </c>
      <c r="I504" s="144" t="str">
        <f>IF('Dépenses rémunération au réel'!$I504="","",'Dépenses rémunération au réel'!$I504)</f>
        <v/>
      </c>
      <c r="J504" s="190" t="str">
        <f>IF('Dépenses rémunération au réel'!$J504="","",'Dépenses rémunération au réel'!$J504)</f>
        <v/>
      </c>
      <c r="K504" s="190" t="str">
        <f>IF('Dépenses rémunération au réel'!$K504="","",'Dépenses rémunération au réel'!$K504)</f>
        <v/>
      </c>
      <c r="L504" s="213" t="str">
        <f>IF('Dépenses rémunération au réel'!$L504=0,"",'Dépenses rémunération au réel'!$L504)</f>
        <v/>
      </c>
      <c r="M504" s="342"/>
      <c r="N504" s="291" t="str">
        <f t="shared" si="42"/>
        <v/>
      </c>
      <c r="O504" s="291" t="str">
        <f t="shared" si="43"/>
        <v/>
      </c>
      <c r="P504" s="189"/>
      <c r="Q504" s="102"/>
      <c r="R504" s="102"/>
      <c r="S504" s="145" t="str">
        <f t="shared" si="44"/>
        <v/>
      </c>
      <c r="T504" s="191"/>
      <c r="U504" s="192"/>
      <c r="V504" s="146" t="str">
        <f t="shared" si="45"/>
        <v/>
      </c>
      <c r="W504" s="507" t="str">
        <f t="shared" si="46"/>
        <v/>
      </c>
      <c r="X504" s="195" t="str">
        <f>IF(AND(OR(M504="KO",L504&lt;&gt;""),OR(M504="",N504="",O504="")),Listes!$A$74,IF(AND(L504&lt;S504,U504=""),Listes!$A$76,IF(AND(L504&lt;&gt;"",S504&lt;L504,T504=""),Listes!$A$78,IF(AND(Y504="",OR(M504&lt;&gt;"",N504&lt;&gt;"",O504&lt;&gt;"",P504&lt;&gt;"",Q504&lt;&gt;"",R504&lt;&gt;"")),Listes!$A$79,""))))</f>
        <v/>
      </c>
      <c r="Y504" s="196"/>
      <c r="Z504" s="152">
        <f t="shared" si="47"/>
        <v>0</v>
      </c>
    </row>
    <row r="505" spans="1:33" ht="20.100000000000001" customHeight="1" x14ac:dyDescent="0.25">
      <c r="A505" s="134">
        <v>499</v>
      </c>
      <c r="B505" s="206" t="str">
        <f>IF('Dépenses rémunération au réel'!$B505="","",'Dépenses rémunération au réel'!$B505)</f>
        <v/>
      </c>
      <c r="C505" s="206" t="str">
        <f>IF('Dépenses rémunération au réel'!$C505="","",'Dépenses rémunération au réel'!$C505)</f>
        <v/>
      </c>
      <c r="D505" s="207" t="str">
        <f>IF('Dépenses rémunération au réel'!$D505="","",'Dépenses rémunération au réel'!$D505)</f>
        <v/>
      </c>
      <c r="E505" s="131" t="str">
        <f>IF('Dépenses rémunération au réel'!$E505="","",'Dépenses rémunération au réel'!$E505)</f>
        <v/>
      </c>
      <c r="F505" s="131" t="str">
        <f>IF('Dépenses rémunération au réel'!$F505="","",'Dépenses rémunération au réel'!$F505)</f>
        <v/>
      </c>
      <c r="G505" s="289" t="str">
        <f>IF('Dépenses rémunération au réel'!$G505="","",'Dépenses rémunération au réel'!$G505)</f>
        <v/>
      </c>
      <c r="H505" s="289" t="str">
        <f>IF('Dépenses rémunération au réel'!$H505="","",'Dépenses rémunération au réel'!$H505)</f>
        <v/>
      </c>
      <c r="I505" s="144" t="str">
        <f>IF('Dépenses rémunération au réel'!$I505="","",'Dépenses rémunération au réel'!$I505)</f>
        <v/>
      </c>
      <c r="J505" s="190" t="str">
        <f>IF('Dépenses rémunération au réel'!$J505="","",'Dépenses rémunération au réel'!$J505)</f>
        <v/>
      </c>
      <c r="K505" s="190" t="str">
        <f>IF('Dépenses rémunération au réel'!$K505="","",'Dépenses rémunération au réel'!$K505)</f>
        <v/>
      </c>
      <c r="L505" s="213" t="str">
        <f>IF('Dépenses rémunération au réel'!$L505=0,"",'Dépenses rémunération au réel'!$L505)</f>
        <v/>
      </c>
      <c r="M505" s="342"/>
      <c r="N505" s="291" t="str">
        <f t="shared" si="42"/>
        <v/>
      </c>
      <c r="O505" s="291" t="str">
        <f t="shared" si="43"/>
        <v/>
      </c>
      <c r="P505" s="189"/>
      <c r="Q505" s="102"/>
      <c r="R505" s="102"/>
      <c r="S505" s="145" t="str">
        <f t="shared" si="44"/>
        <v/>
      </c>
      <c r="T505" s="191"/>
      <c r="U505" s="192"/>
      <c r="V505" s="146" t="str">
        <f t="shared" si="45"/>
        <v/>
      </c>
      <c r="W505" s="507" t="str">
        <f t="shared" si="46"/>
        <v/>
      </c>
      <c r="X505" s="195" t="str">
        <f>IF(AND(OR(M505="KO",L505&lt;&gt;""),OR(M505="",N505="",O505="")),Listes!$A$74,IF(AND(L505&lt;S505,U505=""),Listes!$A$76,IF(AND(L505&lt;&gt;"",S505&lt;L505,T505=""),Listes!$A$78,IF(AND(Y505="",OR(M505&lt;&gt;"",N505&lt;&gt;"",O505&lt;&gt;"",P505&lt;&gt;"",Q505&lt;&gt;"",R505&lt;&gt;"")),Listes!$A$79,""))))</f>
        <v/>
      </c>
      <c r="Y505" s="196"/>
      <c r="Z505" s="152">
        <f t="shared" si="47"/>
        <v>0</v>
      </c>
    </row>
    <row r="506" spans="1:33" ht="20.100000000000001" customHeight="1" thickBot="1" x14ac:dyDescent="0.3">
      <c r="A506" s="135">
        <v>500</v>
      </c>
      <c r="B506" s="206" t="str">
        <f>IF('Dépenses rémunération au réel'!$B506="","",'Dépenses rémunération au réel'!$B506)</f>
        <v/>
      </c>
      <c r="C506" s="206" t="str">
        <f>IF('Dépenses rémunération au réel'!$C506="","",'Dépenses rémunération au réel'!$C506)</f>
        <v/>
      </c>
      <c r="D506" s="207" t="str">
        <f>IF('Dépenses rémunération au réel'!$D506="","",'Dépenses rémunération au réel'!$D506)</f>
        <v/>
      </c>
      <c r="E506" s="131" t="str">
        <f>IF('Dépenses rémunération au réel'!$E506="","",'Dépenses rémunération au réel'!$E506)</f>
        <v/>
      </c>
      <c r="F506" s="131" t="str">
        <f>IF('Dépenses rémunération au réel'!$F506="","",'Dépenses rémunération au réel'!$F506)</f>
        <v/>
      </c>
      <c r="G506" s="289" t="str">
        <f>IF('Dépenses rémunération au réel'!$G506="","",'Dépenses rémunération au réel'!$G506)</f>
        <v/>
      </c>
      <c r="H506" s="289" t="str">
        <f>IF('Dépenses rémunération au réel'!$H506="","",'Dépenses rémunération au réel'!$H506)</f>
        <v/>
      </c>
      <c r="I506" s="144" t="str">
        <f>IF('Dépenses rémunération au réel'!$I506="","",'Dépenses rémunération au réel'!$I506)</f>
        <v/>
      </c>
      <c r="J506" s="190" t="str">
        <f>IF('Dépenses rémunération au réel'!$J506="","",'Dépenses rémunération au réel'!$J506)</f>
        <v/>
      </c>
      <c r="K506" s="190" t="str">
        <f>IF('Dépenses rémunération au réel'!$K506="","",'Dépenses rémunération au réel'!$K506)</f>
        <v/>
      </c>
      <c r="L506" s="213" t="str">
        <f>IF('Dépenses rémunération au réel'!$L506=0,"",'Dépenses rémunération au réel'!$L506)</f>
        <v/>
      </c>
      <c r="M506" s="342"/>
      <c r="N506" s="291" t="str">
        <f t="shared" si="42"/>
        <v/>
      </c>
      <c r="O506" s="291" t="str">
        <f t="shared" si="43"/>
        <v/>
      </c>
      <c r="P506" s="189"/>
      <c r="Q506" s="102"/>
      <c r="R506" s="102"/>
      <c r="S506" s="145" t="str">
        <f t="shared" si="44"/>
        <v/>
      </c>
      <c r="T506" s="191"/>
      <c r="U506" s="192"/>
      <c r="V506" s="146" t="str">
        <f t="shared" si="45"/>
        <v/>
      </c>
      <c r="W506" s="507" t="str">
        <f t="shared" si="46"/>
        <v/>
      </c>
      <c r="X506" s="195" t="str">
        <f>IF(AND(OR(M506="KO",L506&lt;&gt;""),OR(M506="",N506="",O506="")),Listes!$A$74,IF(AND(L506&lt;S506,U506=""),Listes!$A$76,IF(AND(L506&lt;&gt;"",S506&lt;L506,T506=""),Listes!$A$78,IF(AND(Y506="",OR(M506&lt;&gt;"",N506&lt;&gt;"",O506&lt;&gt;"",P506&lt;&gt;"",Q506&lt;&gt;"",R506&lt;&gt;"")),Listes!$A$79,""))))</f>
        <v/>
      </c>
      <c r="Y506" s="196"/>
      <c r="Z506" s="152">
        <f t="shared" si="47"/>
        <v>0</v>
      </c>
    </row>
    <row r="507" spans="1:33" s="137" customFormat="1" ht="20.100000000000001" customHeight="1" thickBot="1" x14ac:dyDescent="0.35">
      <c r="I507" s="147"/>
      <c r="J507" s="148"/>
      <c r="K507" s="152"/>
      <c r="L507" s="152"/>
      <c r="M507" s="152"/>
      <c r="N507" s="152"/>
      <c r="O507" s="152"/>
      <c r="P507" s="152"/>
      <c r="R507" s="188" t="s">
        <v>43</v>
      </c>
      <c r="S507" s="201">
        <f>SUM(S7:S506)</f>
        <v>0</v>
      </c>
      <c r="T507" s="138"/>
      <c r="U507" s="139"/>
      <c r="V507" s="188" t="s">
        <v>43</v>
      </c>
      <c r="W507" s="201">
        <f>SUM(W7:W506)</f>
        <v>0</v>
      </c>
      <c r="X507" s="139"/>
      <c r="Y507" s="140"/>
      <c r="Z507" s="139"/>
      <c r="AB507" s="152"/>
      <c r="AC507" s="152"/>
      <c r="AD507" s="152"/>
      <c r="AE507" s="152"/>
      <c r="AF507" s="152"/>
      <c r="AG507" s="152"/>
    </row>
    <row r="508" spans="1:33" x14ac:dyDescent="0.25">
      <c r="I508" s="159"/>
      <c r="J508" s="159"/>
      <c r="Q508" s="159"/>
      <c r="R508" s="159"/>
      <c r="T508" s="159"/>
      <c r="Y508" s="159"/>
    </row>
    <row r="529" hidden="1" x14ac:dyDescent="0.25"/>
  </sheetData>
  <sheetProtection password="C903" sheet="1" objects="1" scenarios="1"/>
  <mergeCells count="5">
    <mergeCell ref="A1:Y1"/>
    <mergeCell ref="A2:Y2"/>
    <mergeCell ref="A3:A4"/>
    <mergeCell ref="I4:K4"/>
    <mergeCell ref="P4:R4"/>
  </mergeCells>
  <conditionalFormatting sqref="A6">
    <cfRule type="expression" dxfId="27" priority="17">
      <formula>$T6="Oui"</formula>
    </cfRule>
  </conditionalFormatting>
  <conditionalFormatting sqref="B6:D6">
    <cfRule type="expression" dxfId="26" priority="5">
      <formula>$Y6="Oui"</formula>
    </cfRule>
  </conditionalFormatting>
  <conditionalFormatting sqref="B7:K506">
    <cfRule type="expression" dxfId="25" priority="99">
      <formula>$Y7="Oui"</formula>
    </cfRule>
  </conditionalFormatting>
  <conditionalFormatting sqref="E6:J6">
    <cfRule type="expression" dxfId="24" priority="20">
      <formula>$T6="Oui"</formula>
    </cfRule>
  </conditionalFormatting>
  <conditionalFormatting sqref="K7:O506">
    <cfRule type="expression" dxfId="23" priority="15">
      <formula>$T7="Oui"</formula>
    </cfRule>
  </conditionalFormatting>
  <conditionalFormatting sqref="P6:Q6">
    <cfRule type="expression" dxfId="22" priority="13">
      <formula>$T6="Oui"</formula>
    </cfRule>
  </conditionalFormatting>
  <conditionalFormatting sqref="P15:R506 P7:P14">
    <cfRule type="cellIs" dxfId="21" priority="22" operator="notEqual">
      <formula>I7</formula>
    </cfRule>
  </conditionalFormatting>
  <conditionalFormatting sqref="P7:Y506">
    <cfRule type="expression" dxfId="1" priority="2">
      <formula>$Y7="Oui"</formula>
    </cfRule>
  </conditionalFormatting>
  <conditionalFormatting sqref="R7:R14">
    <cfRule type="expression" dxfId="20" priority="1">
      <formula>$T7="Oui"</formula>
    </cfRule>
  </conditionalFormatting>
  <conditionalFormatting sqref="T6:U6">
    <cfRule type="expression" dxfId="19" priority="11">
      <formula>$T6="Oui"</formula>
    </cfRule>
  </conditionalFormatting>
  <conditionalFormatting sqref="W7:W506">
    <cfRule type="expression" dxfId="0" priority="28">
      <formula>AND(W7&lt;&gt;U7,W7&lt;&gt;V7)</formula>
    </cfRule>
  </conditionalFormatting>
  <conditionalFormatting sqref="X7:X506">
    <cfRule type="cellIs" dxfId="18" priority="24" operator="equal">
      <formula>"Le montant éligible retenu ne peut pas être supérieur au montant du plafond"</formula>
    </cfRule>
    <cfRule type="cellIs" dxfId="17" priority="40" operator="equal">
      <formula>"Le montant éligible retenu ne peut pas être supérieur au montant raisonnable"</formula>
    </cfRule>
  </conditionalFormatting>
  <conditionalFormatting sqref="X6:Y6">
    <cfRule type="expression" dxfId="16" priority="6">
      <formula>$T6="Oui"</formula>
    </cfRule>
  </conditionalFormatting>
  <dataValidations count="4">
    <dataValidation type="list" allowBlank="1" showInputMessage="1" showErrorMessage="1" sqref="Y7:Y506">
      <formula1>"Oui"</formula1>
    </dataValidation>
    <dataValidation type="decimal" operator="greaterThan" allowBlank="1" showInputMessage="1" showErrorMessage="1" sqref="S7:S506 I7:I506 W7:W506 L7:L506 P7:P506">
      <formula1>0</formula1>
    </dataValidation>
    <dataValidation type="decimal" operator="greaterThan" allowBlank="1" showInputMessage="1" showErrorMessage="1" sqref="Q15:R506">
      <formula1>-1</formula1>
    </dataValidation>
    <dataValidation operator="greaterThanOrEqual" allowBlank="1" showInputMessage="1" showErrorMessage="1" sqref="V7:V506"/>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48" operator="notEqual" id="{F3D482E1-16B5-4E12-BEFC-C53C3D53B6AB}">
            <xm:f>'Dépenses rémunération au réel'!$D7</xm:f>
            <x14:dxf>
              <font>
                <color rgb="FFFF0000"/>
              </font>
            </x14:dxf>
          </x14:cfRule>
          <xm:sqref>D7:D506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Listes!$B$3:$B$6</xm:f>
          </x14:formula1>
          <xm:sqref>E7:E506 E5</xm:sqref>
        </x14:dataValidation>
        <x14:dataValidation type="list" allowBlank="1" showInputMessage="1" showErrorMessage="1">
          <x14:formula1>
            <xm:f>Listes!$A$11:$A$28</xm:f>
          </x14:formula1>
          <xm:sqref>T7:T506</xm:sqref>
        </x14:dataValidation>
        <x14:dataValidation type="list" operator="greaterThan" allowBlank="1" showInputMessage="1" showErrorMessage="1">
          <x14:formula1>
            <xm:f>Listes!$A$97:$A$98</xm:f>
          </x14:formula1>
          <xm:sqref>M7:M506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vt:i4>
      </vt:variant>
    </vt:vector>
  </HeadingPairs>
  <TitlesOfParts>
    <vt:vector size="13" baseType="lpstr">
      <vt:lpstr>Notice</vt:lpstr>
      <vt:lpstr>Synthèse dépenses bénéficiaire</vt:lpstr>
      <vt:lpstr>Dépenses sur factures</vt:lpstr>
      <vt:lpstr>Dépenses rémunération au réel</vt:lpstr>
      <vt:lpstr>Dépenses forfaitaire</vt:lpstr>
      <vt:lpstr>Versions</vt:lpstr>
      <vt:lpstr>Synthèse dépenses SI</vt:lpstr>
      <vt:lpstr>DP_Instruction Factures</vt:lpstr>
      <vt:lpstr>DP_Instruction rémunération SI</vt:lpstr>
      <vt:lpstr>DP_Instruction Forfaitaires</vt:lpstr>
      <vt:lpstr>Listes</vt:lpstr>
      <vt:lpstr>'Synthèse dépenses bénéficiaire'!Zone_d_impression</vt:lpstr>
      <vt:lpstr>'Synthèse dépenses SI'!Zone_d_impression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Gauvain Meulle</dc:creator>
  <cp:lastModifiedBy>ALLAOUI Moustadirani</cp:lastModifiedBy>
  <cp:lastPrinted>2024-03-19T05:15:32Z</cp:lastPrinted>
  <dcterms:created xsi:type="dcterms:W3CDTF">2015-12-18T05:22:04Z</dcterms:created>
  <dcterms:modified xsi:type="dcterms:W3CDTF">2026-07-06T05:56:17Z</dcterms:modified>
</cp:coreProperties>
</file>